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Settings!$L$4:$L$26</definedName>
    <definedName function="false" hidden="false" name="L_NegPhrase" vbProcedure="false">Settings!$N$4:$N$1205</definedName>
    <definedName function="false" hidden="false" name="L_Pending" vbProcedure="false">Settings!$O$4:$O$33</definedName>
    <definedName function="false" hidden="false" name="L_PendNeg" vbProcedure="false">Settings!$P$4:$P$182</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<sst xmlns="http://schemas.openxmlformats.org/spreadsheetml/2006/main" count="14039" uniqueCount="3320">
  <si>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</si>
  <si>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</si>
  <si>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</si>
  <si>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</si>
  <si>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</si>
  <si>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</si>
  <si>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</si>
  <si>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</si>
  <si>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</si>
  <si>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</si>
  <si>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</si>
  <si>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</si>
  <si>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</si>
  <si>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</si>
  <si>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</si>
  <si>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</si>
  <si>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</si>
  <si>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</si>
  <si>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</si>
  <si>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</si>
  <si>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</si>
  <si>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</si>
  <si>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</si>
  <si>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</si>
  <si>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</si>
  <si>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</si>
  <si>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</si>
  <si>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</si>
  <si>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</si>
  <si>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</si>
  <si>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</si>
  <si>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a document ID (e.g. 'SF-2210', 'PCS-0727', 'IMG_2231'), a reference word with a number ('email ref 4471', 'form 2210'), a file name, link or path. A bare time or date ('Checked 14:00') or a phone call is not evidence. Batch IDs must look like an ID (e.g. 'PASB-261008-BC-017').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</si>
  <si>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</si>
  <si>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</si>
  <si>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</si>
  <si>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</si>
  <si>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</si>
  <si>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</si>
  <si>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</si>
  <si>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</si>
  <si>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</si>
  <si>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</si>
  <si>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</si>
  <si>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</si>
  <si>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</si>
  <si>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</si>
  <si>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</si>
  <si>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</si>
  <si>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</si>
  <si>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</si>
  <si>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</si>
  <si>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</si>
  <si>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</si>
  <si>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</si>
  <si>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</si>
  <si>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</si>
  <si>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</si>
  <si>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</si>
  <si>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</si>
  <si>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</si>
  <si>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</si>
  <si>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</si>
  <si>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</si>
  <si>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</si>
  <si>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</si>
  <si>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</si>
  <si>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</si>
  <si>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</si>
  <si>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</si>
  <si>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</si>
  <si>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</si>
  <si>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</si>
  <si>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</si>
  <si>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</si>
  <si>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</si>
  <si>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</si>
  <si>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</si>
  <si>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</si>
  <si>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</si>
  <si>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</si>
  <si>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</si>
  <si>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</si>
  <si>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</si>
  <si>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</si>
  <si>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</si>
  <si>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</si>
  <si>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</si>
  <si>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</si>
  <si>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</si>
  <si>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</si>
  <si>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</si>
  <si>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</si>
  <si>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</si>
  <si>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</si>
  <si>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</si>
  <si>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</si>
  <si>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</si>
  <si>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</si>
  <si>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</si>
  <si>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</si>
  <si>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</si>
  <si>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</si>
  <si>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</si>
  <si>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</si>
  <si>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</si>
  <si>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</si>
  <si>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</si>
  <si>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</si>
  <si>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</si>
  <si>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</si>
  <si>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</si>
  <si>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</si>
  <si>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</si>
  <si>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</si>
  <si>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</si>
  <si>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</si>
  <si>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</si>
  <si>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</si>
  <si>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</si>
  <si>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</si>
  <si>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</si>
  <si>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</si>
  <si>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</si>
  <si>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</si>
  <si>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</si>
  <si>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</si>
  <si>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</si>
  <si>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</si>
  <si>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</si>
  <si>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</si>
  <si>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</si>
  <si>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</si>
  <si>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</si>
  <si>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</si>
  <si>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</si>
  <si>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</si>
  <si>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</si>
  <si>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</si>
  <si>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</si>
  <si>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</si>
  <si>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</si>
  <si>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</si>
  <si>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</si>
  <si>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</si>
  <si>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</si>
  <si>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</si>
  <si>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</si>
  <si>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</si>
  <si>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</si>
  <si>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</si>
  <si>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</si>
  <si>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</si>
  <si>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</si>
  <si>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</si>
  <si>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</si>
  <si>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</si>
  <si>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</si>
  <si>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</si>
  <si>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</si>
  <si>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</si>
  <si>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</si>
  <si>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</si>
  <si>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</si>
  <si>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</si>
  <si>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</si>
  <si>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</si>
  <si>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</si>
  <si>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</si>
  <si>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</si>
  <si>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</si>
  <si>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</si>
  <si>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</si>
  <si>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</si>
  <si>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</si>
  <si>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</si>
  <si>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</si>
  <si>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</si>
  <si>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</si>
  <si>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</si>
  <si>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</si>
  <si>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</si>
  <si>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</si>
  <si>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</si>
  <si>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</si>
  <si>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</si>
  <si>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</si>
  <si>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</si>
  <si>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</si>
  <si>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</si>
  <si>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</si>
  <si>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</si>
  <si>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</si>
  <si>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</si>
  <si>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</si>
  <si>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</si>
  <si>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</si>
  <si>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</si>
  <si>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</si>
  <si>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</si>
  <si>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</si>
  <si>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</si>
  <si>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</si>
  <si>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</si>
  <si>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</si>
  <si>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</si>
  <si>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</si>
  <si>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</si>
  <si>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</si>
  <si>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</si>
  <si>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</si>
  <si>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</si>
  <si>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</si>
  <si>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</si>
  <si>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</si>
  <si>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</si>
  <si>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</si>
  <si>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</si>
  <si>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</si>
  <si>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</si>
  <si>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</si>
  <si>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</si>
  <si>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</si>
  <si>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</si>
  <si>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</si>
  <si>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</si>
  <si>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</si>
  <si>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</si>
  <si>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</si>
  <si>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</si>
  <si>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</si>
  <si>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</si>
  <si>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</si>
  <si>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</si>
  <si>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</si>
  <si>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</si>
  <si>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</si>
  <si>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</si>
  <si>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</si>
  <si>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</si>
  <si>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</si>
  <si>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</si>
  <si>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</si>
  <si>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</si>
  <si>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</si>
  <si>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</si>
  <si>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</si>
  <si>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</si>
  <si>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</si>
  <si>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</si>
  <si>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</si>
  <si>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</si>
  <si>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</si>
  <si>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</si>
  <si>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</si>
  <si>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</si>
  <si>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</si>
  <si>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</si>
  <si>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</si>
  <si>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</si>
  <si>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</si>
  <si>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</si>
  <si>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</si>
  <si>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</si>
  <si>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</si>
  <si>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</si>
  <si>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</si>
  <si>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</si>
  <si>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</si>
  <si>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</si>
  <si>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</si>
  <si>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</si>
  <si>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</si>
  <si>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</si>
  <si>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</si>
  <si>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</si>
  <si>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</si>
  <si>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</si>
  <si>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</si>
  <si>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</si>
  <si>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</si>
  <si>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</si>
  <si>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</si>
  <si>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</si>
  <si>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</si>
  <si>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</si>
  <si>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</si>
  <si>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</si>
  <si>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</si>
  <si>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</si>
  <si>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</si>
  <si>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</si>
  <si>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</si>
  <si>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</si>
  <si>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</si>
  <si>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</si>
  <si>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</si>
  <si>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</si>
  <si>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</si>
  <si>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</si>
  <si>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</si>
  <si>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</si>
  <si>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</si>
  <si>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</si>
  <si>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</si>
  <si>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</si>
  <si>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</si>
  <si>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</si>
  <si>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</si>
  <si>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</si>
  <si>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</si>
  <si>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</si>
  <si>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</si>
  <si>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</si>
  <si>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</si>
  <si>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</si>
  <si>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</si>
  <si>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</si>
  <si>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</si>
  <si>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</si>
  <si>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</si>
  <si>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</si>
  <si>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</si>
  <si>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</si>
  <si>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</si>
  <si>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</si>
  <si>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</si>
  <si>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</si>
  <si>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</si>
  <si>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</si>
  <si>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</si>
  <si>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</si>
  <si>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</si>
  <si>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</si>
  <si>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</si>
  <si>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</si>
  <si>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</si>
  <si>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</si>
  <si>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</si>
  <si>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</si>
  <si>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</si>
  <si>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</si>
  <si>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</si>
  <si>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</si>
  <si>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</si>
  <si>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</si>
  <si>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</si>
  <si>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</si>
  <si>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</si>
  <si>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</si>
  <si>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</si>
  <si>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</si>
  <si>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</si>
  <si>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</si>
  <si>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</si>
  <si>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</si>
  <si>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</si>
  <si>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</si>
  <si>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</si>
  <si>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</si>
  <si>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</si>
  <si>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</si>
  <si>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</si>
  <si>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</si>
  <si>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</si>
  <si>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</si>
  <si>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</si>
  <si>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</si>
  <si>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</si>
  <si>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</si>
  <si>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</si>
  <si>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</si>
  <si>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</si>
  <si>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</si>
  <si>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</si>
  <si>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</si>
  <si>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</si>
  <si>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</si>
  <si>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</si>
  <si>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</si>
  <si>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</si>
  <si>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</si>
  <si>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</si>
  <si>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</si>
  <si>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</si>
  <si>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</si>
  <si>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</si>
  <si>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</si>
  <si>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</si>
  <si>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</si>
  <si>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</si>
  <si>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</si>
  <si>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</si>
  <si>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</si>
  <si>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</si>
  <si>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</si>
  <si>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</si>
  <si>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</si>
  <si>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</si>
  <si>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</si>
  <si>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</si>
  <si>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</si>
  <si>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</si>
  <si>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</si>
  <si>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</si>
  <si>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</si>
  <si>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</si>
  <si>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</si>
  <si>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</si>
  <si>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</si>
  <si>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</si>
  <si>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</si>
  <si>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</si>
  <si>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</si>
  <si>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</si>
  <si>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</si>
  <si>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</si>
  <si>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</si>
  <si>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</si>
  <si>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</si>
  <si>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</si>
  <si>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</si>
  <si>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</si>
  <si>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</si>
  <si>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</si>
  <si>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</si>
  <si>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</si>
  <si>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</si>
  <si>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</si>
  <si>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</si>
  <si>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</si>
  <si>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</si>
  <si>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</si>
  <si>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</si>
  <si>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</si>
  <si>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</si>
  <si>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</si>
  <si>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</si>
  <si>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</si>
  <si>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</si>
  <si>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</si>
  <si>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</si>
  <si>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</si>
  <si>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</si>
  <si>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</si>
  <si>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</si>
  <si>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</si>
  <si>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</si>
  <si>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</si>
  <si>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</si>
  <si>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</si>
  <si>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</si>
  <si>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</si>
  <si>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</si>
  <si>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</si>
  <si>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</si>
  <si>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</si>
  <si>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</si>
  <si>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</si>
  <si>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</si>
  <si>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</si>
  <si>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</si>
  <si>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</si>
  <si>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</si>
  <si>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</si>
  <si>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</si>
  <si>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</si>
  <si>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</si>
  <si>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</si>
  <si>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</si>
  <si>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</si>
  <si>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</si>
  <si>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</si>
  <si>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</si>
  <si>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</si>
  <si>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</si>
  <si>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</si>
  <si>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</si>
  <si>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</si>
  <si>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</si>
  <si>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</si>
  <si>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</si>
  <si>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</si>
  <si>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</si>
  <si>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</si>
  <si>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</si>
  <si>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</si>
  <si>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</si>
  <si>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</si>
  <si>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</si>
  <si>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</si>
  <si>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</si>
  <si>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</si>
  <si>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</si>
  <si>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</si>
  <si>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</si>
  <si>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</si>
  <si>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</si>
  <si>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</si>
  <si>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</si>
  <si>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</si>
  <si>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</si>
  <si>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</si>
  <si>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</si>
  <si>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</si>
  <si>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</si>
  <si>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</si>
  <si>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</si>
  <si>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</si>
  <si>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</si>
  <si>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</si>
  <si>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</si>
  <si>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</si>
  <si>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</si>
  <si>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</si>
  <si>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</si>
  <si>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</si>
  <si>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</si>
  <si>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</si>
  <si>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</si>
  <si>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</si>
  <si>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</si>
  <si>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</si>
  <si>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</si>
  <si>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</si>
  <si>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</si>
  <si>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</si>
  <si>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</si>
  <si>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</si>
  <si>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</si>
  <si>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</si>
  <si>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</si>
  <si>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</si>
  <si>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</si>
  <si>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</si>
  <si>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</si>
  <si>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</si>
  <si>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</si>
  <si>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</si>
  <si>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</si>
  <si>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</si>
  <si>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</si>
  <si>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</si>
  <si>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</si>
  <si>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</si>
  <si>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</si>
  <si>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</si>
  <si>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</si>
  <si>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</si>
  <si>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</si>
  <si>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</si>
  <si>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</si>
  <si>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</si>
  <si>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</si>
  <si>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</si>
  <si>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</si>
  <si>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</si>
  <si>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</si>
  <si>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</si>
  <si>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</si>
  <si>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</si>
  <si>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</si>
  <si>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</si>
  <si>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</si>
  <si>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</si>
  <si>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</si>
  <si>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</si>
  <si>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</si>
  <si>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</si>
  <si>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</si>
  <si>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</si>
  <si>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</si>
  <si>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</si>
  <si>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</si>
  <si>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</si>
  <si>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</si>
  <si>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</si>
  <si>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</si>
  <si>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</si>
  <si>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</si>
  <si>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</si>
  <si>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</si>
  <si>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</si>
  <si>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</si>
  <si>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</si>
  <si>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</si>
  <si>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</si>
  <si>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</si>
  <si>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</si>
  <si>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</si>
  <si>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</si>
  <si>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</si>
  <si>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</si>
  <si>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</si>
  <si>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</si>
  <si>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</si>
  <si>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</si>
  <si>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</si>
  <si>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</si>
  <si>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</si>
  <si>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</si>
  <si>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</si>
  <si>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</si>
  <si>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</si>
  <si>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</si>
  <si>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</si>
  <si>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</si>
  <si>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</si>
  <si>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</si>
  <si>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</si>
  <si>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</si>
  <si>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</si>
  <si>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</si>
  <si>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</si>
  <si>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</si>
  <si>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</si>
  <si>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</si>
  <si>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</si>
  <si>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</si>
  <si>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</si>
  <si>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</si>
  <si>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</si>
  <si>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</si>
  <si>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</si>
  <si>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</si>
  <si>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</si>
  <si>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</si>
  <si>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</si>
  <si>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</si>
  <si>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</si>
  <si>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</si>
  <si>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</si>
  <si>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</si>
  <si>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</si>
  <si>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</si>
  <si>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</si>
  <si>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</si>
  <si>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</si>
  <si>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</si>
  <si>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</si>
  <si>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</si>
  <si>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</si>
  <si>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</si>
  <si>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</si>
  <si>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</si>
  <si>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</si>
  <si>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</si>
  <si>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</si>
  <si>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</si>
  <si>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</si>
  <si>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</si>
  <si>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</si>
  <si>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</si>
  <si>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</si>
  <si>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</si>
  <si>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</si>
  <si>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</si>
  <si>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</si>
  <si>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</si>
  <si>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</si>
  <si>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</si>
  <si>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</si>
  <si>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</si>
  <si>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</si>
  <si>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</si>
  <si>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</si>
  <si>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</si>
  <si>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</si>
  <si>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</si>
  <si>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</si>
  <si>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</si>
  <si>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</si>
  <si>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</si>
  <si>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</si>
  <si>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</si>
  <si>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</si>
  <si>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</si>
  <si>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</si>
  <si>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</si>
  <si>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</si>
  <si>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</si>
  <si>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</si>
  <si>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</si>
  <si>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</si>
  <si>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</si>
  <si>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</si>
  <si>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</si>
  <si>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</si>
  <si>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</si>
  <si>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</si>
  <si>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</si>
  <si>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</si>
  <si>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</si>
  <si>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</si>
  <si>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</si>
  <si>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</si>
  <si>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</si>
  <si>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</si>
  <si>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</si>
  <si>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</si>
  <si>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</si>
  <si>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</si>
  <si>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</si>
  <si>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</si>
  <si>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</si>
  <si>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</si>
  <si>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</si>
  <si>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</si>
  <si>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</si>
  <si>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</si>
  <si>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</si>
  <si>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</si>
  <si>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</si>
  <si>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</si>
  <si>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</si>
  <si>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</si>
  <si>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</si>
  <si>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</si>
  <si>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</si>
  <si>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</si>
  <si>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</si>
  <si>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</si>
  <si>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</si>
  <si>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</si>
  <si>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</si>
  <si>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</si>
  <si>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</si>
  <si>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</si>
  <si>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</si>
  <si>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</si>
  <si>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</si>
  <si>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</si>
  <si>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</si>
  <si>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</si>
  <si>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</si>
  <si>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</si>
  <si>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</si>
  <si>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</si>
  <si>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</si>
  <si>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</si>
  <si>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</si>
  <si>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</si>
  <si>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</si>
  <si>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</si>
  <si>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</si>
  <si>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</si>
  <si>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</si>
  <si>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</si>
  <si>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</si>
  <si>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</si>
  <si>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</si>
  <si>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</si>
  <si>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</si>
  <si>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</si>
  <si>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</si>
  <si>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</si>
  <si>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</si>
  <si>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</si>
  <si>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</si>
  <si>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</si>
  <si>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</si>
  <si>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</si>
  <si>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</si>
  <si>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</si>
  <si>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</si>
  <si>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</si>
  <si>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</si>
  <si>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</si>
  <si>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</si>
  <si>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</si>
  <si>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</si>
  <si>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</si>
  <si>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</si>
  <si>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</si>
  <si>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</si>
  <si>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</si>
  <si>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</si>
  <si>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</si>
  <si>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</si>
  <si>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</si>
  <si>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</si>
  <si>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</si>
  <si>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</si>
  <si>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</si>
  <si>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</si>
  <si>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</si>
  <si>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</si>
  <si>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</si>
  <si>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</si>
  <si>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</si>
  <si>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</si>
  <si>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</si>
  <si>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</si>
  <si>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</si>
  <si>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</si>
  <si>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</si>
  <si>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</si>
  <si>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</si>
  <si>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</si>
  <si>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</si>
  <si>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</si>
  <si>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</si>
  <si>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</si>
  <si>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</si>
  <si>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</si>
  <si>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</si>
  <si>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</si>
  <si>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</si>
  <si>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</si>
  <si>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</si>
  <si>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</si>
  <si>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</si>
  <si>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</si>
  <si>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</si>
  <si>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</si>
  <si>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</si>
  <si>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</si>
  <si>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</si>
  <si>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</si>
  <si>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</si>
  <si>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</si>
  <si>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</si>
  <si>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</si>
  <si>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</si>
  <si>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</si>
  <si>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</si>
  <si>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</si>
  <si>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</si>
  <si>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</si>
  <si>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</si>
  <si>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</si>
  <si>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</si>
  <si>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</si>
  <si>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</si>
  <si>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</si>
  <si>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</si>
  <si>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</si>
  <si>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</si>
  <si>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</si>
  <si>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</si>
  <si>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</si>
  <si>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</si>
  <si>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</si>
  <si>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</si>
  <si>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</si>
  <si>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</si>
  <si>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</si>
  <si>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</si>
  <si>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</si>
  <si>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</si>
  <si>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</si>
  <si>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</si>
  <si>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</si>
  <si>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</si>
  <si>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</si>
  <si>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</si>
  <si>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</si>
  <si>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</si>
  <si>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</si>
  <si>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</si>
  <si>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</si>
  <si>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</si>
  <si>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</si>
  <si>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</si>
  <si>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</si>
  <si>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</si>
  <si>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</si>
  <si>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</si>
  <si>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</si>
  <si>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</si>
  <si>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</si>
  <si>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</si>
  <si>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</si>
  <si>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</si>
  <si>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</si>
  <si>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</si>
  <si>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</si>
  <si>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</si>
  <si>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</si>
  <si>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</si>
  <si>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</si>
  <si>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</si>
  <si>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</si>
  <si>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</si>
  <si>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</si>
  <si>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</si>
  <si>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</si>
  <si>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</si>
  <si>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</si>
  <si>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</si>
  <si>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</si>
  <si>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</si>
  <si>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</si>
  <si>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</si>
  <si>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</si>
  <si>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</si>
  <si>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</si>
  <si>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</si>
  <si>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</si>
  <si>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</si>
  <si>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</si>
  <si>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</si>
  <si>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</si>
  <si>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</si>
  <si>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</si>
  <si>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</si>
  <si>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</si>
  <si>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</si>
  <si>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</si>
  <si>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</si>
  <si>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</si>
  <si>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</si>
  <si>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</si>
  <si>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</si>
  <si>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</si>
  <si>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</si>
  <si>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</si>
  <si>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</si>
  <si>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</si>
  <si>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</si>
  <si>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</si>
  <si>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</si>
  <si>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</si>
  <si>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</si>
  <si>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</si>
  <si>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</si>
  <si>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</si>
  <si>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</si>
  <si>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</si>
  <si>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</si>
  <si>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</si>
  <si>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</si>
  <si>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</si>
  <si>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</si>
  <si>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</si>
  <si>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</si>
  <si>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</si>
  <si>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</si>
  <si>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</si>
  <si>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</si>
  <si>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</si>
  <si>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</si>
  <si>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</si>
  <si>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</si>
  <si>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</si>
  <si>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</si>
  <si>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</si>
  <si>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</si>
  <si>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</si>
  <si>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</si>
  <si>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</si>
  <si>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</si>
  <si>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</si>
  <si>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</si>
  <si>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</si>
  <si>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</si>
  <si>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</si>
  <si>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</si>
  <si>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</si>
  <si>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</si>
  <si>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</si>
  <si>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</si>
  <si>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</si>
  <si>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</si>
  <si>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</si>
  <si>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</si>
  <si>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</si>
  <si>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</si>
  <si>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</si>
  <si>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</si>
  <si>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</si>
  <si>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</si>
  <si>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</si>
  <si>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</si>
  <si>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</si>
  <si>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</si>
  <si>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</si>
  <si>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</si>
  <si>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</si>
  <si>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</si>
  <si>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</si>
  <si>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</si>
  <si>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</si>
  <si>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</si>
  <si>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</si>
  <si>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</si>
  <si>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</si>
  <si>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</si>
  <si>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</si>
  <si>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</si>
  <si>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</si>
  <si>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</si>
  <si>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</si>
  <si>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</si>
  <si>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</si>
  <si>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</si>
  <si>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</si>
  <si>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</si>
  <si>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</si>
  <si>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</si>
  <si>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</si>
  <si>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</si>
  <si>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</si>
  <si>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</si>
  <si>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</si>
  <si>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</si>
  <si>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</si>
  <si>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</si>
  <si>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</si>
  <si>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</si>
  <si>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</si>
  <si>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</si>
  <si>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</si>
  <si>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</si>
  <si>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</si>
  <si>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</si>
  <si>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</si>
  <si>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</si>
  <si>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</si>
  <si>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</si>
  <si>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</si>
  <si>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</si>
  <si>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</si>
  <si>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</si>
  <si>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</si>
  <si>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</si>
  <si>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</si>
  <si>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</si>
  <si>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</si>
  <si>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</si>
  <si>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</si>
  <si>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</si>
  <si>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</si>
  <si>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</si>
  <si>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</si>
  <si>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</si>
  <si>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</si>
  <si>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</si>
  <si>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</si>
  <si>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</si>
  <si>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</si>
  <si>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</si>
  <si>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</si>
  <si>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</si>
  <si>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</si>
  <si>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</si>
  <si>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</si>
  <si>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</si>
  <si>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</si>
  <si>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</si>
  <si>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</si>
  <si>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</si>
  <si>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</si>
  <si>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</si>
  <si>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</si>
  <si>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</si>
  <si>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</si>
  <si>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</si>
  <si>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</si>
  <si>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</si>
  <si>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</si>
  <si>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</si>
  <si>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</si>
  <si>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</si>
  <si>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</si>
  <si>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</si>
  <si>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</si>
  <si>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</si>
  <si>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</si>
  <si>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</si>
  <si>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</si>
  <si>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</si>
  <si>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</si>
  <si>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</si>
  <si>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</si>
  <si>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</si>
  <si>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</si>
  <si>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</si>
  <si>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</si>
  <si>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</si>
  <si>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</si>
  <si>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</si>
  <si>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</si>
  <si>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</si>
  <si>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</si>
  <si>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</si>
  <si>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</si>
  <si>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</si>
  <si>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</si>
  <si>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</si>
  <si>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</si>
  <si>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</si>
  <si>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</si>
  <si>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</si>
  <si>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</si>
  <si>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</si>
  <si>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</si>
  <si>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</si>
  <si>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</si>
  <si>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</si>
  <si>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</si>
  <si>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</si>
  <si>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</si>
  <si>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</si>
  <si>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</si>
  <si>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</si>
  <si>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</si>
  <si>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</si>
  <si>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</si>
  <si>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</si>
  <si>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</si>
  <si>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</si>
  <si>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</si>
  <si>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</si>
  <si>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</si>
  <si>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</si>
  <si>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</si>
  <si>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</si>
  <si>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</si>
  <si>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</si>
  <si>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</si>
  <si>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</si>
  <si>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</si>
  <si>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</si>
  <si>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</si>
  <si>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</si>
  <si>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</si>
  <si>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</si>
  <si>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</si>
  <si>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</si>
  <si>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</si>
  <si>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</si>
  <si>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</si>
  <si>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</si>
  <si>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</si>
  <si>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</si>
  <si>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</si>
  <si>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</si>
  <si>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</si>
  <si>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</si>
  <si>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</si>
  <si>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</si>
  <si>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</si>
  <si>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</si>
  <si>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</si>
  <si>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</si>
  <si>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</si>
  <si>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</si>
  <si>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</si>
  <si>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</si>
  <si>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</si>
  <si>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</si>
  <si>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</si>
  <si>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</si>
  <si>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</si>
  <si>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</si>
  <si>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</si>
  <si>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</si>
  <si>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</si>
  <si>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</si>
  <si>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</si>
  <si>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</si>
  <si>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</si>
  <si>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</si>
  <si>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</si>
  <si>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</si>
  <si>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</si>
  <si>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</si>
  <si>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</si>
  <si>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</si>
  <si>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</si>
  <si>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</si>
  <si>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</si>
  <si>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</si>
  <si>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</si>
  <si>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</si>
  <si>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</si>
  <si>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</si>
  <si>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</si>
  <si>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</si>
  <si>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</si>
  <si>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</si>
  <si>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</si>
  <si>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</si>
  <si>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</si>
  <si>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</si>
  <si>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</si>
  <si>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</si>
  <si>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</si>
  <si>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</si>
  <si>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</si>
  <si>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</si>
  <si>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</si>
  <si>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</si>
  <si>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</si>
  <si>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</si>
  <si>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</si>
  <si>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</si>
  <si>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</si>
  <si>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</si>
  <si>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</si>
  <si>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</si>
  <si>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</si>
  <si>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</si>
  <si>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</si>
  <si>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</si>
  <si>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</si>
  <si>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</si>
  <si>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</si>
  <si>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</si>
  <si>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</si>
  <si>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</si>
  <si>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</si>
  <si>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</si>
  <si>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</si>
  <si>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</si>
  <si>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</si>
  <si>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</si>
  <si>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</si>
  <si>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</si>
  <si>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</si>
  <si>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</si>
  <si>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</si>
  <si>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</si>
  <si>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</si>
  <si>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</si>
  <si>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</si>
  <si>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</si>
  <si>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</si>
  <si>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</si>
  <si>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</si>
  <si>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</si>
  <si>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</si>
  <si>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</si>
  <si>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</si>
  <si>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</si>
  <si>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</si>
  <si>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</si>
  <si>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</si>
  <si>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</si>
  <si>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</si>
  <si>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</si>
  <si>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</si>
  <si>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</si>
  <si>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</si>
  <si>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</si>
  <si>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</si>
  <si>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</si>
  <si>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</si>
  <si>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</si>
  <si>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</si>
  <si>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</si>
  <si>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</si>
  <si>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</si>
  <si>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</si>
  <si>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</si>
  <si>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</si>
  <si>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</si>
  <si>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</si>
  <si>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</si>
  <si>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</si>
  <si>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</si>
  <si>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</si>
  <si>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</si>
  <si>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</si>
  <si>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</si>
  <si>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</si>
  <si>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</si>
  <si>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</si>
  <si>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</si>
  <si>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</si>
  <si>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</si>
  <si>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</si>
  <si>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</si>
  <si>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</si>
  <si>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</si>
  <si>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</si>
  <si>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</si>
  <si>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</si>
  <si>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</si>
  <si>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</si>
  <si>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</si>
  <si>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</si>
  <si>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</si>
  <si>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</si>
  <si>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</si>
  <si>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</si>
  <si>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</si>
  <si>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</si>
  <si>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</si>
  <si>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</si>
  <si>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</si>
  <si>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</si>
  <si>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</si>
  <si>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</si>
  <si>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</si>
  <si>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</si>
  <si>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</si>
  <si>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</si>
  <si>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</si>
  <si>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</si>
  <si>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</si>
  <si>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</si>
  <si>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</si>
  <si>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</si>
  <si>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</si>
  <si>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</si>
  <si>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</si>
  <si>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</si>
  <si>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</si>
  <si>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</si>
  <si>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</si>
  <si>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</si>
  <si>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</si>
  <si>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</si>
  <si>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</si>
  <si>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</si>
  <si>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</si>
  <si>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</si>
  <si>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</si>
  <si>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</si>
  <si>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</si>
  <si>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</si>
  <si>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</si>
  <si>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</si>
  <si>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</si>
  <si>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</si>
  <si>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</si>
  <si>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</si>
  <si>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</si>
  <si>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</si>
  <si>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</si>
  <si>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</si>
  <si>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</si>
  <si>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</si>
  <si>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</si>
  <si>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</si>
  <si>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</si>
  <si>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</si>
  <si>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</si>
  <si>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</si>
  <si>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</si>
  <si>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</si>
  <si>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</si>
  <si>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</si>
  <si>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</si>
  <si>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</si>
  <si>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</si>
  <si>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</si>
  <si>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</si>
  <si>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</si>
  <si>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</si>
  <si>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</si>
  <si>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</si>
  <si>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</si>
  <si>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</si>
  <si>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</si>
  <si>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</si>
  <si>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</si>
  <si>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</si>
  <si>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</si>
  <si>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</si>
  <si>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</si>
  <si>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</si>
  <si>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</si>
  <si>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</si>
  <si>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</si>
  <si>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</si>
  <si>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</si>
  <si>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</si>
  <si>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</si>
  <si>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</si>
  <si>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</si>
  <si>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</si>
  <si>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</si>
  <si>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</si>
  <si>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</si>
  <si>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</si>
  <si>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</si>
  <si>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</si>
  <si>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</si>
  <si>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</si>
  <si>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</si>
  <si>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</si>
  <si>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</si>
  <si>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</si>
  <si>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</si>
  <si>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</si>
  <si>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</si>
  <si>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</si>
  <si>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</si>
  <si>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</si>
  <si>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</si>
  <si>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</si>
  <si>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</si>
  <si>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</si>
  <si>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</si>
  <si>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</si>
  <si>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</si>
  <si>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</si>
  <si>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</si>
  <si>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</si>
  <si>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</si>
  <si>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</si>
  <si>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</si>
  <si>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</si>
  <si>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</si>
  <si>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</si>
  <si>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</si>
  <si>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</si>
  <si>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</si>
  <si>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</si>
  <si>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</si>
  <si>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</si>
  <si>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</si>
  <si>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</si>
  <si>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</si>
  <si>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</si>
  <si>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</si>
  <si>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</si>
  <si>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</si>
  <si>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</si>
  <si>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</si>
  <si>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</si>
  <si>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</si>
  <si>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</si>
  <si>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</si>
  <si>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</si>
  <si>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</si>
  <si>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</si>
  <si>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</si>
  <si>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</si>
  <si>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</si>
  <si>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</si>
  <si>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</si>
  <si>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</si>
  <si>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</si>
  <si>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</si>
  <si>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</si>
  <si>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</si>
  <si>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</si>
  <si>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</si>
  <si>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</si>
  <si>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</si>
  <si>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</si>
  <si>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</si>
  <si>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</si>
  <si>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</si>
  <si>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</si>
  <si>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</si>
  <si>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</si>
  <si>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</si>
  <si>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</si>
  <si>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</si>
  <si>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</si>
  <si>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</si>
  <si>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</si>
  <si>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</si>
  <si>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</si>
  <si>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</si>
  <si>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</si>
  <si>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</si>
  <si>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</si>
  <si>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</si>
  <si>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</si>
  <si>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</si>
  <si>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</si>
  <si>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</si>
  <si>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</si>
  <si>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</si>
  <si>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</si>
  <si>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</si>
  <si>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</si>
  <si>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</si>
  <si>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</si>
  <si>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</si>
  <si>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</si>
  <si>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</si>
  <si>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</si>
  <si>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</si>
  <si>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</si>
  <si>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</si>
  <si>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</si>
  <si>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</si>
  <si>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</si>
  <si>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</si>
  <si>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</si>
  <si>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</si>
  <si>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</si>
  <si>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</si>
  <si>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</si>
  <si>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</si>
  <si>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</si>
  <si>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</si>
  <si>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</si>
  <si>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</si>
  <si>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</si>
  <si>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</si>
  <si>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</si>
  <si>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</si>
  <si>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</si>
  <si>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</si>
  <si>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</si>
  <si>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</si>
  <si>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</si>
  <si>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</si>
  <si>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</si>
  <si>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</si>
  <si>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</si>
  <si>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</si>
  <si>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</si>
  <si>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</si>
  <si>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</si>
  <si>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</si>
  <si>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</si>
  <si>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</si>
  <si>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</si>
  <si>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</si>
  <si>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</si>
  <si>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</si>
  <si>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</si>
  <si>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</si>
  <si>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</si>
  <si>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</si>
  <si>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</si>
  <si>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</si>
  <si>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</si>
  <si>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</si>
  <si>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</si>
  <si>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</si>
  <si>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</si>
  <si>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</si>
  <si>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</si>
  <si>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</si>
  <si>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</si>
  <si>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</si>
  <si>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</si>
  <si>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</si>
  <si>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</si>
  <si>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</si>
  <si>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</si>
  <si>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</si>
  <si>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</si>
  <si>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</si>
  <si>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</si>
  <si>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</si>
  <si>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</si>
  <si>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</si>
  <si>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</si>
  <si>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</si>
  <si>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</si>
  <si>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</si>
  <si>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</si>
  <si>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</si>
  <si>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</si>
  <si>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</si>
  <si>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</si>
  <si>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</si>
  <si>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</si>
  <si>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</si>
  <si>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</si>
  <si>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</si>
  <si>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</si>
  <si>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</si>
  <si>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</si>
  <si>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</si>
  <si>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</si>
  <si>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</si>
  <si>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</si>
  <si>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</si>
  <si>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</si>
  <si>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</si>
  <si>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</si>
  <si>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</si>
  <si>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</si>
  <si>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</si>
  <si>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</si>
  <si>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</si>
  <si>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</si>
  <si>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</si>
  <si>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</si>
  <si>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</si>
  <si>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</si>
  <si>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</si>
  <si>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</si>
  <si>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</si>
  <si>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</si>
  <si>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</si>
  <si>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</si>
  <si>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</si>
  <si>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</si>
  <si>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</si>
  <si>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</si>
  <si>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</si>
  <si>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</si>
  <si>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</si>
  <si>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</si>
  <si>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</si>
  <si>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</si>
  <si>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</si>
  <si>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</si>
  <si>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</si>
  <si>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</si>
  <si>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</si>
  <si>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</si>
  <si>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</si>
  <si>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</si>
  <si>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</si>
  <si>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</si>
  <si>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</si>
  <si>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</si>
  <si>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</si>
  <si>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</si>
  <si>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</si>
  <si>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</si>
  <si>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</si>
  <si>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</si>
  <si>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</si>
  <si>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</si>
  <si>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</si>
  <si>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</si>
  <si>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</si>
  <si>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</si>
  <si>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</si>
  <si>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</si>
  <si>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are to be</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</si>
  <si>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</si>
  <si>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</si>
  <si>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</si>
  <si>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</si>
  <si>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</si>
  <si>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</si>
  <si>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</si>
  <si>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dispatch</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</si>
  <si>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</si>
  <si>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</si>
  <si>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</si>
  <si>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</si>
  <si>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</si>
  <si>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</si>
  <si>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</si>
  <si>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loading</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</si>
  <si>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</si>
  <si>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</si>
  <si>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</si>
  <si>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</si>
  <si>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</si>
  <si>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</si>
  <si>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</si>
  <si>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transport</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</si>
  <si>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</si>
  <si>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</si>
  <si>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</si>
  <si>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</si>
  <si>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</si>
  <si>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</si>
  <si>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</si>
  <si>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</si>
  <si>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awaiting uplift</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</si>
  <si>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</si>
  <si>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</si>
  <si>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</si>
  <si>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</si>
  <si>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</si>
  <si>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</si>
  <si>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</si>
  <si>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being loaded</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</si>
  <si>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</si>
  <si>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</si>
  <si>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</si>
  <si>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</si>
  <si>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</si>
  <si>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</si>
  <si>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</si>
  <si>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being uplifted</t>
  </si>
  <si>
    <t xml:space="preserve">Station time zones (IANA tz database rules; DST windows cover the Oct-2026 programme)</t>
  </si>
  <si>
    <t xml:space="preserve">by phone</t>
  </si>
  <si>
    <t xml:space="preserve">not ok</t>
  </si>
  <si>
    <t xml:space="preserve">0 discrepancies</t>
  </si>
  <si>
    <t xml:space="preserve">will follow</t>
  </si>
  <si>
    <t xml:space="preserve">is to be</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</si>
  <si>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</si>
  <si>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</si>
  <si>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</si>
  <si>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</si>
  <si>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</si>
  <si>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</si>
  <si>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</si>
  <si>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</si>
  <si>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</si>
  <si>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</si>
  <si>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awaiting</t>
  </si>
  <si>
    <t xml:space="preserve">Asia/Kuala_Lumpur</t>
  </si>
  <si>
    <t xml:space="preserve">none</t>
  </si>
  <si>
    <t xml:space="preserve">on the phone</t>
  </si>
  <si>
    <t xml:space="preserve">unsatisfactory</t>
  </si>
  <si>
    <t xml:space="preserve">0 expired</t>
  </si>
  <si>
    <t xml:space="preserve">to be advised</t>
  </si>
  <si>
    <t xml:space="preserve">nil pending</t>
  </si>
  <si>
    <t xml:space="preserve">nil</t>
  </si>
  <si>
    <t xml:space="preserve">over the phone</t>
  </si>
  <si>
    <t xml:space="preserve">not acceptable</t>
  </si>
  <si>
    <t xml:space="preserve">0 fail</t>
  </si>
  <si>
    <t xml:space="preserve">not yet</t>
  </si>
  <si>
    <t xml:space="preserve">nil tba</t>
  </si>
  <si>
    <t xml:space="preserve">null</t>
  </si>
  <si>
    <t xml:space="preserve">told</t>
  </si>
  <si>
    <t xml:space="preserve">unacceptable</t>
  </si>
  <si>
    <t xml:space="preserve">0 failed</t>
  </si>
  <si>
    <t xml:space="preserve">yet to</t>
  </si>
  <si>
    <t xml:space="preserve">nil tbc</t>
  </si>
  <si>
    <t xml:space="preserve">Europe/London</t>
  </si>
  <si>
    <t xml:space="preserve">same</t>
  </si>
  <si>
    <t xml:space="preserve">told by</t>
  </si>
  <si>
    <t xml:space="preserve">not satisfactory</t>
  </si>
  <si>
    <t xml:space="preserve">0 fails</t>
  </si>
  <si>
    <t xml:space="preserve">not confirmed</t>
  </si>
  <si>
    <t xml:space="preserve">nil tbd</t>
  </si>
  <si>
    <t xml:space="preserve">Asia/Jakarta</t>
  </si>
  <si>
    <t xml:space="preserve">later</t>
  </si>
  <si>
    <t xml:space="preserve">call with</t>
  </si>
  <si>
    <t xml:space="preserve">below standard</t>
  </si>
  <si>
    <t xml:space="preserve">0 failure</t>
  </si>
  <si>
    <t xml:space="preserve">not received</t>
  </si>
  <si>
    <t xml:space="preserve">nil waiting</t>
  </si>
  <si>
    <t xml:space="preserve">Asia/Ho_Chi_Minh</t>
  </si>
  <si>
    <t xml:space="preserve">unknown</t>
  </si>
  <si>
    <t xml:space="preserve">whatsapp call</t>
  </si>
  <si>
    <t xml:space="preserve">shortfall</t>
  </si>
  <si>
    <t xml:space="preserve">0 leaking</t>
  </si>
  <si>
    <t xml:space="preserve">to be provided</t>
  </si>
  <si>
    <t xml:space="preserve">no action awaiting</t>
  </si>
  <si>
    <t xml:space="preserve">Asia/Tokyo</t>
  </si>
  <si>
    <t xml:space="preserve">x</t>
  </si>
  <si>
    <t xml:space="preserve">by call</t>
  </si>
  <si>
    <t xml:space="preserve">shortage</t>
  </si>
  <si>
    <t xml:space="preserve">0 missing</t>
  </si>
  <si>
    <t xml:space="preserve">will be uploaded</t>
  </si>
  <si>
    <t xml:space="preserve">no action pending</t>
  </si>
  <si>
    <t xml:space="preserve">xx</t>
  </si>
  <si>
    <t xml:space="preserve">phone</t>
  </si>
  <si>
    <t xml:space="preserve">short by</t>
  </si>
  <si>
    <t xml:space="preserve">0 nok</t>
  </si>
  <si>
    <t xml:space="preserve">will be emailed</t>
  </si>
  <si>
    <t xml:space="preserve">no action tba</t>
  </si>
  <si>
    <t xml:space="preserve">Asia/Hong_Kong</t>
  </si>
  <si>
    <t xml:space="preserve">xxx</t>
  </si>
  <si>
    <t xml:space="preserve">telephone</t>
  </si>
  <si>
    <t xml:space="preserve">discrepancy</t>
  </si>
  <si>
    <t xml:space="preserve">0 non conforming</t>
  </si>
  <si>
    <t xml:space="preserve">will be sent</t>
  </si>
  <si>
    <t xml:space="preserve">no action tbc</t>
  </si>
  <si>
    <t xml:space="preserve">Australia/Adelaide</t>
  </si>
  <si>
    <t xml:space="preserve">test</t>
  </si>
  <si>
    <t xml:space="preserve">telephoned</t>
  </si>
  <si>
    <t xml:space="preserve">discrepancies</t>
  </si>
  <si>
    <t xml:space="preserve">0 nonconforming</t>
  </si>
  <si>
    <t xml:space="preserve">will be attached</t>
  </si>
  <si>
    <t xml:space="preserve">no action tbd</t>
  </si>
  <si>
    <t xml:space="preserve">Source: IANA tz database. Europe/London BST ends Sun 25-Oct-2026 01:00 UTC; Australia/Adelaide ACDT (UTC+10:30) starts Sun 4-Oct-2026 02:00 local (03-Oct 16:30 UTC). No DST at other stations.</t>
  </si>
  <si>
    <t xml:space="preserve">dummy</t>
  </si>
  <si>
    <t xml:space="preserve">phoned</t>
  </si>
  <si>
    <t xml:space="preserve">defect</t>
  </si>
  <si>
    <t xml:space="preserve">0 not acceptable</t>
  </si>
  <si>
    <t xml:space="preserve">will be provided</t>
  </si>
  <si>
    <t xml:space="preserve">no action waiting</t>
  </si>
  <si>
    <t xml:space="preserve">notapplicable</t>
  </si>
  <si>
    <t xml:space="preserve">called</t>
  </si>
  <si>
    <t xml:space="preserve">defective</t>
  </si>
  <si>
    <t xml:space="preserve">0 not ok</t>
  </si>
  <si>
    <t xml:space="preserve">to be attached</t>
  </si>
  <si>
    <t xml:space="preserve">no actions awaiting</t>
  </si>
  <si>
    <t xml:space="preserve">nophoto</t>
  </si>
  <si>
    <t xml:space="preserve">via phone</t>
  </si>
  <si>
    <t xml:space="preserve">defects</t>
  </si>
  <si>
    <t xml:space="preserve">0 not satisfactory</t>
  </si>
  <si>
    <t xml:space="preserve">to be sent</t>
  </si>
  <si>
    <t xml:space="preserve">no actions pending</t>
  </si>
  <si>
    <t xml:space="preserve">noevidence</t>
  </si>
  <si>
    <t xml:space="preserve">phone confirmation</t>
  </si>
  <si>
    <t xml:space="preserve">dirty</t>
  </si>
  <si>
    <t xml:space="preserve">0 not to spec</t>
  </si>
  <si>
    <t xml:space="preserve">to be emailed</t>
  </si>
  <si>
    <t xml:space="preserve">no actions tba</t>
  </si>
  <si>
    <t xml:space="preserve">visualcheck</t>
  </si>
  <si>
    <t xml:space="preserve">damaged</t>
  </si>
  <si>
    <t xml:space="preserve">0 reject</t>
  </si>
  <si>
    <t xml:space="preserve">to be uploaded</t>
  </si>
  <si>
    <t xml:space="preserve">no actions tbc</t>
  </si>
  <si>
    <t xml:space="preserve">visuallychecked</t>
  </si>
  <si>
    <t xml:space="preserve">missing</t>
  </si>
  <si>
    <t xml:space="preserve">0 rejected</t>
  </si>
  <si>
    <t xml:space="preserve">not uploaded</t>
  </si>
  <si>
    <t xml:space="preserve">no actions tbd</t>
  </si>
  <si>
    <t xml:space="preserve">visuallyinspected</t>
  </si>
  <si>
    <t xml:space="preserve">broken</t>
  </si>
  <si>
    <t xml:space="preserve">0 rejects</t>
  </si>
  <si>
    <t xml:space="preserve">will upload</t>
  </si>
  <si>
    <t xml:space="preserve">no actions waiting</t>
  </si>
  <si>
    <t xml:space="preserve">checkedok</t>
  </si>
  <si>
    <t xml:space="preserve">leaking</t>
  </si>
  <si>
    <t xml:space="preserve">0 shortage</t>
  </si>
  <si>
    <t xml:space="preserve">will email</t>
  </si>
  <si>
    <t xml:space="preserve">no answer awaiting</t>
  </si>
  <si>
    <t xml:space="preserve">sighted</t>
  </si>
  <si>
    <t xml:space="preserve">expired</t>
  </si>
  <si>
    <t xml:space="preserve">0 shortfall</t>
  </si>
  <si>
    <t xml:space="preserve">will send</t>
  </si>
  <si>
    <t xml:space="preserve">no answer pending</t>
  </si>
  <si>
    <t xml:space="preserve">confirmed</t>
  </si>
  <si>
    <t xml:space="preserve">non conforming</t>
  </si>
  <si>
    <t xml:space="preserve">0 unacceptable</t>
  </si>
  <si>
    <t xml:space="preserve">upload later</t>
  </si>
  <si>
    <t xml:space="preserve">no answer tba</t>
  </si>
  <si>
    <t xml:space="preserve">notrequired</t>
  </si>
  <si>
    <t xml:space="preserve">nonconforming</t>
  </si>
  <si>
    <t xml:space="preserve">0 unsatisfactory</t>
  </si>
  <si>
    <t xml:space="preserve">send later</t>
  </si>
  <si>
    <t xml:space="preserve">no answer tbc</t>
  </si>
  <si>
    <t xml:space="preserve">phototaken</t>
  </si>
  <si>
    <t xml:space="preserve">not to spec</t>
  </si>
  <si>
    <t xml:space="preserve">any below standard</t>
  </si>
  <si>
    <t xml:space="preserve">no answer tbd</t>
  </si>
  <si>
    <t xml:space="preserve">awaited</t>
  </si>
  <si>
    <t xml:space="preserve">byphone</t>
  </si>
  <si>
    <t xml:space="preserve">short 1</t>
  </si>
  <si>
    <t xml:space="preserve">any broken</t>
  </si>
  <si>
    <t xml:space="preserve">no answer waiting</t>
  </si>
  <si>
    <t xml:space="preserve">to be forwarded</t>
  </si>
  <si>
    <t xml:space="preserve">aspergld</t>
  </si>
  <si>
    <t xml:space="preserve">short 2</t>
  </si>
  <si>
    <t xml:space="preserve">any damaged</t>
  </si>
  <si>
    <t xml:space="preserve">no awaiting</t>
  </si>
  <si>
    <t xml:space="preserve">will be forwarded</t>
  </si>
  <si>
    <t xml:space="preserve">attached</t>
  </si>
  <si>
    <t xml:space="preserve">short 3</t>
  </si>
  <si>
    <t xml:space="preserve">any defect</t>
  </si>
  <si>
    <t xml:space="preserve">no ca awaiting</t>
  </si>
  <si>
    <t xml:space="preserve">to be scanned</t>
  </si>
  <si>
    <t xml:space="preserve">visually</t>
  </si>
  <si>
    <t xml:space="preserve">short 4</t>
  </si>
  <si>
    <t xml:space="preserve">any defective</t>
  </si>
  <si>
    <t xml:space="preserve">no ca pending</t>
  </si>
  <si>
    <t xml:space="preserve">will be scanned</t>
  </si>
  <si>
    <t xml:space="preserve">self</t>
  </si>
  <si>
    <t xml:space="preserve">short 5</t>
  </si>
  <si>
    <t xml:space="preserve">any defects</t>
  </si>
  <si>
    <t xml:space="preserve">no ca tba</t>
  </si>
  <si>
    <t xml:space="preserve">to be filed</t>
  </si>
  <si>
    <t xml:space="preserve">sameaspic</t>
  </si>
  <si>
    <t xml:space="preserve">short 6</t>
  </si>
  <si>
    <t xml:space="preserve">any dirty</t>
  </si>
  <si>
    <t xml:space="preserve">no ca tbc</t>
  </si>
  <si>
    <t xml:space="preserve">will be filed</t>
  </si>
  <si>
    <t xml:space="preserve">pic</t>
  </si>
  <si>
    <t xml:space="preserve">short 7</t>
  </si>
  <si>
    <t xml:space="preserve">any discrepancies</t>
  </si>
  <si>
    <t xml:space="preserve">no ca tbd</t>
  </si>
  <si>
    <t xml:space="preserve">to be shared</t>
  </si>
  <si>
    <t xml:space="preserve">me</t>
  </si>
  <si>
    <t xml:space="preserve">short 8</t>
  </si>
  <si>
    <t xml:space="preserve">any discrepancy</t>
  </si>
  <si>
    <t xml:space="preserve">no ca waiting</t>
  </si>
  <si>
    <t xml:space="preserve">will be shared</t>
  </si>
  <si>
    <t xml:space="preserve">myself</t>
  </si>
  <si>
    <t xml:space="preserve">short 9</t>
  </si>
  <si>
    <t xml:space="preserve">any expired</t>
  </si>
  <si>
    <t xml:space="preserve">no cas awaiting</t>
  </si>
  <si>
    <t xml:space="preserve">will share</t>
  </si>
  <si>
    <t xml:space="preserve">good</t>
  </si>
  <si>
    <t xml:space="preserve">short 10</t>
  </si>
  <si>
    <t xml:space="preserve">any fail</t>
  </si>
  <si>
    <t xml:space="preserve">no cas pending</t>
  </si>
  <si>
    <t xml:space="preserve">will forward</t>
  </si>
  <si>
    <t xml:space="preserve">passed</t>
  </si>
  <si>
    <t xml:space="preserve">short 11</t>
  </si>
  <si>
    <t xml:space="preserve">any failed</t>
  </si>
  <si>
    <t xml:space="preserve">no cas tba</t>
  </si>
  <si>
    <t xml:space="preserve">not sent</t>
  </si>
  <si>
    <t xml:space="preserve">satisfactory</t>
  </si>
  <si>
    <t xml:space="preserve">short 12</t>
  </si>
  <si>
    <t xml:space="preserve">any fails</t>
  </si>
  <si>
    <t xml:space="preserve">no cas tbc</t>
  </si>
  <si>
    <t xml:space="preserve">not shared</t>
  </si>
  <si>
    <t xml:space="preserve">accepted</t>
  </si>
  <si>
    <t xml:space="preserve">short 13</t>
  </si>
  <si>
    <t xml:space="preserve">any failure</t>
  </si>
  <si>
    <t xml:space="preserve">no cas tbd</t>
  </si>
  <si>
    <t xml:space="preserve">not forwarded</t>
  </si>
  <si>
    <t xml:space="preserve">fine</t>
  </si>
  <si>
    <t xml:space="preserve">short 14</t>
  </si>
  <si>
    <t xml:space="preserve">any leaking</t>
  </si>
  <si>
    <t xml:space="preserve">no cas waiting</t>
  </si>
  <si>
    <t xml:space="preserve">not scanned</t>
  </si>
  <si>
    <t xml:space="preserve">noted</t>
  </si>
  <si>
    <t xml:space="preserve">short 15</t>
  </si>
  <si>
    <t xml:space="preserve">any missing</t>
  </si>
  <si>
    <t xml:space="preserve">no clarification awaiting</t>
  </si>
  <si>
    <t xml:space="preserve">not filed</t>
  </si>
  <si>
    <t xml:space="preserve">complete</t>
  </si>
  <si>
    <t xml:space="preserve">short 16</t>
  </si>
  <si>
    <t xml:space="preserve">any nok</t>
  </si>
  <si>
    <t xml:space="preserve">no clarification pending</t>
  </si>
  <si>
    <t xml:space="preserve">still with</t>
  </si>
  <si>
    <t xml:space="preserve">completed</t>
  </si>
  <si>
    <t xml:space="preserve">short 17</t>
  </si>
  <si>
    <t xml:space="preserve">any non conforming</t>
  </si>
  <si>
    <t xml:space="preserve">no clarification tba</t>
  </si>
  <si>
    <t xml:space="preserve">hard copy outstanding</t>
  </si>
  <si>
    <t xml:space="preserve">notavailable</t>
  </si>
  <si>
    <t xml:space="preserve">short 18</t>
  </si>
  <si>
    <t xml:space="preserve">any nonconforming</t>
  </si>
  <si>
    <t xml:space="preserve">no clarification tbc</t>
  </si>
  <si>
    <t xml:space="preserve">evidence outstanding</t>
  </si>
  <si>
    <t xml:space="preserve">notprovided</t>
  </si>
  <si>
    <t xml:space="preserve">short 19</t>
  </si>
  <si>
    <t xml:space="preserve">any not acceptable</t>
  </si>
  <si>
    <t xml:space="preserve">no clarification tbd</t>
  </si>
  <si>
    <t xml:space="preserve">copy outstanding</t>
  </si>
  <si>
    <t xml:space="preserve">nobatch</t>
  </si>
  <si>
    <t xml:space="preserve">short 20</t>
  </si>
  <si>
    <t xml:space="preserve">any not ok</t>
  </si>
  <si>
    <t xml:space="preserve">no clarification waiting</t>
  </si>
  <si>
    <t xml:space="preserve">documents outstanding</t>
  </si>
  <si>
    <t xml:space="preserve">nobatchno</t>
  </si>
  <si>
    <t xml:space="preserve">short 21</t>
  </si>
  <si>
    <t xml:space="preserve">any not satisfactory</t>
  </si>
  <si>
    <t xml:space="preserve">no clarifications awaiting</t>
  </si>
  <si>
    <t xml:space="preserve">being prepared</t>
  </si>
  <si>
    <t xml:space="preserve">nobatchnumber</t>
  </si>
  <si>
    <t xml:space="preserve">short 22</t>
  </si>
  <si>
    <t xml:space="preserve">any not to spec</t>
  </si>
  <si>
    <t xml:space="preserve">no clarifications pending</t>
  </si>
  <si>
    <t xml:space="preserve">to come</t>
  </si>
  <si>
    <t xml:space="preserve">seelabel</t>
  </si>
  <si>
    <t xml:space="preserve">short 23</t>
  </si>
  <si>
    <t xml:space="preserve">any reject</t>
  </si>
  <si>
    <t xml:space="preserve">no clarifications tba</t>
  </si>
  <si>
    <t xml:space="preserve">once received</t>
  </si>
  <si>
    <t xml:space="preserve">unknownbatch</t>
  </si>
  <si>
    <t xml:space="preserve">short 24</t>
  </si>
  <si>
    <t xml:space="preserve">any rejected</t>
  </si>
  <si>
    <t xml:space="preserve">no clarifications tbc</t>
  </si>
  <si>
    <t xml:space="preserve">requested from</t>
  </si>
  <si>
    <t xml:space="preserve">nonerequired</t>
  </si>
  <si>
    <t xml:space="preserve">short 25</t>
  </si>
  <si>
    <t xml:space="preserve">any rejects</t>
  </si>
  <si>
    <t xml:space="preserve">no clarifications tbd</t>
  </si>
  <si>
    <t xml:space="preserve">to upload</t>
  </si>
  <si>
    <t xml:space="preserve">nocarequired</t>
  </si>
  <si>
    <t xml:space="preserve">short 26</t>
  </si>
  <si>
    <t xml:space="preserve">any shortage</t>
  </si>
  <si>
    <t xml:space="preserve">no clarifications waiting</t>
  </si>
  <si>
    <t xml:space="preserve">draft only</t>
  </si>
  <si>
    <t xml:space="preserve">noca</t>
  </si>
  <si>
    <t xml:space="preserve">short 27</t>
  </si>
  <si>
    <t xml:space="preserve">any shortfall</t>
  </si>
  <si>
    <t xml:space="preserve">no corrective action awaiting</t>
  </si>
  <si>
    <t xml:space="preserve">not in yet</t>
  </si>
  <si>
    <t xml:space="preserve">nilca</t>
  </si>
  <si>
    <t xml:space="preserve">short 28</t>
  </si>
  <si>
    <t xml:space="preserve">any unacceptable</t>
  </si>
  <si>
    <t xml:space="preserve">no corrective action pending</t>
  </si>
  <si>
    <t xml:space="preserve">will be sent tomorrow</t>
  </si>
  <si>
    <t xml:space="preserve">noactionrequired</t>
  </si>
  <si>
    <t xml:space="preserve">short 29</t>
  </si>
  <si>
    <t xml:space="preserve">any unsatisfactory</t>
  </si>
  <si>
    <t xml:space="preserve">no corrective action tba</t>
  </si>
  <si>
    <t xml:space="preserve">expected tomorrow</t>
  </si>
  <si>
    <t xml:space="preserve">noactionneeded</t>
  </si>
  <si>
    <t xml:space="preserve">short 30</t>
  </si>
  <si>
    <t xml:space="preserve">below standard 0</t>
  </si>
  <si>
    <t xml:space="preserve">no corrective action tbc</t>
  </si>
  <si>
    <t xml:space="preserve">due tomorrow</t>
  </si>
  <si>
    <t xml:space="preserve">nonenecessary</t>
  </si>
  <si>
    <t xml:space="preserve">1 short</t>
  </si>
  <si>
    <t xml:space="preserve">below standard found 0</t>
  </si>
  <si>
    <t xml:space="preserve">no corrective action tbd</t>
  </si>
  <si>
    <t xml:space="preserve">done</t>
  </si>
  <si>
    <t xml:space="preserve">2 short</t>
  </si>
  <si>
    <t xml:space="preserve">below standard found nil</t>
  </si>
  <si>
    <t xml:space="preserve">no corrective action waiting</t>
  </si>
  <si>
    <t xml:space="preserve">yes</t>
  </si>
  <si>
    <t xml:space="preserve">3 short</t>
  </si>
  <si>
    <t xml:space="preserve">below standard found none</t>
  </si>
  <si>
    <t xml:space="preserve">no document awaiting</t>
  </si>
  <si>
    <t xml:space="preserve">checked</t>
  </si>
  <si>
    <t xml:space="preserve">4 short</t>
  </si>
  <si>
    <t xml:space="preserve">below standard free</t>
  </si>
  <si>
    <t xml:space="preserve">no document pending</t>
  </si>
  <si>
    <t xml:space="preserve">ok</t>
  </si>
  <si>
    <t xml:space="preserve">5 short</t>
  </si>
  <si>
    <t xml:space="preserve">below standard nil</t>
  </si>
  <si>
    <t xml:space="preserve">no document tba</t>
  </si>
  <si>
    <t xml:space="preserve">okay</t>
  </si>
  <si>
    <t xml:space="preserve">6 short</t>
  </si>
  <si>
    <t xml:space="preserve">below standard none</t>
  </si>
  <si>
    <t xml:space="preserve">no document tbc</t>
  </si>
  <si>
    <t xml:space="preserve">visual</t>
  </si>
  <si>
    <t xml:space="preserve">7 short</t>
  </si>
  <si>
    <t xml:space="preserve">below standard not found</t>
  </si>
  <si>
    <t xml:space="preserve">no document tbd</t>
  </si>
  <si>
    <t xml:space="preserve">8 short</t>
  </si>
  <si>
    <t xml:space="preserve">below standard noted 0</t>
  </si>
  <si>
    <t xml:space="preserve">no document waiting</t>
  </si>
  <si>
    <t xml:space="preserve">naverbal</t>
  </si>
  <si>
    <t xml:space="preserve">9 short</t>
  </si>
  <si>
    <t xml:space="preserve">below standard nothing</t>
  </si>
  <si>
    <t xml:space="preserve">no documents awaiting</t>
  </si>
  <si>
    <t xml:space="preserve">photo</t>
  </si>
  <si>
    <t xml:space="preserve">10 short</t>
  </si>
  <si>
    <t xml:space="preserve">below standard zero</t>
  </si>
  <si>
    <t xml:space="preserve">no documents pending</t>
  </si>
  <si>
    <t xml:space="preserve">email</t>
  </si>
  <si>
    <t xml:space="preserve">11 short</t>
  </si>
  <si>
    <t xml:space="preserve">broken 0</t>
  </si>
  <si>
    <t xml:space="preserve">no documents tba</t>
  </si>
  <si>
    <t xml:space="preserve">seen</t>
  </si>
  <si>
    <t xml:space="preserve">12 short</t>
  </si>
  <si>
    <t xml:space="preserve">broken found 0</t>
  </si>
  <si>
    <t xml:space="preserve">no documents tbc</t>
  </si>
  <si>
    <t xml:space="preserve">13 short</t>
  </si>
  <si>
    <t xml:space="preserve">broken found nil</t>
  </si>
  <si>
    <t xml:space="preserve">no documents tbd</t>
  </si>
  <si>
    <t xml:space="preserve">14 short</t>
  </si>
  <si>
    <t xml:space="preserve">broken found none</t>
  </si>
  <si>
    <t xml:space="preserve">no documents waiting</t>
  </si>
  <si>
    <t xml:space="preserve">15 short</t>
  </si>
  <si>
    <t xml:space="preserve">broken free</t>
  </si>
  <si>
    <t xml:space="preserve">no follow up awaiting</t>
  </si>
  <si>
    <t xml:space="preserve">16 short</t>
  </si>
  <si>
    <t xml:space="preserve">broken nil</t>
  </si>
  <si>
    <t xml:space="preserve">no follow up pending</t>
  </si>
  <si>
    <t xml:space="preserve">17 short</t>
  </si>
  <si>
    <t xml:space="preserve">broken none</t>
  </si>
  <si>
    <t xml:space="preserve">no follow up tba</t>
  </si>
  <si>
    <t xml:space="preserve">18 short</t>
  </si>
  <si>
    <t xml:space="preserve">broken not found</t>
  </si>
  <si>
    <t xml:space="preserve">no follow up tbc</t>
  </si>
  <si>
    <t xml:space="preserve">19 short</t>
  </si>
  <si>
    <t xml:space="preserve">broken noted 0</t>
  </si>
  <si>
    <t xml:space="preserve">no follow up tbd</t>
  </si>
  <si>
    <t xml:space="preserve">20 short</t>
  </si>
  <si>
    <t xml:space="preserve">broken nothing</t>
  </si>
  <si>
    <t xml:space="preserve">no follow up waiting</t>
  </si>
  <si>
    <t xml:space="preserve">21 short</t>
  </si>
  <si>
    <t xml:space="preserve">broken zero</t>
  </si>
  <si>
    <t xml:space="preserve">no further action awaiting</t>
  </si>
  <si>
    <t xml:space="preserve">22 short</t>
  </si>
  <si>
    <t xml:space="preserve">damaged 0</t>
  </si>
  <si>
    <t xml:space="preserve">no further action pending</t>
  </si>
  <si>
    <t xml:space="preserve">23 short</t>
  </si>
  <si>
    <t xml:space="preserve">damaged found 0</t>
  </si>
  <si>
    <t xml:space="preserve">no further action tba</t>
  </si>
  <si>
    <t xml:space="preserve">24 short</t>
  </si>
  <si>
    <t xml:space="preserve">damaged found nil</t>
  </si>
  <si>
    <t xml:space="preserve">no further action tbc</t>
  </si>
  <si>
    <t xml:space="preserve">25 short</t>
  </si>
  <si>
    <t xml:space="preserve">damaged found none</t>
  </si>
  <si>
    <t xml:space="preserve">no further action tbd</t>
  </si>
  <si>
    <t xml:space="preserve">26 short</t>
  </si>
  <si>
    <t xml:space="preserve">damaged free</t>
  </si>
  <si>
    <t xml:space="preserve">no further action waiting</t>
  </si>
  <si>
    <t xml:space="preserve">27 short</t>
  </si>
  <si>
    <t xml:space="preserve">damaged nil</t>
  </si>
  <si>
    <t xml:space="preserve">no issue awaiting</t>
  </si>
  <si>
    <t xml:space="preserve">28 short</t>
  </si>
  <si>
    <t xml:space="preserve">damaged none</t>
  </si>
  <si>
    <t xml:space="preserve">no issue pending</t>
  </si>
  <si>
    <t xml:space="preserve">29 short</t>
  </si>
  <si>
    <t xml:space="preserve">damaged not found</t>
  </si>
  <si>
    <t xml:space="preserve">no issue tba</t>
  </si>
  <si>
    <t xml:space="preserve">30 short</t>
  </si>
  <si>
    <t xml:space="preserve">damaged noted 0</t>
  </si>
  <si>
    <t xml:space="preserve">no issue tbc</t>
  </si>
  <si>
    <t xml:space="preserve">damaged nothing</t>
  </si>
  <si>
    <t xml:space="preserve">no issue tbd</t>
  </si>
  <si>
    <t xml:space="preserve">damaged zero</t>
  </si>
  <si>
    <t xml:space="preserve">no issue waiting</t>
  </si>
  <si>
    <t xml:space="preserve">defect 0</t>
  </si>
  <si>
    <t xml:space="preserve">no issues awaiting</t>
  </si>
  <si>
    <t xml:space="preserve">defect found 0</t>
  </si>
  <si>
    <t xml:space="preserve">no issues pending</t>
  </si>
  <si>
    <t xml:space="preserve">defect found nil</t>
  </si>
  <si>
    <t xml:space="preserve">no issues tba</t>
  </si>
  <si>
    <t xml:space="preserve">defect found none</t>
  </si>
  <si>
    <t xml:space="preserve">no issues tbc</t>
  </si>
  <si>
    <t xml:space="preserve">defect free</t>
  </si>
  <si>
    <t xml:space="preserve">no issues tbd</t>
  </si>
  <si>
    <t xml:space="preserve">defect nil</t>
  </si>
  <si>
    <t xml:space="preserve">no issues waiting</t>
  </si>
  <si>
    <t xml:space="preserve">defect none</t>
  </si>
  <si>
    <t xml:space="preserve">no item awaiting</t>
  </si>
  <si>
    <t xml:space="preserve">defect not found</t>
  </si>
  <si>
    <t xml:space="preserve">no item pending</t>
  </si>
  <si>
    <t xml:space="preserve">defect noted 0</t>
  </si>
  <si>
    <t xml:space="preserve">no item tba</t>
  </si>
  <si>
    <t xml:space="preserve">defect nothing</t>
  </si>
  <si>
    <t xml:space="preserve">no item tbc</t>
  </si>
  <si>
    <t xml:space="preserve">defect zero</t>
  </si>
  <si>
    <t xml:space="preserve">no item tbd</t>
  </si>
  <si>
    <t xml:space="preserve">defective 0</t>
  </si>
  <si>
    <t xml:space="preserve">no item waiting</t>
  </si>
  <si>
    <t xml:space="preserve">defective found 0</t>
  </si>
  <si>
    <t xml:space="preserve">no items awaiting</t>
  </si>
  <si>
    <t xml:space="preserve">defective found nil</t>
  </si>
  <si>
    <t xml:space="preserve">no items pending</t>
  </si>
  <si>
    <t xml:space="preserve">defective found none</t>
  </si>
  <si>
    <t xml:space="preserve">no items tba</t>
  </si>
  <si>
    <t xml:space="preserve">defective free</t>
  </si>
  <si>
    <t xml:space="preserve">no items tbc</t>
  </si>
  <si>
    <t xml:space="preserve">defective nil</t>
  </si>
  <si>
    <t xml:space="preserve">no items tbd</t>
  </si>
  <si>
    <t xml:space="preserve">defective none</t>
  </si>
  <si>
    <t xml:space="preserve">no items waiting</t>
  </si>
  <si>
    <t xml:space="preserve">defective not found</t>
  </si>
  <si>
    <t xml:space="preserve">no longer awaiting</t>
  </si>
  <si>
    <t xml:space="preserve">defective noted 0</t>
  </si>
  <si>
    <t xml:space="preserve">no longer pending</t>
  </si>
  <si>
    <t xml:space="preserve">defective nothing</t>
  </si>
  <si>
    <t xml:space="preserve">no pending</t>
  </si>
  <si>
    <t xml:space="preserve">defective zero</t>
  </si>
  <si>
    <t xml:space="preserve">no queries awaiting</t>
  </si>
  <si>
    <t xml:space="preserve">defects 0</t>
  </si>
  <si>
    <t xml:space="preserve">no queries pending</t>
  </si>
  <si>
    <t xml:space="preserve">defects found 0</t>
  </si>
  <si>
    <t xml:space="preserve">no queries tba</t>
  </si>
  <si>
    <t xml:space="preserve">defects found nil</t>
  </si>
  <si>
    <t xml:space="preserve">no queries tbc</t>
  </si>
  <si>
    <t xml:space="preserve">defects found none</t>
  </si>
  <si>
    <t xml:space="preserve">no queries tbd</t>
  </si>
  <si>
    <t xml:space="preserve">defects free</t>
  </si>
  <si>
    <t xml:space="preserve">no queries waiting</t>
  </si>
  <si>
    <t xml:space="preserve">defects nil</t>
  </si>
  <si>
    <t xml:space="preserve">no query awaiting</t>
  </si>
  <si>
    <t xml:space="preserve">defects none</t>
  </si>
  <si>
    <t xml:space="preserve">no query pending</t>
  </si>
  <si>
    <t xml:space="preserve">defects not found</t>
  </si>
  <si>
    <t xml:space="preserve">no query tba</t>
  </si>
  <si>
    <t xml:space="preserve">defects noted 0</t>
  </si>
  <si>
    <t xml:space="preserve">no query tbc</t>
  </si>
  <si>
    <t xml:space="preserve">defects nothing</t>
  </si>
  <si>
    <t xml:space="preserve">no query tbd</t>
  </si>
  <si>
    <t xml:space="preserve">defects zero</t>
  </si>
  <si>
    <t xml:space="preserve">no query waiting</t>
  </si>
  <si>
    <t xml:space="preserve">dirty 0</t>
  </si>
  <si>
    <t xml:space="preserve">no reply awaiting</t>
  </si>
  <si>
    <t xml:space="preserve">dirty found 0</t>
  </si>
  <si>
    <t xml:space="preserve">no reply pending</t>
  </si>
  <si>
    <t xml:space="preserve">dirty found nil</t>
  </si>
  <si>
    <t xml:space="preserve">no reply tba</t>
  </si>
  <si>
    <t xml:space="preserve">dirty found none</t>
  </si>
  <si>
    <t xml:space="preserve">no reply tbc</t>
  </si>
  <si>
    <t xml:space="preserve">dirty free</t>
  </si>
  <si>
    <t xml:space="preserve">no reply tbd</t>
  </si>
  <si>
    <t xml:space="preserve">dirty nil</t>
  </si>
  <si>
    <t xml:space="preserve">no reply waiting</t>
  </si>
  <si>
    <t xml:space="preserve">dirty none</t>
  </si>
  <si>
    <t xml:space="preserve">no tba</t>
  </si>
  <si>
    <t xml:space="preserve">dirty not found</t>
  </si>
  <si>
    <t xml:space="preserve">no tbc</t>
  </si>
  <si>
    <t xml:space="preserve">dirty noted 0</t>
  </si>
  <si>
    <t xml:space="preserve">no tbd</t>
  </si>
  <si>
    <t xml:space="preserve">dirty nothing</t>
  </si>
  <si>
    <t xml:space="preserve">no waiting</t>
  </si>
  <si>
    <t xml:space="preserve">dirty zero</t>
  </si>
  <si>
    <t xml:space="preserve">none awaiting</t>
  </si>
  <si>
    <t xml:space="preserve">discrepancies 0</t>
  </si>
  <si>
    <t xml:space="preserve">none pending</t>
  </si>
  <si>
    <t xml:space="preserve">discrepancies found 0</t>
  </si>
  <si>
    <t xml:space="preserve">none tba</t>
  </si>
  <si>
    <t xml:space="preserve">discrepancies found nil</t>
  </si>
  <si>
    <t xml:space="preserve">none tbc</t>
  </si>
  <si>
    <t xml:space="preserve">discrepancies found none</t>
  </si>
  <si>
    <t xml:space="preserve">none tbd</t>
  </si>
  <si>
    <t xml:space="preserve">discrepancies free</t>
  </si>
  <si>
    <t xml:space="preserve">none waiting</t>
  </si>
  <si>
    <t xml:space="preserve">discrepancies nil</t>
  </si>
  <si>
    <t xml:space="preserve">not awaiting</t>
  </si>
  <si>
    <t xml:space="preserve">discrepancies none</t>
  </si>
  <si>
    <t xml:space="preserve">not pending</t>
  </si>
  <si>
    <t xml:space="preserve">discrepancies not found</t>
  </si>
  <si>
    <t xml:space="preserve">not tba</t>
  </si>
  <si>
    <t xml:space="preserve">discrepancies noted 0</t>
  </si>
  <si>
    <t xml:space="preserve">not tbc</t>
  </si>
  <si>
    <t xml:space="preserve">discrepancies nothing</t>
  </si>
  <si>
    <t xml:space="preserve">not tbd</t>
  </si>
  <si>
    <t xml:space="preserve">discrepancies zero</t>
  </si>
  <si>
    <t xml:space="preserve">not to be</t>
  </si>
  <si>
    <t xml:space="preserve">discrepancy 0</t>
  </si>
  <si>
    <t xml:space="preserve">not waiting</t>
  </si>
  <si>
    <t xml:space="preserve">discrepancy found 0</t>
  </si>
  <si>
    <t xml:space="preserve">not yet dispatched</t>
  </si>
  <si>
    <t xml:space="preserve">discrepancy found nil</t>
  </si>
  <si>
    <t xml:space="preserve">not yet loaded</t>
  </si>
  <si>
    <t xml:space="preserve">discrepancy found none</t>
  </si>
  <si>
    <t xml:space="preserve">not yet uplifted</t>
  </si>
  <si>
    <t xml:space="preserve">discrepancy free</t>
  </si>
  <si>
    <t xml:space="preserve">nothing awaiting</t>
  </si>
  <si>
    <t xml:space="preserve">discrepancy nil</t>
  </si>
  <si>
    <t xml:space="preserve">nothing further to follow</t>
  </si>
  <si>
    <t xml:space="preserve">discrepancy none</t>
  </si>
  <si>
    <t xml:space="preserve">nothing more to follow</t>
  </si>
  <si>
    <t xml:space="preserve">discrepancy not found</t>
  </si>
  <si>
    <t xml:space="preserve">nothing pending</t>
  </si>
  <si>
    <t xml:space="preserve">discrepancy noted 0</t>
  </si>
  <si>
    <t xml:space="preserve">nothing tba</t>
  </si>
  <si>
    <t xml:space="preserve">discrepancy nothing</t>
  </si>
  <si>
    <t xml:space="preserve">nothing tbc</t>
  </si>
  <si>
    <t xml:space="preserve">discrepancy zero</t>
  </si>
  <si>
    <t xml:space="preserve">nothing tbd</t>
  </si>
  <si>
    <t xml:space="preserve">expired 0</t>
  </si>
  <si>
    <t xml:space="preserve">nothing to be confirmed</t>
  </si>
  <si>
    <t xml:space="preserve">expired found 0</t>
  </si>
  <si>
    <t xml:space="preserve">nothing to be sent</t>
  </si>
  <si>
    <t xml:space="preserve">expired found nil</t>
  </si>
  <si>
    <t xml:space="preserve">nothing to be uploaded</t>
  </si>
  <si>
    <t xml:space="preserve">expired found none</t>
  </si>
  <si>
    <t xml:space="preserve">nothing to follow</t>
  </si>
  <si>
    <t xml:space="preserve">expired free</t>
  </si>
  <si>
    <t xml:space="preserve">nothing waiting</t>
  </si>
  <si>
    <t xml:space="preserve">expired nil</t>
  </si>
  <si>
    <t xml:space="preserve">pending dispatch</t>
  </si>
  <si>
    <t xml:space="preserve">expired none</t>
  </si>
  <si>
    <t xml:space="preserve">pending loading</t>
  </si>
  <si>
    <t xml:space="preserve">expired not found</t>
  </si>
  <si>
    <t xml:space="preserve">pending uplift</t>
  </si>
  <si>
    <t xml:space="preserve">expired noted 0</t>
  </si>
  <si>
    <t xml:space="preserve">to be loaded</t>
  </si>
  <si>
    <t xml:space="preserve">expired nothing</t>
  </si>
  <si>
    <t xml:space="preserve">to be uplifted</t>
  </si>
  <si>
    <t xml:space="preserve">expired zero</t>
  </si>
  <si>
    <t xml:space="preserve">waiting for dispatch</t>
  </si>
  <si>
    <t xml:space="preserve">fail 0</t>
  </si>
  <si>
    <t xml:space="preserve">waiting for loading</t>
  </si>
  <si>
    <t xml:space="preserve">fail found 0</t>
  </si>
  <si>
    <t xml:space="preserve">waiting for uplift</t>
  </si>
  <si>
    <t xml:space="preserve">fail found nil</t>
  </si>
  <si>
    <t xml:space="preserve">waiting in</t>
  </si>
  <si>
    <t xml:space="preserve">fail found none</t>
  </si>
  <si>
    <t xml:space="preserve">was to be</t>
  </si>
  <si>
    <t xml:space="preserve">fail free</t>
  </si>
  <si>
    <t xml:space="preserve">will be loaded</t>
  </si>
  <si>
    <t xml:space="preserve">fail nil</t>
  </si>
  <si>
    <t xml:space="preserve">will load</t>
  </si>
  <si>
    <t xml:space="preserve">fail none</t>
  </si>
  <si>
    <t xml:space="preserve">yet to be dispatched</t>
  </si>
  <si>
    <t xml:space="preserve">fail not found</t>
  </si>
  <si>
    <t xml:space="preserve">yet to be loaded</t>
  </si>
  <si>
    <t xml:space="preserve">fail noted 0</t>
  </si>
  <si>
    <t xml:space="preserve">yet to be uplifted</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</si>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</sst>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97.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46294.1272981116</v>
      </c>
      <c r="E2" s="12"/>
      <c r="F2" s="11" t="s">
        <v>56</v>
      </c>
      <c r="G2" s="11"/>
      <c r="H2" s="12" t="n">
        <f aca="false">AsOfUTC+8/24</f>
        <v>46294.4606314449</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11:03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11:03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11:03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{B3D7DE00-E920-46D8-B8D2-C176932A1535}</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{3C3F3EE7-73AA-495B-951B-D828DF4BEF8F}</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3D7DE00-E920-46D8-B8D2-C176932A1535}">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3C3F3EE7-73AA-495B-951B-D828DF4BEF8F}">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Q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row>
    <row r="5" customFormat="false" ht="39.75" hidden="false" customHeight="true" outlineLevel="0" collapsed="false">
      <c r="A5" s="57" t="s">
        <v>373</v>
      </c>
      <c r="B5" s="57" t="s">
        <v>183</v>
      </c>
      <c r="C5" s="57" t="str">
        <f aca="false">Flights!$F$5</f>
        <v>MH0001</v>
      </c>
      <c r="D5" s="58" t="n">
        <f aca="false">Flights!$D$5</f>
        <v>46303</v>
      </c>
      <c r="E5" s="57" t="str">
        <f aca="false">Flights!$G$5&amp;"-"&amp;Flights!$H$5</f>
        <v>LHR-KUL</v>
      </c>
      <c r="F5" s="57" t="str">
        <f aca="false">Flights!$K$5</f>
        <v>EY</v>
      </c>
      <c r="G5" s="57" t="s">
        <v>81</v>
      </c>
      <c r="H5" s="57" t="s">
        <v>374</v>
      </c>
      <c r="I5" s="57" t="s">
        <v>375</v>
      </c>
      <c r="J5" s="57" t="s">
        <v>376</v>
      </c>
      <c r="K5" s="67" t="s">
        <v>377</v>
      </c>
      <c r="L5" s="67" t="s">
        <v>378</v>
      </c>
      <c r="M5" s="67"/>
      <c r="N5" s="67" t="s">
        <v>379</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")))/(LEN(L_PendNeg)+1)),1,0),1)</f>
        <v>0</v>
      </c>
      <c r="BK5" s="61" t="n">
        <f aca="false">IFERROR(IF(SUMPRODUCT((LEN(BF5)-LEN(SUBSTITUTE(BF5," "&amp;L_PendStrict&amp;" "," ")))/(LEN(L_PendStrict)+1))&gt;SUMPRODUCT((LEN(BF5)-LEN(SUBSTITUTE(BF5," "&amp;L_PendNeg&amp;" "," ")))/(LEN(L_PendNeg)+1)),1,0),1)</f>
        <v>0</v>
      </c>
      <c r="BL5" s="61" t="n">
        <f aca="false">IFERROR(IF(OR(SUMPRODUCT(--ISNUMBER(SEARCH({"a0","a-0","a_0","a/0","a.0"},BN5)))&gt;0,SUMPRODUCT(--ISNUMBER(SEARCH({"ref 0","ref no 0","ref. 0","ref: 0","no. 0","no: 0","# 0","rev 0","email 0","memo 0","form 0","sheet 0","log 0","doc 0","report 0","photo 0","photos 0","img 0","file 0","ack 0","batch 0","lot 0","job 0","record 0","fax 0","letter 0","ref0","#0","no.0","no:0"},BM5)))&gt;0,AND(SUMPRODUCT(--ISNUMBER(SEARCH({" ref "," email "," memo "," form "," sheet "," report "," ack "," letter "," record "," log "," doc "," file "," batch "," lot "," job "," fax "," rev "," ticket "," case "," order "},(" "&amp;SUBSTITUTE(SUBSTITUTE(SUBSTITUTE(BM5,":"," "),"."," "),","," ")&amp;" "))))&gt;0,ISNUMBER(SEARCH("000",SUBSTITUTE(BM5,":"," ")))),SUMPRODUCT(--ISNUMBER(SEARCH({"http","www.","\",".pdf",".jpg",".jpeg",".png",".heic",".xls",".doc",".msg",".eml"},Z5)))&gt;0),1,0),0)</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IFERROR(IF(OR(SUMPRODUCT(--ISNUMBER(SEARCH({"a0","a-0","a_0","a/0","a.0"},BP5)))&gt;0,SUMPRODUCT(--ISNUMBER(SEARCH({"ref 0","ref no 0","ref. 0","ref: 0","no. 0","no: 0","# 0","rev 0","email 0","memo 0","form 0","sheet 0","log 0","doc 0","report 0","photo 0","photos 0","img 0","file 0","ack 0","batch 0","lot 0","job 0","record 0","fax 0","letter 0","ref0","#0","no.0","no:0"},BO5)))&gt;0,AND(SUMPRODUCT(--ISNUMBER(SEARCH({" ref "," email "," memo "," form "," sheet "," report "," ack "," letter "," record "," log "," doc "," file "," batch "," lot "," job "," fax "," rev "," ticket "," case "," order "},(" "&amp;SUBSTITUTE(SUBSTITUTE(SUBSTITUTE(BO5,":"," "),"."," "),","," ")&amp;" "))))&gt;0,ISNUMBER(SEARCH("000",SUBSTITUTE(BO5,":"," ")))),SUMPRODUCT(--ISNUMBER(SEARCH({"http","www.","\",".pdf",".jpg",".jpeg",".png",".heic",".xls",".doc",".msg",".eml"},W5)))&gt;0),1,0),0)</f>
        <v>0</v>
      </c>
    </row>
    <row r="6" customFormat="false" ht="39.75" hidden="false" customHeight="true" outlineLevel="0" collapsed="false">
      <c r="A6" s="57" t="s">
        <v>380</v>
      </c>
      <c r="B6" s="57" t="s">
        <v>183</v>
      </c>
      <c r="C6" s="57" t="str">
        <f aca="false">Flights!$F$5</f>
        <v>MH0001</v>
      </c>
      <c r="D6" s="58" t="n">
        <f aca="false">Flights!$D$5</f>
        <v>46303</v>
      </c>
      <c r="E6" s="57" t="str">
        <f aca="false">Flights!$G$5&amp;"-"&amp;Flights!$H$5</f>
        <v>LHR-KUL</v>
      </c>
      <c r="F6" s="57" t="str">
        <f aca="false">Flights!$K$5</f>
        <v>EY</v>
      </c>
      <c r="G6" s="57" t="s">
        <v>81</v>
      </c>
      <c r="H6" s="57" t="s">
        <v>374</v>
      </c>
      <c r="I6" s="57" t="s">
        <v>381</v>
      </c>
      <c r="J6" s="57" t="s">
        <v>382</v>
      </c>
      <c r="K6" s="67" t="s">
        <v>383</v>
      </c>
      <c r="L6" s="67" t="s">
        <v>378</v>
      </c>
      <c r="M6" s="67"/>
      <c r="N6" s="67" t="s">
        <v>379</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")))/(LEN(L_PendNeg)+1)),1,0),1)</f>
        <v>0</v>
      </c>
      <c r="BK6" s="61" t="n">
        <f aca="false">IFERROR(IF(SUMPRODUCT((LEN(BF6)-LEN(SUBSTITUTE(BF6," "&amp;L_PendStrict&amp;" "," ")))/(LEN(L_PendStrict)+1))&gt;SUMPRODUCT((LEN(BF6)-LEN(SUBSTITUTE(BF6," "&amp;L_PendNeg&amp;" "," ")))/(LEN(L_PendNeg)+1)),1,0),1)</f>
        <v>0</v>
      </c>
      <c r="BL6" s="61" t="n">
        <f aca="false">IFERROR(IF(OR(SUMPRODUCT(--ISNUMBER(SEARCH({"a0","a-0","a_0","a/0","a.0"},BN6)))&gt;0,SUMPRODUCT(--ISNUMBER(SEARCH({"ref 0","ref no 0","ref. 0","ref: 0","no. 0","no: 0","# 0","rev 0","email 0","memo 0","form 0","sheet 0","log 0","doc 0","report 0","photo 0","photos 0","img 0","file 0","ack 0","batch 0","lot 0","job 0","record 0","fax 0","letter 0","ref0","#0","no.0","no:0"},BM6)))&gt;0,AND(SUMPRODUCT(--ISNUMBER(SEARCH({" ref "," email "," memo "," form "," sheet "," report "," ack "," letter "," record "," log "," doc "," file "," batch "," lot "," job "," fax "," rev "," ticket "," case "," order "},(" "&amp;SUBSTITUTE(SUBSTITUTE(SUBSTITUTE(BM6,":"," "),"."," "),","," ")&amp;" "))))&gt;0,ISNUMBER(SEARCH("000",SUBSTITUTE(BM6,":"," ")))),SUMPRODUCT(--ISNUMBER(SEARCH({"http","www.","\",".pdf",".jpg",".jpeg",".png",".heic",".xls",".doc",".msg",".eml"},Z6)))&gt;0),1,0),0)</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IFERROR(IF(OR(SUMPRODUCT(--ISNUMBER(SEARCH({"a0","a-0","a_0","a/0","a.0"},BP6)))&gt;0,SUMPRODUCT(--ISNUMBER(SEARCH({"ref 0","ref no 0","ref. 0","ref: 0","no. 0","no: 0","# 0","rev 0","email 0","memo 0","form 0","sheet 0","log 0","doc 0","report 0","photo 0","photos 0","img 0","file 0","ack 0","batch 0","lot 0","job 0","record 0","fax 0","letter 0","ref0","#0","no.0","no:0"},BO6)))&gt;0,AND(SUMPRODUCT(--ISNUMBER(SEARCH({" ref "," email "," memo "," form "," sheet "," report "," ack "," letter "," record "," log "," doc "," file "," batch "," lot "," job "," fax "," rev "," ticket "," case "," order "},(" "&amp;SUBSTITUTE(SUBSTITUTE(SUBSTITUTE(BO6,":"," "),"."," "),","," ")&amp;" "))))&gt;0,ISNUMBER(SEARCH("000",SUBSTITUTE(BO6,":"," ")))),SUMPRODUCT(--ISNUMBER(SEARCH({"http","www.","\",".pdf",".jpg",".jpeg",".png",".heic",".xls",".doc",".msg",".eml"},W6)))&gt;0),1,0),0)</f>
        <v>0</v>
      </c>
    </row>
    <row r="7" customFormat="false" ht="41.25" hidden="false" customHeight="true" outlineLevel="0" collapsed="false">
      <c r="A7" s="57" t="s">
        <v>384</v>
      </c>
      <c r="B7" s="57" t="s">
        <v>183</v>
      </c>
      <c r="C7" s="57" t="str">
        <f aca="false">Flights!$F$5</f>
        <v>MH0001</v>
      </c>
      <c r="D7" s="58" t="n">
        <f aca="false">Flights!$D$5</f>
        <v>46303</v>
      </c>
      <c r="E7" s="57" t="str">
        <f aca="false">Flights!$G$5&amp;"-"&amp;Flights!$H$5</f>
        <v>LHR-KUL</v>
      </c>
      <c r="F7" s="57" t="str">
        <f aca="false">Flights!$K$5</f>
        <v>EY</v>
      </c>
      <c r="G7" s="57" t="s">
        <v>81</v>
      </c>
      <c r="H7" s="57" t="s">
        <v>374</v>
      </c>
      <c r="I7" s="57" t="s">
        <v>385</v>
      </c>
      <c r="J7" s="57" t="s">
        <v>386</v>
      </c>
      <c r="K7" s="67" t="s">
        <v>387</v>
      </c>
      <c r="L7" s="67" t="s">
        <v>378</v>
      </c>
      <c r="M7" s="67"/>
      <c r="N7" s="67" t="str">
        <f aca="false">IF(TRIM(Flights!$L$5)="A339","Required","N/A – rule")</f>
        <v>N/A – rule</v>
      </c>
      <c r="O7" s="67" t="s">
        <v>388</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")))/(LEN(L_PendNeg)+1)),1,0),1)</f>
        <v>0</v>
      </c>
      <c r="BK7" s="61" t="n">
        <f aca="false">IFERROR(IF(SUMPRODUCT((LEN(BF7)-LEN(SUBSTITUTE(BF7," "&amp;L_PendStrict&amp;" "," ")))/(LEN(L_PendStrict)+1))&gt;SUMPRODUCT((LEN(BF7)-LEN(SUBSTITUTE(BF7," "&amp;L_PendNeg&amp;" "," ")))/(LEN(L_PendNeg)+1)),1,0),1)</f>
        <v>0</v>
      </c>
      <c r="BL7" s="61" t="n">
        <f aca="false">IFERROR(IF(OR(SUMPRODUCT(--ISNUMBER(SEARCH({"a0","a-0","a_0","a/0","a.0"},BN7)))&gt;0,SUMPRODUCT(--ISNUMBER(SEARCH({"ref 0","ref no 0","ref. 0","ref: 0","no. 0","no: 0","# 0","rev 0","email 0","memo 0","form 0","sheet 0","log 0","doc 0","report 0","photo 0","photos 0","img 0","file 0","ack 0","batch 0","lot 0","job 0","record 0","fax 0","letter 0","ref0","#0","no.0","no:0"},BM7)))&gt;0,AND(SUMPRODUCT(--ISNUMBER(SEARCH({" ref "," email "," memo "," form "," sheet "," report "," ack "," letter "," record "," log "," doc "," file "," batch "," lot "," job "," fax "," rev "," ticket "," case "," order "},(" "&amp;SUBSTITUTE(SUBSTITUTE(SUBSTITUTE(BM7,":"," "),"."," "),","," ")&amp;" "))))&gt;0,ISNUMBER(SEARCH("000",SUBSTITUTE(BM7,":"," ")))),SUMPRODUCT(--ISNUMBER(SEARCH({"http","www.","\",".pdf",".jpg",".jpeg",".png",".heic",".xls",".doc",".msg",".eml"},Z7)))&gt;0),1,0),0)</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IFERROR(IF(OR(SUMPRODUCT(--ISNUMBER(SEARCH({"a0","a-0","a_0","a/0","a.0"},BP7)))&gt;0,SUMPRODUCT(--ISNUMBER(SEARCH({"ref 0","ref no 0","ref. 0","ref: 0","no. 0","no: 0","# 0","rev 0","email 0","memo 0","form 0","sheet 0","log 0","doc 0","report 0","photo 0","photos 0","img 0","file 0","ack 0","batch 0","lot 0","job 0","record 0","fax 0","letter 0","ref0","#0","no.0","no:0"},BO7)))&gt;0,AND(SUMPRODUCT(--ISNUMBER(SEARCH({" ref "," email "," memo "," form "," sheet "," report "," ack "," letter "," record "," log "," doc "," file "," batch "," lot "," job "," fax "," rev "," ticket "," case "," order "},(" "&amp;SUBSTITUTE(SUBSTITUTE(SUBSTITUTE(BO7,":"," "),"."," "),","," ")&amp;" "))))&gt;0,ISNUMBER(SEARCH("000",SUBSTITUTE(BO7,":"," ")))),SUMPRODUCT(--ISNUMBER(SEARCH({"http","www.","\",".pdf",".jpg",".jpeg",".png",".heic",".xls",".doc",".msg",".eml"},W7)))&gt;0),1,0),0)</f>
        <v>0</v>
      </c>
    </row>
    <row r="8" customFormat="false" ht="39.75" hidden="false" customHeight="true" outlineLevel="0" collapsed="false">
      <c r="A8" s="57" t="s">
        <v>389</v>
      </c>
      <c r="B8" s="57" t="s">
        <v>183</v>
      </c>
      <c r="C8" s="57" t="str">
        <f aca="false">Flights!$F$5</f>
        <v>MH0001</v>
      </c>
      <c r="D8" s="58" t="n">
        <f aca="false">Flights!$D$5</f>
        <v>46303</v>
      </c>
      <c r="E8" s="57" t="str">
        <f aca="false">Flights!$G$5&amp;"-"&amp;Flights!$H$5</f>
        <v>LHR-KUL</v>
      </c>
      <c r="F8" s="57" t="str">
        <f aca="false">Flights!$K$5</f>
        <v>EY</v>
      </c>
      <c r="G8" s="57" t="s">
        <v>81</v>
      </c>
      <c r="H8" s="57" t="s">
        <v>374</v>
      </c>
      <c r="I8" s="57" t="s">
        <v>390</v>
      </c>
      <c r="J8" s="57" t="s">
        <v>391</v>
      </c>
      <c r="K8" s="67" t="s">
        <v>392</v>
      </c>
      <c r="L8" s="67" t="s">
        <v>378</v>
      </c>
      <c r="M8" s="67"/>
      <c r="N8" s="67" t="s">
        <v>379</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")))/(LEN(L_PendNeg)+1)),1,0),1)</f>
        <v>0</v>
      </c>
      <c r="BK8" s="61" t="n">
        <f aca="false">IFERROR(IF(SUMPRODUCT((LEN(BF8)-LEN(SUBSTITUTE(BF8," "&amp;L_PendStrict&amp;" "," ")))/(LEN(L_PendStrict)+1))&gt;SUMPRODUCT((LEN(BF8)-LEN(SUBSTITUTE(BF8," "&amp;L_PendNeg&amp;" "," ")))/(LEN(L_PendNeg)+1)),1,0),1)</f>
        <v>0</v>
      </c>
      <c r="BL8" s="61" t="n">
        <f aca="false">IFERROR(IF(OR(SUMPRODUCT(--ISNUMBER(SEARCH({"a0","a-0","a_0","a/0","a.0"},BN8)))&gt;0,SUMPRODUCT(--ISNUMBER(SEARCH({"ref 0","ref no 0","ref. 0","ref: 0","no. 0","no: 0","# 0","rev 0","email 0","memo 0","form 0","sheet 0","log 0","doc 0","report 0","photo 0","photos 0","img 0","file 0","ack 0","batch 0","lot 0","job 0","record 0","fax 0","letter 0","ref0","#0","no.0","no:0"},BM8)))&gt;0,AND(SUMPRODUCT(--ISNUMBER(SEARCH({" ref "," email "," memo "," form "," sheet "," report "," ack "," letter "," record "," log "," doc "," file "," batch "," lot "," job "," fax "," rev "," ticket "," case "," order "},(" "&amp;SUBSTITUTE(SUBSTITUTE(SUBSTITUTE(BM8,":"," "),"."," "),","," ")&amp;" "))))&gt;0,ISNUMBER(SEARCH("000",SUBSTITUTE(BM8,":"," ")))),SUMPRODUCT(--ISNUMBER(SEARCH({"http","www.","\",".pdf",".jpg",".jpeg",".png",".heic",".xls",".doc",".msg",".eml"},Z8)))&gt;0),1,0),0)</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IFERROR(IF(OR(SUMPRODUCT(--ISNUMBER(SEARCH({"a0","a-0","a_0","a/0","a.0"},BP8)))&gt;0,SUMPRODUCT(--ISNUMBER(SEARCH({"ref 0","ref no 0","ref. 0","ref: 0","no. 0","no: 0","# 0","rev 0","email 0","memo 0","form 0","sheet 0","log 0","doc 0","report 0","photo 0","photos 0","img 0","file 0","ack 0","batch 0","lot 0","job 0","record 0","fax 0","letter 0","ref0","#0","no.0","no:0"},BO8)))&gt;0,AND(SUMPRODUCT(--ISNUMBER(SEARCH({" ref "," email "," memo "," form "," sheet "," report "," ack "," letter "," record "," log "," doc "," file "," batch "," lot "," job "," fax "," rev "," ticket "," case "," order "},(" "&amp;SUBSTITUTE(SUBSTITUTE(SUBSTITUTE(BO8,":"," "),"."," "),","," ")&amp;" "))))&gt;0,ISNUMBER(SEARCH("000",SUBSTITUTE(BO8,":"," ")))),SUMPRODUCT(--ISNUMBER(SEARCH({"http","www.","\",".pdf",".jpg",".jpeg",".png",".heic",".xls",".doc",".msg",".eml"},W8)))&gt;0),1,0),0)</f>
        <v>0</v>
      </c>
    </row>
    <row r="9" customFormat="false" ht="39.75" hidden="false" customHeight="true" outlineLevel="0" collapsed="false">
      <c r="A9" s="57" t="s">
        <v>393</v>
      </c>
      <c r="B9" s="57" t="s">
        <v>183</v>
      </c>
      <c r="C9" s="57" t="str">
        <f aca="false">Flights!$F$5</f>
        <v>MH0001</v>
      </c>
      <c r="D9" s="58" t="n">
        <f aca="false">Flights!$D$5</f>
        <v>46303</v>
      </c>
      <c r="E9" s="57" t="str">
        <f aca="false">Flights!$G$5&amp;"-"&amp;Flights!$H$5</f>
        <v>LHR-KUL</v>
      </c>
      <c r="F9" s="57" t="str">
        <f aca="false">Flights!$K$5</f>
        <v>EY</v>
      </c>
      <c r="G9" s="57" t="s">
        <v>81</v>
      </c>
      <c r="H9" s="57" t="s">
        <v>374</v>
      </c>
      <c r="I9" s="57" t="s">
        <v>394</v>
      </c>
      <c r="J9" s="57" t="s">
        <v>395</v>
      </c>
      <c r="K9" s="67" t="s">
        <v>396</v>
      </c>
      <c r="L9" s="67" t="s">
        <v>378</v>
      </c>
      <c r="M9" s="67"/>
      <c r="N9" s="67" t="s">
        <v>379</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")))/(LEN(L_PendNeg)+1)),1,0),1)</f>
        <v>0</v>
      </c>
      <c r="BK9" s="61" t="n">
        <f aca="false">IFERROR(IF(SUMPRODUCT((LEN(BF9)-LEN(SUBSTITUTE(BF9," "&amp;L_PendStrict&amp;" "," ")))/(LEN(L_PendStrict)+1))&gt;SUMPRODUCT((LEN(BF9)-LEN(SUBSTITUTE(BF9," "&amp;L_PendNeg&amp;" "," ")))/(LEN(L_PendNeg)+1)),1,0),1)</f>
        <v>0</v>
      </c>
      <c r="BL9" s="61" t="n">
        <f aca="false">IFERROR(IF(OR(SUMPRODUCT(--ISNUMBER(SEARCH({"a0","a-0","a_0","a/0","a.0"},BN9)))&gt;0,SUMPRODUCT(--ISNUMBER(SEARCH({"ref 0","ref no 0","ref. 0","ref: 0","no. 0","no: 0","# 0","rev 0","email 0","memo 0","form 0","sheet 0","log 0","doc 0","report 0","photo 0","photos 0","img 0","file 0","ack 0","batch 0","lot 0","job 0","record 0","fax 0","letter 0","ref0","#0","no.0","no:0"},BM9)))&gt;0,AND(SUMPRODUCT(--ISNUMBER(SEARCH({" ref "," email "," memo "," form "," sheet "," report "," ack "," letter "," record "," log "," doc "," file "," batch "," lot "," job "," fax "," rev "," ticket "," case "," order "},(" "&amp;SUBSTITUTE(SUBSTITUTE(SUBSTITUTE(BM9,":"," "),"."," "),","," ")&amp;" "))))&gt;0,ISNUMBER(SEARCH("000",SUBSTITUTE(BM9,":"," ")))),SUMPRODUCT(--ISNUMBER(SEARCH({"http","www.","\",".pdf",".jpg",".jpeg",".png",".heic",".xls",".doc",".msg",".eml"},Z9)))&gt;0),1,0),0)</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IFERROR(IF(OR(SUMPRODUCT(--ISNUMBER(SEARCH({"a0","a-0","a_0","a/0","a.0"},BP9)))&gt;0,SUMPRODUCT(--ISNUMBER(SEARCH({"ref 0","ref no 0","ref. 0","ref: 0","no. 0","no: 0","# 0","rev 0","email 0","memo 0","form 0","sheet 0","log 0","doc 0","report 0","photo 0","photos 0","img 0","file 0","ack 0","batch 0","lot 0","job 0","record 0","fax 0","letter 0","ref0","#0","no.0","no:0"},BO9)))&gt;0,AND(SUMPRODUCT(--ISNUMBER(SEARCH({" ref "," email "," memo "," form "," sheet "," report "," ack "," letter "," record "," log "," doc "," file "," batch "," lot "," job "," fax "," rev "," ticket "," case "," order "},(" "&amp;SUBSTITUTE(SUBSTITUTE(SUBSTITUTE(BO9,":"," "),"."," "),","," ")&amp;" "))))&gt;0,ISNUMBER(SEARCH("000",SUBSTITUTE(BO9,":"," ")))),SUMPRODUCT(--ISNUMBER(SEARCH({"http","www.","\",".pdf",".jpg",".jpeg",".png",".heic",".xls",".doc",".msg",".eml"},W9)))&gt;0),1,0),0)</f>
        <v>0</v>
      </c>
    </row>
    <row r="10" customFormat="false" ht="39.75" hidden="false" customHeight="true" outlineLevel="0" collapsed="false">
      <c r="A10" s="57" t="s">
        <v>397</v>
      </c>
      <c r="B10" s="57" t="s">
        <v>183</v>
      </c>
      <c r="C10" s="57" t="str">
        <f aca="false">Flights!$F$5</f>
        <v>MH0001</v>
      </c>
      <c r="D10" s="58" t="n">
        <f aca="false">Flights!$D$5</f>
        <v>46303</v>
      </c>
      <c r="E10" s="57" t="str">
        <f aca="false">Flights!$G$5&amp;"-"&amp;Flights!$H$5</f>
        <v>LHR-KUL</v>
      </c>
      <c r="F10" s="57" t="str">
        <f aca="false">Flights!$K$5</f>
        <v>EY</v>
      </c>
      <c r="G10" s="57" t="s">
        <v>81</v>
      </c>
      <c r="H10" s="57" t="s">
        <v>374</v>
      </c>
      <c r="I10" s="57" t="s">
        <v>394</v>
      </c>
      <c r="J10" s="57" t="s">
        <v>398</v>
      </c>
      <c r="K10" s="67" t="s">
        <v>399</v>
      </c>
      <c r="L10" s="67" t="s">
        <v>378</v>
      </c>
      <c r="M10" s="67"/>
      <c r="N10" s="67" t="s">
        <v>379</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")))/(LEN(L_PendNeg)+1)),1,0),1)</f>
        <v>0</v>
      </c>
      <c r="BK10" s="61" t="n">
        <f aca="false">IFERROR(IF(SUMPRODUCT((LEN(BF10)-LEN(SUBSTITUTE(BF10," "&amp;L_PendStrict&amp;" "," ")))/(LEN(L_PendStrict)+1))&gt;SUMPRODUCT((LEN(BF10)-LEN(SUBSTITUTE(BF10," "&amp;L_PendNeg&amp;" "," ")))/(LEN(L_PendNeg)+1)),1,0),1)</f>
        <v>0</v>
      </c>
      <c r="BL10" s="61" t="n">
        <f aca="false">IFERROR(IF(OR(SUMPRODUCT(--ISNUMBER(SEARCH({"a0","a-0","a_0","a/0","a.0"},BN10)))&gt;0,SUMPRODUCT(--ISNUMBER(SEARCH({"ref 0","ref no 0","ref. 0","ref: 0","no. 0","no: 0","# 0","rev 0","email 0","memo 0","form 0","sheet 0","log 0","doc 0","report 0","photo 0","photos 0","img 0","file 0","ack 0","batch 0","lot 0","job 0","record 0","fax 0","letter 0","ref0","#0","no.0","no:0"},BM10)))&gt;0,AND(SUMPRODUCT(--ISNUMBER(SEARCH({" ref "," email "," memo "," form "," sheet "," report "," ack "," letter "," record "," log "," doc "," file "," batch "," lot "," job "," fax "," rev "," ticket "," case "," order "},(" "&amp;SUBSTITUTE(SUBSTITUTE(SUBSTITUTE(BM10,":"," "),"."," "),","," ")&amp;" "))))&gt;0,ISNUMBER(SEARCH("000",SUBSTITUTE(BM10,":"," ")))),SUMPRODUCT(--ISNUMBER(SEARCH({"http","www.","\",".pdf",".jpg",".jpeg",".png",".heic",".xls",".doc",".msg",".eml"},Z10)))&gt;0),1,0),0)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IFERROR(IF(OR(SUMPRODUCT(--ISNUMBER(SEARCH({"a0","a-0","a_0","a/0","a.0"},BP10)))&gt;0,SUMPRODUCT(--ISNUMBER(SEARCH({"ref 0","ref no 0","ref. 0","ref: 0","no. 0","no: 0","# 0","rev 0","email 0","memo 0","form 0","sheet 0","log 0","doc 0","report 0","photo 0","photos 0","img 0","file 0","ack 0","batch 0","lot 0","job 0","record 0","fax 0","letter 0","ref0","#0","no.0","no:0"},BO10)))&gt;0,AND(SUMPRODUCT(--ISNUMBER(SEARCH({" ref "," email "," memo "," form "," sheet "," report "," ack "," letter "," record "," log "," doc "," file "," batch "," lot "," job "," fax "," rev "," ticket "," case "," order "},(" "&amp;SUBSTITUTE(SUBSTITUTE(SUBSTITUTE(BO10,":"," "),"."," "),","," ")&amp;" "))))&gt;0,ISNUMBER(SEARCH("000",SUBSTITUTE(BO10,":"," ")))),SUMPRODUCT(--ISNUMBER(SEARCH({"http","www.","\",".pdf",".jpg",".jpeg",".png",".heic",".xls",".doc",".msg",".eml"},W10)))&gt;0),1,0),0)</f>
        <v>0</v>
      </c>
    </row>
    <row r="11" customFormat="false" ht="39.75" hidden="false" customHeight="true" outlineLevel="0" collapsed="false">
      <c r="A11" s="57" t="s">
        <v>400</v>
      </c>
      <c r="B11" s="57" t="s">
        <v>183</v>
      </c>
      <c r="C11" s="57" t="str">
        <f aca="false">Flights!$F$5</f>
        <v>MH0001</v>
      </c>
      <c r="D11" s="58" t="n">
        <f aca="false">Flights!$D$5</f>
        <v>46303</v>
      </c>
      <c r="E11" s="57" t="str">
        <f aca="false">Flights!$G$5&amp;"-"&amp;Flights!$H$5</f>
        <v>LHR-KUL</v>
      </c>
      <c r="F11" s="57" t="str">
        <f aca="false">Flights!$K$5</f>
        <v>EY</v>
      </c>
      <c r="G11" s="57" t="s">
        <v>81</v>
      </c>
      <c r="H11" s="57" t="s">
        <v>374</v>
      </c>
      <c r="I11" s="57" t="s">
        <v>401</v>
      </c>
      <c r="J11" s="57" t="s">
        <v>402</v>
      </c>
      <c r="K11" s="67" t="s">
        <v>403</v>
      </c>
      <c r="L11" s="67" t="s">
        <v>378</v>
      </c>
      <c r="M11" s="67"/>
      <c r="N11" s="67" t="s">
        <v>379</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")))/(LEN(L_PendNeg)+1)),1,0),1)</f>
        <v>0</v>
      </c>
      <c r="BK11" s="61" t="n">
        <f aca="false">IFERROR(IF(SUMPRODUCT((LEN(BF11)-LEN(SUBSTITUTE(BF11," "&amp;L_PendStrict&amp;" "," ")))/(LEN(L_PendStrict)+1))&gt;SUMPRODUCT((LEN(BF11)-LEN(SUBSTITUTE(BF11," "&amp;L_PendNeg&amp;" "," ")))/(LEN(L_PendNeg)+1)),1,0),1)</f>
        <v>0</v>
      </c>
      <c r="BL11" s="61" t="n">
        <f aca="false">IFERROR(IF(OR(SUMPRODUCT(--ISNUMBER(SEARCH({"a0","a-0","a_0","a/0","a.0"},BN11)))&gt;0,SUMPRODUCT(--ISNUMBER(SEARCH({"ref 0","ref no 0","ref. 0","ref: 0","no. 0","no: 0","# 0","rev 0","email 0","memo 0","form 0","sheet 0","log 0","doc 0","report 0","photo 0","photos 0","img 0","file 0","ack 0","batch 0","lot 0","job 0","record 0","fax 0","letter 0","ref0","#0","no.0","no:0"},BM11)))&gt;0,AND(SUMPRODUCT(--ISNUMBER(SEARCH({" ref "," email "," memo "," form "," sheet "," report "," ack "," letter "," record "," log "," doc "," file "," batch "," lot "," job "," fax "," rev "," ticket "," case "," order "},(" "&amp;SUBSTITUTE(SUBSTITUTE(SUBSTITUTE(BM11,":"," "),"."," "),","," ")&amp;" "))))&gt;0,ISNUMBER(SEARCH("000",SUBSTITUTE(BM11,":"," ")))),SUMPRODUCT(--ISNUMBER(SEARCH({"http","www.","\",".pdf",".jpg",".jpeg",".png",".heic",".xls",".doc",".msg",".eml"},Z11)))&gt;0),1,0),0)</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IFERROR(IF(OR(SUMPRODUCT(--ISNUMBER(SEARCH({"a0","a-0","a_0","a/0","a.0"},BP11)))&gt;0,SUMPRODUCT(--ISNUMBER(SEARCH({"ref 0","ref no 0","ref. 0","ref: 0","no. 0","no: 0","# 0","rev 0","email 0","memo 0","form 0","sheet 0","log 0","doc 0","report 0","photo 0","photos 0","img 0","file 0","ack 0","batch 0","lot 0","job 0","record 0","fax 0","letter 0","ref0","#0","no.0","no:0"},BO11)))&gt;0,AND(SUMPRODUCT(--ISNUMBER(SEARCH({" ref "," email "," memo "," form "," sheet "," report "," ack "," letter "," record "," log "," doc "," file "," batch "," lot "," job "," fax "," rev "," ticket "," case "," order "},(" "&amp;SUBSTITUTE(SUBSTITUTE(SUBSTITUTE(BO11,":"," "),"."," "),","," ")&amp;" "))))&gt;0,ISNUMBER(SEARCH("000",SUBSTITUTE(BO11,":"," ")))),SUMPRODUCT(--ISNUMBER(SEARCH({"http","www.","\",".pdf",".jpg",".jpeg",".png",".heic",".xls",".doc",".msg",".eml"},W11)))&gt;0),1,0),0)</f>
        <v>0</v>
      </c>
    </row>
    <row r="12" customFormat="false" ht="39.75" hidden="false" customHeight="true" outlineLevel="0" collapsed="false">
      <c r="A12" s="57" t="s">
        <v>404</v>
      </c>
      <c r="B12" s="57" t="s">
        <v>183</v>
      </c>
      <c r="C12" s="57" t="str">
        <f aca="false">Flights!$F$5</f>
        <v>MH0001</v>
      </c>
      <c r="D12" s="58" t="n">
        <f aca="false">Flights!$D$5</f>
        <v>46303</v>
      </c>
      <c r="E12" s="57" t="str">
        <f aca="false">Flights!$G$5&amp;"-"&amp;Flights!$H$5</f>
        <v>LHR-KUL</v>
      </c>
      <c r="F12" s="57" t="str">
        <f aca="false">Flights!$K$5</f>
        <v>EY</v>
      </c>
      <c r="G12" s="57" t="s">
        <v>81</v>
      </c>
      <c r="H12" s="57" t="s">
        <v>374</v>
      </c>
      <c r="I12" s="57" t="s">
        <v>401</v>
      </c>
      <c r="J12" s="57" t="s">
        <v>405</v>
      </c>
      <c r="K12" s="67" t="s">
        <v>403</v>
      </c>
      <c r="L12" s="67" t="s">
        <v>378</v>
      </c>
      <c r="M12" s="67"/>
      <c r="N12" s="67" t="s">
        <v>379</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")))/(LEN(L_PendNeg)+1)),1,0),1)</f>
        <v>0</v>
      </c>
      <c r="BK12" s="61" t="n">
        <f aca="false">IFERROR(IF(SUMPRODUCT((LEN(BF12)-LEN(SUBSTITUTE(BF12," "&amp;L_PendStrict&amp;" "," ")))/(LEN(L_PendStrict)+1))&gt;SUMPRODUCT((LEN(BF12)-LEN(SUBSTITUTE(BF12," "&amp;L_PendNeg&amp;" "," ")))/(LEN(L_PendNeg)+1)),1,0),1)</f>
        <v>0</v>
      </c>
      <c r="BL12" s="61" t="n">
        <f aca="false">IFERROR(IF(OR(SUMPRODUCT(--ISNUMBER(SEARCH({"a0","a-0","a_0","a/0","a.0"},BN12)))&gt;0,SUMPRODUCT(--ISNUMBER(SEARCH({"ref 0","ref no 0","ref. 0","ref: 0","no. 0","no: 0","# 0","rev 0","email 0","memo 0","form 0","sheet 0","log 0","doc 0","report 0","photo 0","photos 0","img 0","file 0","ack 0","batch 0","lot 0","job 0","record 0","fax 0","letter 0","ref0","#0","no.0","no:0"},BM12)))&gt;0,AND(SUMPRODUCT(--ISNUMBER(SEARCH({" ref "," email "," memo "," form "," sheet "," report "," ack "," letter "," record "," log "," doc "," file "," batch "," lot "," job "," fax "," rev "," ticket "," case "," order "},(" "&amp;SUBSTITUTE(SUBSTITUTE(SUBSTITUTE(BM12,":"," "),"."," "),","," ")&amp;" "))))&gt;0,ISNUMBER(SEARCH("000",SUBSTITUTE(BM12,":"," ")))),SUMPRODUCT(--ISNUMBER(SEARCH({"http","www.","\",".pdf",".jpg",".jpeg",".png",".heic",".xls",".doc",".msg",".eml"},Z12)))&gt;0),1,0),0)</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IFERROR(IF(OR(SUMPRODUCT(--ISNUMBER(SEARCH({"a0","a-0","a_0","a/0","a.0"},BP12)))&gt;0,SUMPRODUCT(--ISNUMBER(SEARCH({"ref 0","ref no 0","ref. 0","ref: 0","no. 0","no: 0","# 0","rev 0","email 0","memo 0","form 0","sheet 0","log 0","doc 0","report 0","photo 0","photos 0","img 0","file 0","ack 0","batch 0","lot 0","job 0","record 0","fax 0","letter 0","ref0","#0","no.0","no:0"},BO12)))&gt;0,AND(SUMPRODUCT(--ISNUMBER(SEARCH({" ref "," email "," memo "," form "," sheet "," report "," ack "," letter "," record "," log "," doc "," file "," batch "," lot "," job "," fax "," rev "," ticket "," case "," order "},(" "&amp;SUBSTITUTE(SUBSTITUTE(SUBSTITUTE(BO12,":"," "),"."," "),","," ")&amp;" "))))&gt;0,ISNUMBER(SEARCH("000",SUBSTITUTE(BO12,":"," ")))),SUMPRODUCT(--ISNUMBER(SEARCH({"http","www.","\",".pdf",".jpg",".jpeg",".png",".heic",".xls",".doc",".msg",".eml"},W12)))&gt;0),1,0),0)</f>
        <v>0</v>
      </c>
    </row>
    <row r="13" customFormat="false" ht="39.75" hidden="false" customHeight="true" outlineLevel="0" collapsed="false">
      <c r="A13" s="57" t="s">
        <v>406</v>
      </c>
      <c r="B13" s="57" t="s">
        <v>183</v>
      </c>
      <c r="C13" s="57" t="str">
        <f aca="false">Flights!$F$5</f>
        <v>MH0001</v>
      </c>
      <c r="D13" s="58" t="n">
        <f aca="false">Flights!$D$5</f>
        <v>46303</v>
      </c>
      <c r="E13" s="57" t="str">
        <f aca="false">Flights!$G$5&amp;"-"&amp;Flights!$H$5</f>
        <v>LHR-KUL</v>
      </c>
      <c r="F13" s="57" t="str">
        <f aca="false">Flights!$K$5</f>
        <v>EY</v>
      </c>
      <c r="G13" s="57" t="s">
        <v>81</v>
      </c>
      <c r="H13" s="57" t="s">
        <v>374</v>
      </c>
      <c r="I13" s="57" t="s">
        <v>407</v>
      </c>
      <c r="J13" s="57" t="s">
        <v>408</v>
      </c>
      <c r="K13" s="67" t="s">
        <v>409</v>
      </c>
      <c r="L13" s="67" t="s">
        <v>410</v>
      </c>
      <c r="M13" s="67"/>
      <c r="N13" s="67" t="s">
        <v>379</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")))/(LEN(L_PendNeg)+1)),1,0),1)</f>
        <v>0</v>
      </c>
      <c r="BK13" s="61" t="n">
        <f aca="false">IFERROR(IF(SUMPRODUCT((LEN(BF13)-LEN(SUBSTITUTE(BF13," "&amp;L_PendStrict&amp;" "," ")))/(LEN(L_PendStrict)+1))&gt;SUMPRODUCT((LEN(BF13)-LEN(SUBSTITUTE(BF13," "&amp;L_PendNeg&amp;" "," ")))/(LEN(L_PendNeg)+1)),1,0),1)</f>
        <v>0</v>
      </c>
      <c r="BL13" s="61" t="n">
        <f aca="false">IFERROR(IF(OR(SUMPRODUCT(--ISNUMBER(SEARCH({"a0","a-0","a_0","a/0","a.0"},BN13)))&gt;0,SUMPRODUCT(--ISNUMBER(SEARCH({"ref 0","ref no 0","ref. 0","ref: 0","no. 0","no: 0","# 0","rev 0","email 0","memo 0","form 0","sheet 0","log 0","doc 0","report 0","photo 0","photos 0","img 0","file 0","ack 0","batch 0","lot 0","job 0","record 0","fax 0","letter 0","ref0","#0","no.0","no:0"},BM13)))&gt;0,AND(SUMPRODUCT(--ISNUMBER(SEARCH({" ref "," email "," memo "," form "," sheet "," report "," ack "," letter "," record "," log "," doc "," file "," batch "," lot "," job "," fax "," rev "," ticket "," case "," order "},(" "&amp;SUBSTITUTE(SUBSTITUTE(SUBSTITUTE(BM13,":"," "),"."," "),","," ")&amp;" "))))&gt;0,ISNUMBER(SEARCH("000",SUBSTITUTE(BM13,":"," ")))),SUMPRODUCT(--ISNUMBER(SEARCH({"http","www.","\",".pdf",".jpg",".jpeg",".png",".heic",".xls",".doc",".msg",".eml"},Z13)))&gt;0),1,0),0)</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IFERROR(IF(OR(SUMPRODUCT(--ISNUMBER(SEARCH({"a0","a-0","a_0","a/0","a.0"},BP13)))&gt;0,SUMPRODUCT(--ISNUMBER(SEARCH({"ref 0","ref no 0","ref. 0","ref: 0","no. 0","no: 0","# 0","rev 0","email 0","memo 0","form 0","sheet 0","log 0","doc 0","report 0","photo 0","photos 0","img 0","file 0","ack 0","batch 0","lot 0","job 0","record 0","fax 0","letter 0","ref0","#0","no.0","no:0"},BO13)))&gt;0,AND(SUMPRODUCT(--ISNUMBER(SEARCH({" ref "," email "," memo "," form "," sheet "," report "," ack "," letter "," record "," log "," doc "," file "," batch "," lot "," job "," fax "," rev "," ticket "," case "," order "},(" "&amp;SUBSTITUTE(SUBSTITUTE(SUBSTITUTE(BO13,":"," "),"."," "),","," ")&amp;" "))))&gt;0,ISNUMBER(SEARCH("000",SUBSTITUTE(BO13,":"," ")))),SUMPRODUCT(--ISNUMBER(SEARCH({"http","www.","\",".pdf",".jpg",".jpeg",".png",".heic",".xls",".doc",".msg",".eml"},W13)))&gt;0),1,0),0)</f>
        <v>0</v>
      </c>
    </row>
    <row r="14" customFormat="false" ht="39.75" hidden="false" customHeight="true" outlineLevel="0" collapsed="false">
      <c r="A14" s="57" t="s">
        <v>411</v>
      </c>
      <c r="B14" s="57" t="s">
        <v>183</v>
      </c>
      <c r="C14" s="57" t="str">
        <f aca="false">Flights!$F$5</f>
        <v>MH0001</v>
      </c>
      <c r="D14" s="58" t="n">
        <f aca="false">Flights!$D$5</f>
        <v>46303</v>
      </c>
      <c r="E14" s="57" t="str">
        <f aca="false">Flights!$G$5&amp;"-"&amp;Flights!$H$5</f>
        <v>LHR-KUL</v>
      </c>
      <c r="F14" s="57" t="str">
        <f aca="false">Flights!$K$5</f>
        <v>EY</v>
      </c>
      <c r="G14" s="57" t="s">
        <v>83</v>
      </c>
      <c r="H14" s="57" t="s">
        <v>374</v>
      </c>
      <c r="I14" s="57" t="s">
        <v>375</v>
      </c>
      <c r="J14" s="57" t="s">
        <v>412</v>
      </c>
      <c r="K14" s="67" t="s">
        <v>413</v>
      </c>
      <c r="L14" s="67" t="s">
        <v>414</v>
      </c>
      <c r="M14" s="67"/>
      <c r="N14" s="67" t="s">
        <v>379</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")))/(LEN(L_PendNeg)+1)),1,0),1)</f>
        <v>0</v>
      </c>
      <c r="BK14" s="61" t="n">
        <f aca="false">IFERROR(IF(SUMPRODUCT((LEN(BF14)-LEN(SUBSTITUTE(BF14," "&amp;L_PendStrict&amp;" "," ")))/(LEN(L_PendStrict)+1))&gt;SUMPRODUCT((LEN(BF14)-LEN(SUBSTITUTE(BF14," "&amp;L_PendNeg&amp;" "," ")))/(LEN(L_PendNeg)+1)),1,0),1)</f>
        <v>0</v>
      </c>
      <c r="BL14" s="61" t="n">
        <f aca="false">IFERROR(IF(OR(SUMPRODUCT(--ISNUMBER(SEARCH({"a0","a-0","a_0","a/0","a.0"},BN14)))&gt;0,SUMPRODUCT(--ISNUMBER(SEARCH({"ref 0","ref no 0","ref. 0","ref: 0","no. 0","no: 0","# 0","rev 0","email 0","memo 0","form 0","sheet 0","log 0","doc 0","report 0","photo 0","photos 0","img 0","file 0","ack 0","batch 0","lot 0","job 0","record 0","fax 0","letter 0","ref0","#0","no.0","no:0"},BM14)))&gt;0,AND(SUMPRODUCT(--ISNUMBER(SEARCH({" ref "," email "," memo "," form "," sheet "," report "," ack "," letter "," record "," log "," doc "," file "," batch "," lot "," job "," fax "," rev "," ticket "," case "," order "},(" "&amp;SUBSTITUTE(SUBSTITUTE(SUBSTITUTE(BM14,":"," "),"."," "),","," ")&amp;" "))))&gt;0,ISNUMBER(SEARCH("000",SUBSTITUTE(BM14,":"," ")))),SUMPRODUCT(--ISNUMBER(SEARCH({"http","www.","\",".pdf",".jpg",".jpeg",".png",".heic",".xls",".doc",".msg",".eml"},Z14)))&gt;0),1,0),0)</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IFERROR(IF(OR(SUMPRODUCT(--ISNUMBER(SEARCH({"a0","a-0","a_0","a/0","a.0"},BP14)))&gt;0,SUMPRODUCT(--ISNUMBER(SEARCH({"ref 0","ref no 0","ref. 0","ref: 0","no. 0","no: 0","# 0","rev 0","email 0","memo 0","form 0","sheet 0","log 0","doc 0","report 0","photo 0","photos 0","img 0","file 0","ack 0","batch 0","lot 0","job 0","record 0","fax 0","letter 0","ref0","#0","no.0","no:0"},BO14)))&gt;0,AND(SUMPRODUCT(--ISNUMBER(SEARCH({" ref "," email "," memo "," form "," sheet "," report "," ack "," letter "," record "," log "," doc "," file "," batch "," lot "," job "," fax "," rev "," ticket "," case "," order "},(" "&amp;SUBSTITUTE(SUBSTITUTE(SUBSTITUTE(BO14,":"," "),"."," "),","," ")&amp;" "))))&gt;0,ISNUMBER(SEARCH("000",SUBSTITUTE(BO14,":"," ")))),SUMPRODUCT(--ISNUMBER(SEARCH({"http","www.","\",".pdf",".jpg",".jpeg",".png",".heic",".xls",".doc",".msg",".eml"},W14)))&gt;0),1,0),0)</f>
        <v>0</v>
      </c>
    </row>
    <row r="15" customFormat="false" ht="39.75" hidden="false" customHeight="true" outlineLevel="0" collapsed="false">
      <c r="A15" s="57" t="s">
        <v>415</v>
      </c>
      <c r="B15" s="57" t="s">
        <v>183</v>
      </c>
      <c r="C15" s="57" t="str">
        <f aca="false">Flights!$F$5</f>
        <v>MH0001</v>
      </c>
      <c r="D15" s="58" t="n">
        <f aca="false">Flights!$D$5</f>
        <v>46303</v>
      </c>
      <c r="E15" s="57" t="str">
        <f aca="false">Flights!$G$5&amp;"-"&amp;Flights!$H$5</f>
        <v>LHR-KUL</v>
      </c>
      <c r="F15" s="57" t="str">
        <f aca="false">Flights!$K$5</f>
        <v>EY</v>
      </c>
      <c r="G15" s="57" t="s">
        <v>416</v>
      </c>
      <c r="H15" s="57" t="s">
        <v>374</v>
      </c>
      <c r="I15" s="57" t="s">
        <v>375</v>
      </c>
      <c r="J15" s="57" t="s">
        <v>417</v>
      </c>
      <c r="K15" s="67"/>
      <c r="L15" s="67" t="s">
        <v>418</v>
      </c>
      <c r="M15" s="67"/>
      <c r="N15" s="67" t="s">
        <v>379</v>
      </c>
      <c r="O15" s="67" t="s">
        <v>419</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")))/(LEN(L_PendNeg)+1)),1,0),1)</f>
        <v>0</v>
      </c>
      <c r="BK15" s="61" t="n">
        <f aca="false">IFERROR(IF(SUMPRODUCT((LEN(BF15)-LEN(SUBSTITUTE(BF15," "&amp;L_PendStrict&amp;" "," ")))/(LEN(L_PendStrict)+1))&gt;SUMPRODUCT((LEN(BF15)-LEN(SUBSTITUTE(BF15," "&amp;L_PendNeg&amp;" "," ")))/(LEN(L_PendNeg)+1)),1,0),1)</f>
        <v>0</v>
      </c>
      <c r="BL15" s="61" t="n">
        <f aca="false">IFERROR(IF(OR(SUMPRODUCT(--ISNUMBER(SEARCH({"a0","a-0","a_0","a/0","a.0"},BN15)))&gt;0,SUMPRODUCT(--ISNUMBER(SEARCH({"ref 0","ref no 0","ref. 0","ref: 0","no. 0","no: 0","# 0","rev 0","email 0","memo 0","form 0","sheet 0","log 0","doc 0","report 0","photo 0","photos 0","img 0","file 0","ack 0","batch 0","lot 0","job 0","record 0","fax 0","letter 0","ref0","#0","no.0","no:0"},BM15)))&gt;0,AND(SUMPRODUCT(--ISNUMBER(SEARCH({" ref "," email "," memo "," form "," sheet "," report "," ack "," letter "," record "," log "," doc "," file "," batch "," lot "," job "," fax "," rev "," ticket "," case "," order "},(" "&amp;SUBSTITUTE(SUBSTITUTE(SUBSTITUTE(BM15,":"," "),"."," "),","," ")&amp;" "))))&gt;0,ISNUMBER(SEARCH("000",SUBSTITUTE(BM15,":"," ")))),SUMPRODUCT(--ISNUMBER(SEARCH({"http","www.","\",".pdf",".jpg",".jpeg",".png",".heic",".xls",".doc",".msg",".eml"},Z15)))&gt;0),1,0),0)</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IFERROR(IF(OR(SUMPRODUCT(--ISNUMBER(SEARCH({"a0","a-0","a_0","a/0","a.0"},BP15)))&gt;0,SUMPRODUCT(--ISNUMBER(SEARCH({"ref 0","ref no 0","ref. 0","ref: 0","no. 0","no: 0","# 0","rev 0","email 0","memo 0","form 0","sheet 0","log 0","doc 0","report 0","photo 0","photos 0","img 0","file 0","ack 0","batch 0","lot 0","job 0","record 0","fax 0","letter 0","ref0","#0","no.0","no:0"},BO15)))&gt;0,AND(SUMPRODUCT(--ISNUMBER(SEARCH({" ref "," email "," memo "," form "," sheet "," report "," ack "," letter "," record "," log "," doc "," file "," batch "," lot "," job "," fax "," rev "," ticket "," case "," order "},(" "&amp;SUBSTITUTE(SUBSTITUTE(SUBSTITUTE(BO15,":"," "),"."," "),","," ")&amp;" "))))&gt;0,ISNUMBER(SEARCH("000",SUBSTITUTE(BO15,":"," ")))),SUMPRODUCT(--ISNUMBER(SEARCH({"http","www.","\",".pdf",".jpg",".jpeg",".png",".heic",".xls",".doc",".msg",".eml"},W15)))&gt;0),1,0),0)</f>
        <v>0</v>
      </c>
    </row>
    <row r="16" customFormat="false" ht="39.75" hidden="false" customHeight="true" outlineLevel="0" collapsed="false">
      <c r="A16" s="57" t="s">
        <v>420</v>
      </c>
      <c r="B16" s="57" t="s">
        <v>183</v>
      </c>
      <c r="C16" s="57" t="str">
        <f aca="false">Flights!$F$5</f>
        <v>MH0001</v>
      </c>
      <c r="D16" s="58" t="n">
        <f aca="false">Flights!$D$5</f>
        <v>46303</v>
      </c>
      <c r="E16" s="57" t="str">
        <f aca="false">Flights!$G$5&amp;"-"&amp;Flights!$H$5</f>
        <v>LHR-KUL</v>
      </c>
      <c r="F16" s="57" t="str">
        <f aca="false">Flights!$K$5</f>
        <v>EY</v>
      </c>
      <c r="G16" s="57" t="s">
        <v>416</v>
      </c>
      <c r="H16" s="57" t="s">
        <v>374</v>
      </c>
      <c r="I16" s="57" t="s">
        <v>375</v>
      </c>
      <c r="J16" s="57" t="s">
        <v>421</v>
      </c>
      <c r="K16" s="67" t="s">
        <v>422</v>
      </c>
      <c r="L16" s="67" t="s">
        <v>418</v>
      </c>
      <c r="M16" s="67"/>
      <c r="N16" s="67" t="s">
        <v>379</v>
      </c>
      <c r="O16" s="67" t="s">
        <v>419</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")))/(LEN(L_PendNeg)+1)),1,0),1)</f>
        <v>0</v>
      </c>
      <c r="BK16" s="61" t="n">
        <f aca="false">IFERROR(IF(SUMPRODUCT((LEN(BF16)-LEN(SUBSTITUTE(BF16," "&amp;L_PendStrict&amp;" "," ")))/(LEN(L_PendStrict)+1))&gt;SUMPRODUCT((LEN(BF16)-LEN(SUBSTITUTE(BF16," "&amp;L_PendNeg&amp;" "," ")))/(LEN(L_PendNeg)+1)),1,0),1)</f>
        <v>0</v>
      </c>
      <c r="BL16" s="61" t="n">
        <f aca="false">IFERROR(IF(OR(SUMPRODUCT(--ISNUMBER(SEARCH({"a0","a-0","a_0","a/0","a.0"},BN16)))&gt;0,SUMPRODUCT(--ISNUMBER(SEARCH({"ref 0","ref no 0","ref. 0","ref: 0","no. 0","no: 0","# 0","rev 0","email 0","memo 0","form 0","sheet 0","log 0","doc 0","report 0","photo 0","photos 0","img 0","file 0","ack 0","batch 0","lot 0","job 0","record 0","fax 0","letter 0","ref0","#0","no.0","no:0"},BM16)))&gt;0,AND(SUMPRODUCT(--ISNUMBER(SEARCH({" ref "," email "," memo "," form "," sheet "," report "," ack "," letter "," record "," log "," doc "," file "," batch "," lot "," job "," fax "," rev "," ticket "," case "," order "},(" "&amp;SUBSTITUTE(SUBSTITUTE(SUBSTITUTE(BM16,":"," "),"."," "),","," ")&amp;" "))))&gt;0,ISNUMBER(SEARCH("000",SUBSTITUTE(BM16,":"," ")))),SUMPRODUCT(--ISNUMBER(SEARCH({"http","www.","\",".pdf",".jpg",".jpeg",".png",".heic",".xls",".doc",".msg",".eml"},Z16)))&gt;0),1,0),0)</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IFERROR(IF(OR(SUMPRODUCT(--ISNUMBER(SEARCH({"a0","a-0","a_0","a/0","a.0"},BP16)))&gt;0,SUMPRODUCT(--ISNUMBER(SEARCH({"ref 0","ref no 0","ref. 0","ref: 0","no. 0","no: 0","# 0","rev 0","email 0","memo 0","form 0","sheet 0","log 0","doc 0","report 0","photo 0","photos 0","img 0","file 0","ack 0","batch 0","lot 0","job 0","record 0","fax 0","letter 0","ref0","#0","no.0","no:0"},BO16)))&gt;0,AND(SUMPRODUCT(--ISNUMBER(SEARCH({" ref "," email "," memo "," form "," sheet "," report "," ack "," letter "," record "," log "," doc "," file "," batch "," lot "," job "," fax "," rev "," ticket "," case "," order "},(" "&amp;SUBSTITUTE(SUBSTITUTE(SUBSTITUTE(BO16,":"," "),"."," "),","," ")&amp;" "))))&gt;0,ISNUMBER(SEARCH("000",SUBSTITUTE(BO16,":"," ")))),SUMPRODUCT(--ISNUMBER(SEARCH({"http","www.","\",".pdf",".jpg",".jpeg",".png",".heic",".xls",".doc",".msg",".eml"},W16)))&gt;0),1,0),0)</f>
        <v>0</v>
      </c>
    </row>
    <row r="17" customFormat="false" ht="39.75" hidden="false" customHeight="true" outlineLevel="0" collapsed="false">
      <c r="A17" s="57" t="s">
        <v>423</v>
      </c>
      <c r="B17" s="57" t="s">
        <v>183</v>
      </c>
      <c r="C17" s="57" t="str">
        <f aca="false">Flights!$F$5</f>
        <v>MH0001</v>
      </c>
      <c r="D17" s="58" t="n">
        <f aca="false">Flights!$D$5</f>
        <v>46303</v>
      </c>
      <c r="E17" s="57" t="str">
        <f aca="false">Flights!$G$5&amp;"-"&amp;Flights!$H$5</f>
        <v>LHR-KUL</v>
      </c>
      <c r="F17" s="57" t="str">
        <f aca="false">Flights!$K$5</f>
        <v>EY</v>
      </c>
      <c r="G17" s="57" t="s">
        <v>416</v>
      </c>
      <c r="H17" s="57" t="s">
        <v>374</v>
      </c>
      <c r="I17" s="57" t="s">
        <v>424</v>
      </c>
      <c r="J17" s="57" t="s">
        <v>425</v>
      </c>
      <c r="K17" s="67"/>
      <c r="L17" s="67" t="s">
        <v>418</v>
      </c>
      <c r="M17" s="67"/>
      <c r="N17" s="67" t="s">
        <v>379</v>
      </c>
      <c r="O17" s="67" t="s">
        <v>419</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")))/(LEN(L_PendNeg)+1)),1,0),1)</f>
        <v>0</v>
      </c>
      <c r="BK17" s="61" t="n">
        <f aca="false">IFERROR(IF(SUMPRODUCT((LEN(BF17)-LEN(SUBSTITUTE(BF17," "&amp;L_PendStrict&amp;" "," ")))/(LEN(L_PendStrict)+1))&gt;SUMPRODUCT((LEN(BF17)-LEN(SUBSTITUTE(BF17," "&amp;L_PendNeg&amp;" "," ")))/(LEN(L_PendNeg)+1)),1,0),1)</f>
        <v>0</v>
      </c>
      <c r="BL17" s="61" t="n">
        <f aca="false">IFERROR(IF(OR(SUMPRODUCT(--ISNUMBER(SEARCH({"a0","a-0","a_0","a/0","a.0"},BN17)))&gt;0,SUMPRODUCT(--ISNUMBER(SEARCH({"ref 0","ref no 0","ref. 0","ref: 0","no. 0","no: 0","# 0","rev 0","email 0","memo 0","form 0","sheet 0","log 0","doc 0","report 0","photo 0","photos 0","img 0","file 0","ack 0","batch 0","lot 0","job 0","record 0","fax 0","letter 0","ref0","#0","no.0","no:0"},BM17)))&gt;0,AND(SUMPRODUCT(--ISNUMBER(SEARCH({" ref "," email "," memo "," form "," sheet "," report "," ack "," letter "," record "," log "," doc "," file "," batch "," lot "," job "," fax "," rev "," ticket "," case "," order "},(" "&amp;SUBSTITUTE(SUBSTITUTE(SUBSTITUTE(BM17,":"," "),"."," "),","," ")&amp;" "))))&gt;0,ISNUMBER(SEARCH("000",SUBSTITUTE(BM17,":"," ")))),SUMPRODUCT(--ISNUMBER(SEARCH({"http","www.","\",".pdf",".jpg",".jpeg",".png",".heic",".xls",".doc",".msg",".eml"},Z17)))&gt;0),1,0),0)</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IFERROR(IF(OR(SUMPRODUCT(--ISNUMBER(SEARCH({"a0","a-0","a_0","a/0","a.0"},BP17)))&gt;0,SUMPRODUCT(--ISNUMBER(SEARCH({"ref 0","ref no 0","ref. 0","ref: 0","no. 0","no: 0","# 0","rev 0","email 0","memo 0","form 0","sheet 0","log 0","doc 0","report 0","photo 0","photos 0","img 0","file 0","ack 0","batch 0","lot 0","job 0","record 0","fax 0","letter 0","ref0","#0","no.0","no:0"},BO17)))&gt;0,AND(SUMPRODUCT(--ISNUMBER(SEARCH({" ref "," email "," memo "," form "," sheet "," report "," ack "," letter "," record "," log "," doc "," file "," batch "," lot "," job "," fax "," rev "," ticket "," case "," order "},(" "&amp;SUBSTITUTE(SUBSTITUTE(SUBSTITUTE(BO17,":"," "),"."," "),","," ")&amp;" "))))&gt;0,ISNUMBER(SEARCH("000",SUBSTITUTE(BO17,":"," ")))),SUMPRODUCT(--ISNUMBER(SEARCH({"http","www.","\",".pdf",".jpg",".jpeg",".png",".heic",".xls",".doc",".msg",".eml"},W17)))&gt;0),1,0),0)</f>
        <v>0</v>
      </c>
    </row>
    <row r="18" customFormat="false" ht="39.75" hidden="false" customHeight="true" outlineLevel="0" collapsed="false">
      <c r="A18" s="57" t="s">
        <v>426</v>
      </c>
      <c r="B18" s="57" t="s">
        <v>183</v>
      </c>
      <c r="C18" s="57" t="str">
        <f aca="false">Flights!$F$5</f>
        <v>MH0001</v>
      </c>
      <c r="D18" s="58" t="n">
        <f aca="false">Flights!$D$5</f>
        <v>46303</v>
      </c>
      <c r="E18" s="57" t="str">
        <f aca="false">Flights!$G$5&amp;"-"&amp;Flights!$H$5</f>
        <v>LHR-KUL</v>
      </c>
      <c r="F18" s="57" t="str">
        <f aca="false">Flights!$K$5</f>
        <v>EY</v>
      </c>
      <c r="G18" s="57" t="s">
        <v>416</v>
      </c>
      <c r="H18" s="57" t="s">
        <v>374</v>
      </c>
      <c r="I18" s="57" t="s">
        <v>424</v>
      </c>
      <c r="J18" s="57" t="s">
        <v>427</v>
      </c>
      <c r="K18" s="67"/>
      <c r="L18" s="67" t="s">
        <v>418</v>
      </c>
      <c r="M18" s="67"/>
      <c r="N18" s="67" t="s">
        <v>379</v>
      </c>
      <c r="O18" s="67" t="s">
        <v>419</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")))/(LEN(L_PendNeg)+1)),1,0),1)</f>
        <v>0</v>
      </c>
      <c r="BK18" s="61" t="n">
        <f aca="false">IFERROR(IF(SUMPRODUCT((LEN(BF18)-LEN(SUBSTITUTE(BF18," "&amp;L_PendStrict&amp;" "," ")))/(LEN(L_PendStrict)+1))&gt;SUMPRODUCT((LEN(BF18)-LEN(SUBSTITUTE(BF18," "&amp;L_PendNeg&amp;" "," ")))/(LEN(L_PendNeg)+1)),1,0),1)</f>
        <v>0</v>
      </c>
      <c r="BL18" s="61" t="n">
        <f aca="false">IFERROR(IF(OR(SUMPRODUCT(--ISNUMBER(SEARCH({"a0","a-0","a_0","a/0","a.0"},BN18)))&gt;0,SUMPRODUCT(--ISNUMBER(SEARCH({"ref 0","ref no 0","ref. 0","ref: 0","no. 0","no: 0","# 0","rev 0","email 0","memo 0","form 0","sheet 0","log 0","doc 0","report 0","photo 0","photos 0","img 0","file 0","ack 0","batch 0","lot 0","job 0","record 0","fax 0","letter 0","ref0","#0","no.0","no:0"},BM18)))&gt;0,AND(SUMPRODUCT(--ISNUMBER(SEARCH({" ref "," email "," memo "," form "," sheet "," report "," ack "," letter "," record "," log "," doc "," file "," batch "," lot "," job "," fax "," rev "," ticket "," case "," order "},(" "&amp;SUBSTITUTE(SUBSTITUTE(SUBSTITUTE(BM18,":"," "),"."," "),","," ")&amp;" "))))&gt;0,ISNUMBER(SEARCH("000",SUBSTITUTE(BM18,":"," ")))),SUMPRODUCT(--ISNUMBER(SEARCH({"http","www.","\",".pdf",".jpg",".jpeg",".png",".heic",".xls",".doc",".msg",".eml"},Z18)))&gt;0),1,0),0)</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IFERROR(IF(OR(SUMPRODUCT(--ISNUMBER(SEARCH({"a0","a-0","a_0","a/0","a.0"},BP18)))&gt;0,SUMPRODUCT(--ISNUMBER(SEARCH({"ref 0","ref no 0","ref. 0","ref: 0","no. 0","no: 0","# 0","rev 0","email 0","memo 0","form 0","sheet 0","log 0","doc 0","report 0","photo 0","photos 0","img 0","file 0","ack 0","batch 0","lot 0","job 0","record 0","fax 0","letter 0","ref0","#0","no.0","no:0"},BO18)))&gt;0,AND(SUMPRODUCT(--ISNUMBER(SEARCH({" ref "," email "," memo "," form "," sheet "," report "," ack "," letter "," record "," log "," doc "," file "," batch "," lot "," job "," fax "," rev "," ticket "," case "," order "},(" "&amp;SUBSTITUTE(SUBSTITUTE(SUBSTITUTE(BO18,":"," "),"."," "),","," ")&amp;" "))))&gt;0,ISNUMBER(SEARCH("000",SUBSTITUTE(BO18,":"," ")))),SUMPRODUCT(--ISNUMBER(SEARCH({"http","www.","\",".pdf",".jpg",".jpeg",".png",".heic",".xls",".doc",".msg",".eml"},W18)))&gt;0),1,0),0)</f>
        <v>0</v>
      </c>
    </row>
    <row r="19" customFormat="false" ht="39.75" hidden="false" customHeight="true" outlineLevel="0" collapsed="false">
      <c r="A19" s="57" t="s">
        <v>428</v>
      </c>
      <c r="B19" s="57" t="s">
        <v>183</v>
      </c>
      <c r="C19" s="57" t="str">
        <f aca="false">Flights!$F$5</f>
        <v>MH0001</v>
      </c>
      <c r="D19" s="58" t="n">
        <f aca="false">Flights!$D$5</f>
        <v>46303</v>
      </c>
      <c r="E19" s="57" t="str">
        <f aca="false">Flights!$G$5&amp;"-"&amp;Flights!$H$5</f>
        <v>LHR-KUL</v>
      </c>
      <c r="F19" s="57" t="str">
        <f aca="false">Flights!$K$5</f>
        <v>EY</v>
      </c>
      <c r="G19" s="57" t="s">
        <v>416</v>
      </c>
      <c r="H19" s="57" t="s">
        <v>374</v>
      </c>
      <c r="I19" s="57" t="s">
        <v>424</v>
      </c>
      <c r="J19" s="57" t="s">
        <v>429</v>
      </c>
      <c r="K19" s="67"/>
      <c r="L19" s="67" t="s">
        <v>418</v>
      </c>
      <c r="M19" s="67"/>
      <c r="N19" s="67" t="s">
        <v>379</v>
      </c>
      <c r="O19" s="67" t="s">
        <v>419</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")))/(LEN(L_PendNeg)+1)),1,0),1)</f>
        <v>0</v>
      </c>
      <c r="BK19" s="61" t="n">
        <f aca="false">IFERROR(IF(SUMPRODUCT((LEN(BF19)-LEN(SUBSTITUTE(BF19," "&amp;L_PendStrict&amp;" "," ")))/(LEN(L_PendStrict)+1))&gt;SUMPRODUCT((LEN(BF19)-LEN(SUBSTITUTE(BF19," "&amp;L_PendNeg&amp;" "," ")))/(LEN(L_PendNeg)+1)),1,0),1)</f>
        <v>0</v>
      </c>
      <c r="BL19" s="61" t="n">
        <f aca="false">IFERROR(IF(OR(SUMPRODUCT(--ISNUMBER(SEARCH({"a0","a-0","a_0","a/0","a.0"},BN19)))&gt;0,SUMPRODUCT(--ISNUMBER(SEARCH({"ref 0","ref no 0","ref. 0","ref: 0","no. 0","no: 0","# 0","rev 0","email 0","memo 0","form 0","sheet 0","log 0","doc 0","report 0","photo 0","photos 0","img 0","file 0","ack 0","batch 0","lot 0","job 0","record 0","fax 0","letter 0","ref0","#0","no.0","no:0"},BM19)))&gt;0,AND(SUMPRODUCT(--ISNUMBER(SEARCH({" ref "," email "," memo "," form "," sheet "," report "," ack "," letter "," record "," log "," doc "," file "," batch "," lot "," job "," fax "," rev "," ticket "," case "," order "},(" "&amp;SUBSTITUTE(SUBSTITUTE(SUBSTITUTE(BM19,":"," "),"."," "),","," ")&amp;" "))))&gt;0,ISNUMBER(SEARCH("000",SUBSTITUTE(BM19,":"," ")))),SUMPRODUCT(--ISNUMBER(SEARCH({"http","www.","\",".pdf",".jpg",".jpeg",".png",".heic",".xls",".doc",".msg",".eml"},Z19)))&gt;0),1,0),0)</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IFERROR(IF(OR(SUMPRODUCT(--ISNUMBER(SEARCH({"a0","a-0","a_0","a/0","a.0"},BP19)))&gt;0,SUMPRODUCT(--ISNUMBER(SEARCH({"ref 0","ref no 0","ref. 0","ref: 0","no. 0","no: 0","# 0","rev 0","email 0","memo 0","form 0","sheet 0","log 0","doc 0","report 0","photo 0","photos 0","img 0","file 0","ack 0","batch 0","lot 0","job 0","record 0","fax 0","letter 0","ref0","#0","no.0","no:0"},BO19)))&gt;0,AND(SUMPRODUCT(--ISNUMBER(SEARCH({" ref "," email "," memo "," form "," sheet "," report "," ack "," letter "," record "," log "," doc "," file "," batch "," lot "," job "," fax "," rev "," ticket "," case "," order "},(" "&amp;SUBSTITUTE(SUBSTITUTE(SUBSTITUTE(BO19,":"," "),"."," "),","," ")&amp;" "))))&gt;0,ISNUMBER(SEARCH("000",SUBSTITUTE(BO19,":"," ")))),SUMPRODUCT(--ISNUMBER(SEARCH({"http","www.","\",".pdf",".jpg",".jpeg",".png",".heic",".xls",".doc",".msg",".eml"},W19)))&gt;0),1,0),0)</f>
        <v>0</v>
      </c>
    </row>
    <row r="20" customFormat="false" ht="141" hidden="false" customHeight="true" outlineLevel="0" collapsed="false">
      <c r="A20" s="57" t="s">
        <v>430</v>
      </c>
      <c r="B20" s="57" t="s">
        <v>183</v>
      </c>
      <c r="C20" s="57" t="str">
        <f aca="false">Flights!$F$5</f>
        <v>MH0001</v>
      </c>
      <c r="D20" s="58" t="n">
        <f aca="false">Flights!$D$5</f>
        <v>46303</v>
      </c>
      <c r="E20" s="57" t="str">
        <f aca="false">Flights!$G$5&amp;"-"&amp;Flights!$H$5</f>
        <v>LHR-KUL</v>
      </c>
      <c r="F20" s="57" t="str">
        <f aca="false">Flights!$K$5</f>
        <v>EY</v>
      </c>
      <c r="G20" s="57" t="s">
        <v>416</v>
      </c>
      <c r="H20" s="57" t="s">
        <v>374</v>
      </c>
      <c r="I20" s="57" t="s">
        <v>424</v>
      </c>
      <c r="J20" s="57" t="s">
        <v>431</v>
      </c>
      <c r="K20" s="67" t="s">
        <v>432</v>
      </c>
      <c r="L20" s="67" t="s">
        <v>418</v>
      </c>
      <c r="M20" s="67"/>
      <c r="N20" s="67" t="s">
        <v>379</v>
      </c>
      <c r="O20" s="67" t="s">
        <v>419</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")))/(LEN(L_PendNeg)+1)),1,0),1)</f>
        <v>0</v>
      </c>
      <c r="BK20" s="61" t="n">
        <f aca="false">IFERROR(IF(SUMPRODUCT((LEN(BF20)-LEN(SUBSTITUTE(BF20," "&amp;L_PendStrict&amp;" "," ")))/(LEN(L_PendStrict)+1))&gt;SUMPRODUCT((LEN(BF20)-LEN(SUBSTITUTE(BF20," "&amp;L_PendNeg&amp;" "," ")))/(LEN(L_PendNeg)+1)),1,0),1)</f>
        <v>0</v>
      </c>
      <c r="BL20" s="61" t="n">
        <f aca="false">IFERROR(IF(OR(SUMPRODUCT(--ISNUMBER(SEARCH({"a0","a-0","a_0","a/0","a.0"},BN20)))&gt;0,SUMPRODUCT(--ISNUMBER(SEARCH({"ref 0","ref no 0","ref. 0","ref: 0","no. 0","no: 0","# 0","rev 0","email 0","memo 0","form 0","sheet 0","log 0","doc 0","report 0","photo 0","photos 0","img 0","file 0","ack 0","batch 0","lot 0","job 0","record 0","fax 0","letter 0","ref0","#0","no.0","no:0"},BM20)))&gt;0,AND(SUMPRODUCT(--ISNUMBER(SEARCH({" ref "," email "," memo "," form "," sheet "," report "," ack "," letter "," record "," log "," doc "," file "," batch "," lot "," job "," fax "," rev "," ticket "," case "," order "},(" "&amp;SUBSTITUTE(SUBSTITUTE(SUBSTITUTE(BM20,":"," "),"."," "),","," ")&amp;" "))))&gt;0,ISNUMBER(SEARCH("000",SUBSTITUTE(BM20,":"," ")))),SUMPRODUCT(--ISNUMBER(SEARCH({"http","www.","\",".pdf",".jpg",".jpeg",".png",".heic",".xls",".doc",".msg",".eml"},Z20)))&gt;0),1,0),0)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IFERROR(IF(OR(SUMPRODUCT(--ISNUMBER(SEARCH({"a0","a-0","a_0","a/0","a.0"},BP20)))&gt;0,SUMPRODUCT(--ISNUMBER(SEARCH({"ref 0","ref no 0","ref. 0","ref: 0","no. 0","no: 0","# 0","rev 0","email 0","memo 0","form 0","sheet 0","log 0","doc 0","report 0","photo 0","photos 0","img 0","file 0","ack 0","batch 0","lot 0","job 0","record 0","fax 0","letter 0","ref0","#0","no.0","no:0"},BO20)))&gt;0,AND(SUMPRODUCT(--ISNUMBER(SEARCH({" ref "," email "," memo "," form "," sheet "," report "," ack "," letter "," record "," log "," doc "," file "," batch "," lot "," job "," fax "," rev "," ticket "," case "," order "},(" "&amp;SUBSTITUTE(SUBSTITUTE(SUBSTITUTE(BO20,":"," "),"."," "),","," ")&amp;" "))))&gt;0,ISNUMBER(SEARCH("000",SUBSTITUTE(BO20,":"," ")))),SUMPRODUCT(--ISNUMBER(SEARCH({"http","www.","\",".pdf",".jpg",".jpeg",".png",".heic",".xls",".doc",".msg",".eml"},W20)))&gt;0),1,0),0)</f>
        <v>0</v>
      </c>
    </row>
    <row r="21" customFormat="false" ht="39.75" hidden="false" customHeight="true" outlineLevel="0" collapsed="false">
      <c r="A21" s="57" t="s">
        <v>433</v>
      </c>
      <c r="B21" s="57" t="s">
        <v>183</v>
      </c>
      <c r="C21" s="57" t="str">
        <f aca="false">Flights!$F$5</f>
        <v>MH0001</v>
      </c>
      <c r="D21" s="58" t="n">
        <f aca="false">Flights!$D$5</f>
        <v>46303</v>
      </c>
      <c r="E21" s="57" t="str">
        <f aca="false">Flights!$G$5&amp;"-"&amp;Flights!$H$5</f>
        <v>LHR-KUL</v>
      </c>
      <c r="F21" s="57" t="str">
        <f aca="false">Flights!$K$5</f>
        <v>EY</v>
      </c>
      <c r="G21" s="57" t="s">
        <v>416</v>
      </c>
      <c r="H21" s="57" t="s">
        <v>374</v>
      </c>
      <c r="I21" s="57" t="s">
        <v>424</v>
      </c>
      <c r="J21" s="57" t="s">
        <v>434</v>
      </c>
      <c r="K21" s="67"/>
      <c r="L21" s="67" t="s">
        <v>418</v>
      </c>
      <c r="M21" s="67"/>
      <c r="N21" s="67" t="s">
        <v>379</v>
      </c>
      <c r="O21" s="67" t="s">
        <v>419</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")))/(LEN(L_PendNeg)+1)),1,0),1)</f>
        <v>0</v>
      </c>
      <c r="BK21" s="61" t="n">
        <f aca="false">IFERROR(IF(SUMPRODUCT((LEN(BF21)-LEN(SUBSTITUTE(BF21," "&amp;L_PendStrict&amp;" "," ")))/(LEN(L_PendStrict)+1))&gt;SUMPRODUCT((LEN(BF21)-LEN(SUBSTITUTE(BF21," "&amp;L_PendNeg&amp;" "," ")))/(LEN(L_PendNeg)+1)),1,0),1)</f>
        <v>0</v>
      </c>
      <c r="BL21" s="61" t="n">
        <f aca="false">IFERROR(IF(OR(SUMPRODUCT(--ISNUMBER(SEARCH({"a0","a-0","a_0","a/0","a.0"},BN21)))&gt;0,SUMPRODUCT(--ISNUMBER(SEARCH({"ref 0","ref no 0","ref. 0","ref: 0","no. 0","no: 0","# 0","rev 0","email 0","memo 0","form 0","sheet 0","log 0","doc 0","report 0","photo 0","photos 0","img 0","file 0","ack 0","batch 0","lot 0","job 0","record 0","fax 0","letter 0","ref0","#0","no.0","no:0"},BM21)))&gt;0,AND(SUMPRODUCT(--ISNUMBER(SEARCH({" ref "," email "," memo "," form "," sheet "," report "," ack "," letter "," record "," log "," doc "," file "," batch "," lot "," job "," fax "," rev "," ticket "," case "," order "},(" "&amp;SUBSTITUTE(SUBSTITUTE(SUBSTITUTE(BM21,":"," "),"."," "),","," ")&amp;" "))))&gt;0,ISNUMBER(SEARCH("000",SUBSTITUTE(BM21,":"," ")))),SUMPRODUCT(--ISNUMBER(SEARCH({"http","www.","\",".pdf",".jpg",".jpeg",".png",".heic",".xls",".doc",".msg",".eml"},Z21)))&gt;0),1,0),0)</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IFERROR(IF(OR(SUMPRODUCT(--ISNUMBER(SEARCH({"a0","a-0","a_0","a/0","a.0"},BP21)))&gt;0,SUMPRODUCT(--ISNUMBER(SEARCH({"ref 0","ref no 0","ref. 0","ref: 0","no. 0","no: 0","# 0","rev 0","email 0","memo 0","form 0","sheet 0","log 0","doc 0","report 0","photo 0","photos 0","img 0","file 0","ack 0","batch 0","lot 0","job 0","record 0","fax 0","letter 0","ref0","#0","no.0","no:0"},BO21)))&gt;0,AND(SUMPRODUCT(--ISNUMBER(SEARCH({" ref "," email "," memo "," form "," sheet "," report "," ack "," letter "," record "," log "," doc "," file "," batch "," lot "," job "," fax "," rev "," ticket "," case "," order "},(" "&amp;SUBSTITUTE(SUBSTITUTE(SUBSTITUTE(BO21,":"," "),"."," "),","," ")&amp;" "))))&gt;0,ISNUMBER(SEARCH("000",SUBSTITUTE(BO21,":"," ")))),SUMPRODUCT(--ISNUMBER(SEARCH({"http","www.","\",".pdf",".jpg",".jpeg",".png",".heic",".xls",".doc",".msg",".eml"},W21)))&gt;0),1,0),0)</f>
        <v>0</v>
      </c>
    </row>
    <row r="22" customFormat="false" ht="54" hidden="false" customHeight="true" outlineLevel="0" collapsed="false">
      <c r="A22" s="57" t="s">
        <v>435</v>
      </c>
      <c r="B22" s="57" t="s">
        <v>183</v>
      </c>
      <c r="C22" s="57" t="str">
        <f aca="false">Flights!$F$5</f>
        <v>MH0001</v>
      </c>
      <c r="D22" s="58" t="n">
        <f aca="false">Flights!$D$5</f>
        <v>46303</v>
      </c>
      <c r="E22" s="57" t="str">
        <f aca="false">Flights!$G$5&amp;"-"&amp;Flights!$H$5</f>
        <v>LHR-KUL</v>
      </c>
      <c r="F22" s="57" t="str">
        <f aca="false">Flights!$K$5</f>
        <v>EY</v>
      </c>
      <c r="G22" s="57" t="s">
        <v>416</v>
      </c>
      <c r="H22" s="57" t="s">
        <v>374</v>
      </c>
      <c r="I22" s="57" t="s">
        <v>436</v>
      </c>
      <c r="J22" s="57" t="s">
        <v>437</v>
      </c>
      <c r="K22" s="67" t="s">
        <v>438</v>
      </c>
      <c r="L22" s="67" t="s">
        <v>439</v>
      </c>
      <c r="M22" s="67" t="s">
        <v>186</v>
      </c>
      <c r="N22" s="67" t="s">
        <v>440</v>
      </c>
      <c r="O22" s="67" t="s">
        <v>441</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")))/(LEN(L_PendNeg)+1)),1,0),1)</f>
        <v>0</v>
      </c>
      <c r="BK22" s="61" t="n">
        <f aca="false">IFERROR(IF(SUMPRODUCT((LEN(BF22)-LEN(SUBSTITUTE(BF22," "&amp;L_PendStrict&amp;" "," ")))/(LEN(L_PendStrict)+1))&gt;SUMPRODUCT((LEN(BF22)-LEN(SUBSTITUTE(BF22," "&amp;L_PendNeg&amp;" "," ")))/(LEN(L_PendNeg)+1)),1,0),1)</f>
        <v>0</v>
      </c>
      <c r="BL22" s="61" t="n">
        <f aca="false">IFERROR(IF(OR(SUMPRODUCT(--ISNUMBER(SEARCH({"a0","a-0","a_0","a/0","a.0"},BN22)))&gt;0,SUMPRODUCT(--ISNUMBER(SEARCH({"ref 0","ref no 0","ref. 0","ref: 0","no. 0","no: 0","# 0","rev 0","email 0","memo 0","form 0","sheet 0","log 0","doc 0","report 0","photo 0","photos 0","img 0","file 0","ack 0","batch 0","lot 0","job 0","record 0","fax 0","letter 0","ref0","#0","no.0","no:0"},BM22)))&gt;0,AND(SUMPRODUCT(--ISNUMBER(SEARCH({" ref "," email "," memo "," form "," sheet "," report "," ack "," letter "," record "," log "," doc "," file "," batch "," lot "," job "," fax "," rev "," ticket "," case "," order "},(" "&amp;SUBSTITUTE(SUBSTITUTE(SUBSTITUTE(BM22,":"," "),"."," "),","," ")&amp;" "))))&gt;0,ISNUMBER(SEARCH("000",SUBSTITUTE(BM22,":"," ")))),SUMPRODUCT(--ISNUMBER(SEARCH({"http","www.","\",".pdf",".jpg",".jpeg",".png",".heic",".xls",".doc",".msg",".eml"},Z22)))&gt;0),1,0),0)</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IFERROR(IF(OR(SUMPRODUCT(--ISNUMBER(SEARCH({"a0","a-0","a_0","a/0","a.0"},BP22)))&gt;0,SUMPRODUCT(--ISNUMBER(SEARCH({"ref 0","ref no 0","ref. 0","ref: 0","no. 0","no: 0","# 0","rev 0","email 0","memo 0","form 0","sheet 0","log 0","doc 0","report 0","photo 0","photos 0","img 0","file 0","ack 0","batch 0","lot 0","job 0","record 0","fax 0","letter 0","ref0","#0","no.0","no:0"},BO22)))&gt;0,AND(SUMPRODUCT(--ISNUMBER(SEARCH({" ref "," email "," memo "," form "," sheet "," report "," ack "," letter "," record "," log "," doc "," file "," batch "," lot "," job "," fax "," rev "," ticket "," case "," order "},(" "&amp;SUBSTITUTE(SUBSTITUTE(SUBSTITUTE(BO22,":"," "),"."," "),","," ")&amp;" "))))&gt;0,ISNUMBER(SEARCH("000",SUBSTITUTE(BO22,":"," ")))),SUMPRODUCT(--ISNUMBER(SEARCH({"http","www.","\",".pdf",".jpg",".jpeg",".png",".heic",".xls",".doc",".msg",".eml"},W22)))&gt;0),1,0),0)</f>
        <v>0</v>
      </c>
    </row>
    <row r="23" customFormat="false" ht="41.25" hidden="false" customHeight="true" outlineLevel="0" collapsed="false">
      <c r="A23" s="57" t="s">
        <v>442</v>
      </c>
      <c r="B23" s="57" t="s">
        <v>183</v>
      </c>
      <c r="C23" s="57" t="str">
        <f aca="false">Flights!$F$5</f>
        <v>MH0001</v>
      </c>
      <c r="D23" s="58" t="n">
        <f aca="false">Flights!$D$5</f>
        <v>46303</v>
      </c>
      <c r="E23" s="57" t="str">
        <f aca="false">Flights!$G$5&amp;"-"&amp;Flights!$H$5</f>
        <v>LHR-KUL</v>
      </c>
      <c r="F23" s="57" t="str">
        <f aca="false">Flights!$K$5</f>
        <v>EY</v>
      </c>
      <c r="G23" s="57" t="s">
        <v>416</v>
      </c>
      <c r="H23" s="57" t="s">
        <v>374</v>
      </c>
      <c r="I23" s="57" t="s">
        <v>443</v>
      </c>
      <c r="J23" s="57" t="s">
        <v>444</v>
      </c>
      <c r="K23" s="67" t="s">
        <v>445</v>
      </c>
      <c r="L23" s="67" t="s">
        <v>446</v>
      </c>
      <c r="M23" s="67" t="s">
        <v>447</v>
      </c>
      <c r="N23" s="67" t="s">
        <v>379</v>
      </c>
      <c r="O23" s="67" t="s">
        <v>448</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")))/(LEN(L_PendNeg)+1)),1,0),1)</f>
        <v>0</v>
      </c>
      <c r="BK23" s="61" t="n">
        <f aca="false">IFERROR(IF(SUMPRODUCT((LEN(BF23)-LEN(SUBSTITUTE(BF23," "&amp;L_PendStrict&amp;" "," ")))/(LEN(L_PendStrict)+1))&gt;SUMPRODUCT((LEN(BF23)-LEN(SUBSTITUTE(BF23," "&amp;L_PendNeg&amp;" "," ")))/(LEN(L_PendNeg)+1)),1,0),1)</f>
        <v>0</v>
      </c>
      <c r="BL23" s="61" t="n">
        <f aca="false">IFERROR(IF(OR(SUMPRODUCT(--ISNUMBER(SEARCH({"a0","a-0","a_0","a/0","a.0"},BN23)))&gt;0,SUMPRODUCT(--ISNUMBER(SEARCH({"ref 0","ref no 0","ref. 0","ref: 0","no. 0","no: 0","# 0","rev 0","email 0","memo 0","form 0","sheet 0","log 0","doc 0","report 0","photo 0","photos 0","img 0","file 0","ack 0","batch 0","lot 0","job 0","record 0","fax 0","letter 0","ref0","#0","no.0","no:0"},BM23)))&gt;0,AND(SUMPRODUCT(--ISNUMBER(SEARCH({" ref "," email "," memo "," form "," sheet "," report "," ack "," letter "," record "," log "," doc "," file "," batch "," lot "," job "," fax "," rev "," ticket "," case "," order "},(" "&amp;SUBSTITUTE(SUBSTITUTE(SUBSTITUTE(BM23,":"," "),"."," "),","," ")&amp;" "))))&gt;0,ISNUMBER(SEARCH("000",SUBSTITUTE(BM23,":"," ")))),SUMPRODUCT(--ISNUMBER(SEARCH({"http","www.","\",".pdf",".jpg",".jpeg",".png",".heic",".xls",".doc",".msg",".eml"},Z23)))&gt;0),1,0),0)</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IFERROR(IF(OR(SUMPRODUCT(--ISNUMBER(SEARCH({"a0","a-0","a_0","a/0","a.0"},BP23)))&gt;0,SUMPRODUCT(--ISNUMBER(SEARCH({"ref 0","ref no 0","ref. 0","ref: 0","no. 0","no: 0","# 0","rev 0","email 0","memo 0","form 0","sheet 0","log 0","doc 0","report 0","photo 0","photos 0","img 0","file 0","ack 0","batch 0","lot 0","job 0","record 0","fax 0","letter 0","ref0","#0","no.0","no:0"},BO23)))&gt;0,AND(SUMPRODUCT(--ISNUMBER(SEARCH({" ref "," email "," memo "," form "," sheet "," report "," ack "," letter "," record "," log "," doc "," file "," batch "," lot "," job "," fax "," rev "," ticket "," case "," order "},(" "&amp;SUBSTITUTE(SUBSTITUTE(SUBSTITUTE(BO23,":"," "),"."," "),","," ")&amp;" "))))&gt;0,ISNUMBER(SEARCH("000",SUBSTITUTE(BO23,":"," ")))),SUMPRODUCT(--ISNUMBER(SEARCH({"http","www.","\",".pdf",".jpg",".jpeg",".png",".heic",".xls",".doc",".msg",".eml"},W23)))&gt;0),1,0),0)</f>
        <v>0</v>
      </c>
    </row>
    <row r="24" customFormat="false" ht="91.5" hidden="false" customHeight="true" outlineLevel="0" collapsed="false">
      <c r="A24" s="57" t="s">
        <v>449</v>
      </c>
      <c r="B24" s="57" t="s">
        <v>183</v>
      </c>
      <c r="C24" s="57" t="str">
        <f aca="false">Flights!$F$5</f>
        <v>MH0001</v>
      </c>
      <c r="D24" s="58" t="n">
        <f aca="false">Flights!$D$5</f>
        <v>46303</v>
      </c>
      <c r="E24" s="57" t="str">
        <f aca="false">Flights!$G$5&amp;"-"&amp;Flights!$H$5</f>
        <v>LHR-KUL</v>
      </c>
      <c r="F24" s="57" t="str">
        <f aca="false">Flights!$K$5</f>
        <v>EY</v>
      </c>
      <c r="G24" s="57" t="s">
        <v>416</v>
      </c>
      <c r="H24" s="57" t="s">
        <v>374</v>
      </c>
      <c r="I24" s="57" t="s">
        <v>443</v>
      </c>
      <c r="J24" s="57" t="s">
        <v>450</v>
      </c>
      <c r="K24" s="67" t="s">
        <v>451</v>
      </c>
      <c r="L24" s="67" t="s">
        <v>452</v>
      </c>
      <c r="M24" s="67" t="s">
        <v>447</v>
      </c>
      <c r="N24" s="67" t="s">
        <v>379</v>
      </c>
      <c r="O24" s="67" t="s">
        <v>453</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")))/(LEN(L_PendNeg)+1)),1,0),1)</f>
        <v>0</v>
      </c>
      <c r="BK24" s="61" t="n">
        <f aca="false">IFERROR(IF(SUMPRODUCT((LEN(BF24)-LEN(SUBSTITUTE(BF24," "&amp;L_PendStrict&amp;" "," ")))/(LEN(L_PendStrict)+1))&gt;SUMPRODUCT((LEN(BF24)-LEN(SUBSTITUTE(BF24," "&amp;L_PendNeg&amp;" "," ")))/(LEN(L_PendNeg)+1)),1,0),1)</f>
        <v>0</v>
      </c>
      <c r="BL24" s="61" t="n">
        <f aca="false">IFERROR(IF(OR(SUMPRODUCT(--ISNUMBER(SEARCH({"a0","a-0","a_0","a/0","a.0"},BN24)))&gt;0,SUMPRODUCT(--ISNUMBER(SEARCH({"ref 0","ref no 0","ref. 0","ref: 0","no. 0","no: 0","# 0","rev 0","email 0","memo 0","form 0","sheet 0","log 0","doc 0","report 0","photo 0","photos 0","img 0","file 0","ack 0","batch 0","lot 0","job 0","record 0","fax 0","letter 0","ref0","#0","no.0","no:0"},BM24)))&gt;0,AND(SUMPRODUCT(--ISNUMBER(SEARCH({" ref "," email "," memo "," form "," sheet "," report "," ack "," letter "," record "," log "," doc "," file "," batch "," lot "," job "," fax "," rev "," ticket "," case "," order "},(" "&amp;SUBSTITUTE(SUBSTITUTE(SUBSTITUTE(BM24,":"," "),"."," "),","," ")&amp;" "))))&gt;0,ISNUMBER(SEARCH("000",SUBSTITUTE(BM24,":"," ")))),SUMPRODUCT(--ISNUMBER(SEARCH({"http","www.","\",".pdf",".jpg",".jpeg",".png",".heic",".xls",".doc",".msg",".eml"},Z24)))&gt;0),1,0),0)</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IFERROR(IF(OR(SUMPRODUCT(--ISNUMBER(SEARCH({"a0","a-0","a_0","a/0","a.0"},BP24)))&gt;0,SUMPRODUCT(--ISNUMBER(SEARCH({"ref 0","ref no 0","ref. 0","ref: 0","no. 0","no: 0","# 0","rev 0","email 0","memo 0","form 0","sheet 0","log 0","doc 0","report 0","photo 0","photos 0","img 0","file 0","ack 0","batch 0","lot 0","job 0","record 0","fax 0","letter 0","ref0","#0","no.0","no:0"},BO24)))&gt;0,AND(SUMPRODUCT(--ISNUMBER(SEARCH({" ref "," email "," memo "," form "," sheet "," report "," ack "," letter "," record "," log "," doc "," file "," batch "," lot "," job "," fax "," rev "," ticket "," case "," order "},(" "&amp;SUBSTITUTE(SUBSTITUTE(SUBSTITUTE(BO24,":"," "),"."," "),","," ")&amp;" "))))&gt;0,ISNUMBER(SEARCH("000",SUBSTITUTE(BO24,":"," ")))),SUMPRODUCT(--ISNUMBER(SEARCH({"http","www.","\",".pdf",".jpg",".jpeg",".png",".heic",".xls",".doc",".msg",".eml"},W24)))&gt;0),1,0),0)</f>
        <v>0</v>
      </c>
    </row>
    <row r="25" customFormat="false" ht="39.75" hidden="false" customHeight="true" outlineLevel="0" collapsed="false">
      <c r="A25" s="57" t="s">
        <v>454</v>
      </c>
      <c r="B25" s="57" t="s">
        <v>183</v>
      </c>
      <c r="C25" s="57" t="str">
        <f aca="false">Flights!$F$5</f>
        <v>MH0001</v>
      </c>
      <c r="D25" s="58" t="n">
        <f aca="false">Flights!$D$5</f>
        <v>46303</v>
      </c>
      <c r="E25" s="57" t="str">
        <f aca="false">Flights!$G$5&amp;"-"&amp;Flights!$H$5</f>
        <v>LHR-KUL</v>
      </c>
      <c r="F25" s="57" t="str">
        <f aca="false">Flights!$K$5</f>
        <v>EY</v>
      </c>
      <c r="G25" s="57" t="s">
        <v>455</v>
      </c>
      <c r="H25" s="57" t="s">
        <v>456</v>
      </c>
      <c r="I25" s="57" t="s">
        <v>375</v>
      </c>
      <c r="J25" s="57" t="s">
        <v>457</v>
      </c>
      <c r="K25" s="67" t="s">
        <v>422</v>
      </c>
      <c r="L25" s="67" t="s">
        <v>458</v>
      </c>
      <c r="M25" s="67"/>
      <c r="N25" s="67" t="s">
        <v>379</v>
      </c>
      <c r="O25" s="67" t="s">
        <v>459</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IFERROR(IF(OR(SUMPRODUCT(--ISNUMBER(SEARCH({"a0","a-0","a_0","a/0","a.0"},BN25)))&gt;0,SUMPRODUCT(--ISNUMBER(SEARCH({"ref 0","ref no 0","ref. 0","ref: 0","no. 0","no: 0","# 0","rev 0","email 0","memo 0","form 0","sheet 0","log 0","doc 0","report 0","photo 0","photos 0","img 0","file 0","ack 0","batch 0","lot 0","job 0","record 0","fax 0","letter 0","ref0","#0","no.0","no:0"},BM25)))&gt;0,AND(SUMPRODUCT(--ISNUMBER(SEARCH({" ref "," email "," memo "," form "," sheet "," report "," ack "," letter "," record "," log "," doc "," file "," batch "," lot "," job "," fax "," rev "," ticket "," case "," order "},(" "&amp;SUBSTITUTE(SUBSTITUTE(SUBSTITUTE(BM25,":"," "),"."," "),","," ")&amp;" "))))&gt;0,ISNUMBER(SEARCH("000",SUBSTITUTE(BM25,":"," ")))),SUMPRODUCT(--ISNUMBER(SEARCH({"http","www.","\",".pdf",".jpg",".jpeg",".png",".heic",".xls",".doc",".msg",".eml"},Z25)))&gt;0),1,0),0)</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IFERROR(IF(OR(SUMPRODUCT(--ISNUMBER(SEARCH({"a0","a-0","a_0","a/0","a.0"},BP25)))&gt;0,SUMPRODUCT(--ISNUMBER(SEARCH({"ref 0","ref no 0","ref. 0","ref: 0","no. 0","no: 0","# 0","rev 0","email 0","memo 0","form 0","sheet 0","log 0","doc 0","report 0","photo 0","photos 0","img 0","file 0","ack 0","batch 0","lot 0","job 0","record 0","fax 0","letter 0","ref0","#0","no.0","no:0"},BO25)))&gt;0,AND(SUMPRODUCT(--ISNUMBER(SEARCH({" ref "," email "," memo "," form "," sheet "," report "," ack "," letter "," record "," log "," doc "," file "," batch "," lot "," job "," fax "," rev "," ticket "," case "," order "},(" "&amp;SUBSTITUTE(SUBSTITUTE(SUBSTITUTE(BO25,":"," "),"."," "),","," ")&amp;" "))))&gt;0,ISNUMBER(SEARCH("000",SUBSTITUTE(BO25,":"," ")))),SUMPRODUCT(--ISNUMBER(SEARCH({"http","www.","\",".pdf",".jpg",".jpeg",".png",".heic",".xls",".doc",".msg",".eml"},W25)))&gt;0),1,0),0)</f>
        <v>0</v>
      </c>
    </row>
    <row r="26" customFormat="false" ht="39.75" hidden="false" customHeight="true" outlineLevel="0" collapsed="false">
      <c r="A26" s="57" t="s">
        <v>460</v>
      </c>
      <c r="B26" s="57" t="s">
        <v>183</v>
      </c>
      <c r="C26" s="57" t="str">
        <f aca="false">Flights!$F$5</f>
        <v>MH0001</v>
      </c>
      <c r="D26" s="58" t="n">
        <f aca="false">Flights!$D$5</f>
        <v>46303</v>
      </c>
      <c r="E26" s="57" t="str">
        <f aca="false">Flights!$G$5&amp;"-"&amp;Flights!$H$5</f>
        <v>LHR-KUL</v>
      </c>
      <c r="F26" s="57" t="str">
        <f aca="false">Flights!$K$5</f>
        <v>EY</v>
      </c>
      <c r="G26" s="57" t="s">
        <v>455</v>
      </c>
      <c r="H26" s="57" t="s">
        <v>456</v>
      </c>
      <c r="I26" s="57" t="s">
        <v>424</v>
      </c>
      <c r="J26" s="57" t="s">
        <v>461</v>
      </c>
      <c r="K26" s="67" t="s">
        <v>422</v>
      </c>
      <c r="L26" s="67" t="s">
        <v>458</v>
      </c>
      <c r="M26" s="67"/>
      <c r="N26" s="67" t="s">
        <v>379</v>
      </c>
      <c r="O26" s="67" t="s">
        <v>459</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IFERROR(IF(OR(SUMPRODUCT(--ISNUMBER(SEARCH({"a0","a-0","a_0","a/0","a.0"},BN26)))&gt;0,SUMPRODUCT(--ISNUMBER(SEARCH({"ref 0","ref no 0","ref. 0","ref: 0","no. 0","no: 0","# 0","rev 0","email 0","memo 0","form 0","sheet 0","log 0","doc 0","report 0","photo 0","photos 0","img 0","file 0","ack 0","batch 0","lot 0","job 0","record 0","fax 0","letter 0","ref0","#0","no.0","no:0"},BM26)))&gt;0,AND(SUMPRODUCT(--ISNUMBER(SEARCH({" ref "," email "," memo "," form "," sheet "," report "," ack "," letter "," record "," log "," doc "," file "," batch "," lot "," job "," fax "," rev "," ticket "," case "," order "},(" "&amp;SUBSTITUTE(SUBSTITUTE(SUBSTITUTE(BM26,":"," "),"."," "),","," ")&amp;" "))))&gt;0,ISNUMBER(SEARCH("000",SUBSTITUTE(BM26,":"," ")))),SUMPRODUCT(--ISNUMBER(SEARCH({"http","www.","\",".pdf",".jpg",".jpeg",".png",".heic",".xls",".doc",".msg",".eml"},Z26)))&gt;0),1,0),0)</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IFERROR(IF(OR(SUMPRODUCT(--ISNUMBER(SEARCH({"a0","a-0","a_0","a/0","a.0"},BP26)))&gt;0,SUMPRODUCT(--ISNUMBER(SEARCH({"ref 0","ref no 0","ref. 0","ref: 0","no. 0","no: 0","# 0","rev 0","email 0","memo 0","form 0","sheet 0","log 0","doc 0","report 0","photo 0","photos 0","img 0","file 0","ack 0","batch 0","lot 0","job 0","record 0","fax 0","letter 0","ref0","#0","no.0","no:0"},BO26)))&gt;0,AND(SUMPRODUCT(--ISNUMBER(SEARCH({" ref "," email "," memo "," form "," sheet "," report "," ack "," letter "," record "," log "," doc "," file "," batch "," lot "," job "," fax "," rev "," ticket "," case "," order "},(" "&amp;SUBSTITUTE(SUBSTITUTE(SUBSTITUTE(BO26,":"," "),"."," "),","," ")&amp;" "))))&gt;0,ISNUMBER(SEARCH("000",SUBSTITUTE(BO26,":"," ")))),SUMPRODUCT(--ISNUMBER(SEARCH({"http","www.","\",".pdf",".jpg",".jpeg",".png",".heic",".xls",".doc",".msg",".eml"},W26)))&gt;0),1,0),0)</f>
        <v>0</v>
      </c>
    </row>
    <row r="27" customFormat="false" ht="54" hidden="false" customHeight="true" outlineLevel="0" collapsed="false">
      <c r="A27" s="57" t="s">
        <v>462</v>
      </c>
      <c r="B27" s="57" t="s">
        <v>183</v>
      </c>
      <c r="C27" s="57" t="str">
        <f aca="false">Flights!$F$5</f>
        <v>MH0001</v>
      </c>
      <c r="D27" s="58" t="n">
        <f aca="false">Flights!$D$5</f>
        <v>46303</v>
      </c>
      <c r="E27" s="57" t="str">
        <f aca="false">Flights!$G$5&amp;"-"&amp;Flights!$H$5</f>
        <v>LHR-KUL</v>
      </c>
      <c r="F27" s="57" t="str">
        <f aca="false">Flights!$K$5</f>
        <v>EY</v>
      </c>
      <c r="G27" s="57" t="s">
        <v>455</v>
      </c>
      <c r="H27" s="57" t="s">
        <v>456</v>
      </c>
      <c r="I27" s="57" t="s">
        <v>436</v>
      </c>
      <c r="J27" s="57" t="s">
        <v>463</v>
      </c>
      <c r="K27" s="67" t="s">
        <v>438</v>
      </c>
      <c r="L27" s="67" t="s">
        <v>439</v>
      </c>
      <c r="M27" s="67" t="s">
        <v>186</v>
      </c>
      <c r="N27" s="67" t="s">
        <v>440</v>
      </c>
      <c r="O27" s="67" t="s">
        <v>441</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IFERROR(IF(OR(SUMPRODUCT(--ISNUMBER(SEARCH({"a0","a-0","a_0","a/0","a.0"},BN27)))&gt;0,SUMPRODUCT(--ISNUMBER(SEARCH({"ref 0","ref no 0","ref. 0","ref: 0","no. 0","no: 0","# 0","rev 0","email 0","memo 0","form 0","sheet 0","log 0","doc 0","report 0","photo 0","photos 0","img 0","file 0","ack 0","batch 0","lot 0","job 0","record 0","fax 0","letter 0","ref0","#0","no.0","no:0"},BM27)))&gt;0,AND(SUMPRODUCT(--ISNUMBER(SEARCH({" ref "," email "," memo "," form "," sheet "," report "," ack "," letter "," record "," log "," doc "," file "," batch "," lot "," job "," fax "," rev "," ticket "," case "," order "},(" "&amp;SUBSTITUTE(SUBSTITUTE(SUBSTITUTE(BM27,":"," "),"."," "),","," ")&amp;" "))))&gt;0,ISNUMBER(SEARCH("000",SUBSTITUTE(BM27,":"," ")))),SUMPRODUCT(--ISNUMBER(SEARCH({"http","www.","\",".pdf",".jpg",".jpeg",".png",".heic",".xls",".doc",".msg",".eml"},Z27)))&gt;0),1,0),0)</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IFERROR(IF(OR(SUMPRODUCT(--ISNUMBER(SEARCH({"a0","a-0","a_0","a/0","a.0"},BP27)))&gt;0,SUMPRODUCT(--ISNUMBER(SEARCH({"ref 0","ref no 0","ref. 0","ref: 0","no. 0","no: 0","# 0","rev 0","email 0","memo 0","form 0","sheet 0","log 0","doc 0","report 0","photo 0","photos 0","img 0","file 0","ack 0","batch 0","lot 0","job 0","record 0","fax 0","letter 0","ref0","#0","no.0","no:0"},BO27)))&gt;0,AND(SUMPRODUCT(--ISNUMBER(SEARCH({" ref "," email "," memo "," form "," sheet "," report "," ack "," letter "," record "," log "," doc "," file "," batch "," lot "," job "," fax "," rev "," ticket "," case "," order "},(" "&amp;SUBSTITUTE(SUBSTITUTE(SUBSTITUTE(BO27,":"," "),"."," "),","," ")&amp;" "))))&gt;0,ISNUMBER(SEARCH("000",SUBSTITUTE(BO27,":"," ")))),SUMPRODUCT(--ISNUMBER(SEARCH({"http","www.","\",".pdf",".jpg",".jpeg",".png",".heic",".xls",".doc",".msg",".eml"},W27)))&gt;0),1,0),0)</f>
        <v>0</v>
      </c>
    </row>
    <row r="28" customFormat="false" ht="39.75" hidden="false" customHeight="true" outlineLevel="0" collapsed="false">
      <c r="A28" s="57" t="s">
        <v>464</v>
      </c>
      <c r="B28" s="57" t="s">
        <v>183</v>
      </c>
      <c r="C28" s="57" t="str">
        <f aca="false">Flights!$F$5</f>
        <v>MH0001</v>
      </c>
      <c r="D28" s="58" t="n">
        <f aca="false">Flights!$D$5</f>
        <v>46303</v>
      </c>
      <c r="E28" s="57" t="str">
        <f aca="false">Flights!$G$5&amp;"-"&amp;Flights!$H$5</f>
        <v>LHR-KUL</v>
      </c>
      <c r="F28" s="57" t="str">
        <f aca="false">Flights!$K$5</f>
        <v>EY</v>
      </c>
      <c r="G28" s="57" t="s">
        <v>455</v>
      </c>
      <c r="H28" s="57" t="s">
        <v>456</v>
      </c>
      <c r="I28" s="57" t="s">
        <v>443</v>
      </c>
      <c r="J28" s="57" t="s">
        <v>465</v>
      </c>
      <c r="K28" s="67" t="s">
        <v>445</v>
      </c>
      <c r="L28" s="67" t="s">
        <v>446</v>
      </c>
      <c r="M28" s="67" t="s">
        <v>447</v>
      </c>
      <c r="N28" s="67" t="s">
        <v>379</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IFERROR(IF(OR(SUMPRODUCT(--ISNUMBER(SEARCH({"a0","a-0","a_0","a/0","a.0"},BN28)))&gt;0,SUMPRODUCT(--ISNUMBER(SEARCH({"ref 0","ref no 0","ref. 0","ref: 0","no. 0","no: 0","# 0","rev 0","email 0","memo 0","form 0","sheet 0","log 0","doc 0","report 0","photo 0","photos 0","img 0","file 0","ack 0","batch 0","lot 0","job 0","record 0","fax 0","letter 0","ref0","#0","no.0","no:0"},BM28)))&gt;0,AND(SUMPRODUCT(--ISNUMBER(SEARCH({" ref "," email "," memo "," form "," sheet "," report "," ack "," letter "," record "," log "," doc "," file "," batch "," lot "," job "," fax "," rev "," ticket "," case "," order "},(" "&amp;SUBSTITUTE(SUBSTITUTE(SUBSTITUTE(BM28,":"," "),"."," "),","," ")&amp;" "))))&gt;0,ISNUMBER(SEARCH("000",SUBSTITUTE(BM28,":"," ")))),SUMPRODUCT(--ISNUMBER(SEARCH({"http","www.","\",".pdf",".jpg",".jpeg",".png",".heic",".xls",".doc",".msg",".eml"},Z28)))&gt;0),1,0),0)</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IFERROR(IF(OR(SUMPRODUCT(--ISNUMBER(SEARCH({"a0","a-0","a_0","a/0","a.0"},BP28)))&gt;0,SUMPRODUCT(--ISNUMBER(SEARCH({"ref 0","ref no 0","ref. 0","ref: 0","no. 0","no: 0","# 0","rev 0","email 0","memo 0","form 0","sheet 0","log 0","doc 0","report 0","photo 0","photos 0","img 0","file 0","ack 0","batch 0","lot 0","job 0","record 0","fax 0","letter 0","ref0","#0","no.0","no:0"},BO28)))&gt;0,AND(SUMPRODUCT(--ISNUMBER(SEARCH({" ref "," email "," memo "," form "," sheet "," report "," ack "," letter "," record "," log "," doc "," file "," batch "," lot "," job "," fax "," rev "," ticket "," case "," order "},(" "&amp;SUBSTITUTE(SUBSTITUTE(SUBSTITUTE(BO28,":"," "),"."," "),","," ")&amp;" "))))&gt;0,ISNUMBER(SEARCH("000",SUBSTITUTE(BO28,":"," ")))),SUMPRODUCT(--ISNUMBER(SEARCH({"http","www.","\",".pdf",".jpg",".jpeg",".png",".heic",".xls",".doc",".msg",".eml"},W28)))&gt;0),1,0),0)</f>
        <v>0</v>
      </c>
    </row>
    <row r="29" customFormat="false" ht="54" hidden="false" customHeight="true" outlineLevel="0" collapsed="false">
      <c r="A29" s="57" t="s">
        <v>466</v>
      </c>
      <c r="B29" s="57" t="s">
        <v>183</v>
      </c>
      <c r="C29" s="57" t="str">
        <f aca="false">Flights!$F$5</f>
        <v>MH0001</v>
      </c>
      <c r="D29" s="58" t="n">
        <f aca="false">Flights!$D$5</f>
        <v>46303</v>
      </c>
      <c r="E29" s="57" t="str">
        <f aca="false">Flights!$G$5&amp;"-"&amp;Flights!$H$5</f>
        <v>LHR-KUL</v>
      </c>
      <c r="F29" s="57" t="str">
        <f aca="false">Flights!$K$5</f>
        <v>EY</v>
      </c>
      <c r="G29" s="57" t="s">
        <v>455</v>
      </c>
      <c r="H29" s="57" t="s">
        <v>456</v>
      </c>
      <c r="I29" s="57" t="s">
        <v>443</v>
      </c>
      <c r="J29" s="57" t="s">
        <v>467</v>
      </c>
      <c r="K29" s="67" t="s">
        <v>451</v>
      </c>
      <c r="L29" s="67" t="s">
        <v>452</v>
      </c>
      <c r="M29" s="67" t="s">
        <v>447</v>
      </c>
      <c r="N29" s="67" t="s">
        <v>379</v>
      </c>
      <c r="O29" s="67" t="s">
        <v>468</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IFERROR(IF(OR(SUMPRODUCT(--ISNUMBER(SEARCH({"a0","a-0","a_0","a/0","a.0"},BN29)))&gt;0,SUMPRODUCT(--ISNUMBER(SEARCH({"ref 0","ref no 0","ref. 0","ref: 0","no. 0","no: 0","# 0","rev 0","email 0","memo 0","form 0","sheet 0","log 0","doc 0","report 0","photo 0","photos 0","img 0","file 0","ack 0","batch 0","lot 0","job 0","record 0","fax 0","letter 0","ref0","#0","no.0","no:0"},BM29)))&gt;0,AND(SUMPRODUCT(--ISNUMBER(SEARCH({" ref "," email "," memo "," form "," sheet "," report "," ack "," letter "," record "," log "," doc "," file "," batch "," lot "," job "," fax "," rev "," ticket "," case "," order "},(" "&amp;SUBSTITUTE(SUBSTITUTE(SUBSTITUTE(BM29,":"," "),"."," "),","," ")&amp;" "))))&gt;0,ISNUMBER(SEARCH("000",SUBSTITUTE(BM29,":"," ")))),SUMPRODUCT(--ISNUMBER(SEARCH({"http","www.","\",".pdf",".jpg",".jpeg",".png",".heic",".xls",".doc",".msg",".eml"},Z29)))&gt;0),1,0),0)</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IFERROR(IF(OR(SUMPRODUCT(--ISNUMBER(SEARCH({"a0","a-0","a_0","a/0","a.0"},BP29)))&gt;0,SUMPRODUCT(--ISNUMBER(SEARCH({"ref 0","ref no 0","ref. 0","ref: 0","no. 0","no: 0","# 0","rev 0","email 0","memo 0","form 0","sheet 0","log 0","doc 0","report 0","photo 0","photos 0","img 0","file 0","ack 0","batch 0","lot 0","job 0","record 0","fax 0","letter 0","ref0","#0","no.0","no:0"},BO29)))&gt;0,AND(SUMPRODUCT(--ISNUMBER(SEARCH({" ref "," email "," memo "," form "," sheet "," report "," ack "," letter "," record "," log "," doc "," file "," batch "," lot "," job "," fax "," rev "," ticket "," case "," order "},(" "&amp;SUBSTITUTE(SUBSTITUTE(SUBSTITUTE(BO29,":"," "),"."," "),","," ")&amp;" "))))&gt;0,ISNUMBER(SEARCH("000",SUBSTITUTE(BO29,":"," ")))),SUMPRODUCT(--ISNUMBER(SEARCH({"http","www.","\",".pdf",".jpg",".jpeg",".png",".heic",".xls",".doc",".msg",".eml"},W29)))&gt;0),1,0),0)</f>
        <v>0</v>
      </c>
    </row>
    <row r="30" customFormat="false" ht="39.75" hidden="false" customHeight="true" outlineLevel="0" collapsed="false">
      <c r="A30" s="57" t="s">
        <v>469</v>
      </c>
      <c r="B30" s="57" t="s">
        <v>198</v>
      </c>
      <c r="C30" s="57" t="str">
        <f aca="false">Flights!$F$6</f>
        <v>MH0727</v>
      </c>
      <c r="D30" s="58" t="n">
        <f aca="false">Flights!$D$6</f>
        <v>46304</v>
      </c>
      <c r="E30" s="57" t="str">
        <f aca="false">Flights!$G$6&amp;"-"&amp;Flights!$H$6</f>
        <v>KUL-CGK</v>
      </c>
      <c r="F30" s="57" t="str">
        <f aca="false">Flights!$K$6</f>
        <v>BC</v>
      </c>
      <c r="G30" s="57" t="s">
        <v>81</v>
      </c>
      <c r="H30" s="57" t="s">
        <v>374</v>
      </c>
      <c r="I30" s="57" t="s">
        <v>375</v>
      </c>
      <c r="J30" s="57" t="s">
        <v>376</v>
      </c>
      <c r="K30" s="67" t="s">
        <v>377</v>
      </c>
      <c r="L30" s="67" t="s">
        <v>378</v>
      </c>
      <c r="M30" s="67"/>
      <c r="N30" s="67" t="s">
        <v>379</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t="n">
        <f aca="false">IFERROR(IF(OR(SUMPRODUCT(--ISNUMBER(SEARCH({"a0","a-0","a_0","a/0","a.0"},BN30)))&gt;0,SUMPRODUCT(--ISNUMBER(SEARCH({"ref 0","ref no 0","ref. 0","ref: 0","no. 0","no: 0","# 0","rev 0","email 0","memo 0","form 0","sheet 0","log 0","doc 0","report 0","photo 0","photos 0","img 0","file 0","ack 0","batch 0","lot 0","job 0","record 0","fax 0","letter 0","ref0","#0","no.0","no:0"},BM30)))&gt;0,AND(SUMPRODUCT(--ISNUMBER(SEARCH({" ref "," email "," memo "," form "," sheet "," report "," ack "," letter "," record "," log "," doc "," file "," batch "," lot "," job "," fax "," rev "," ticket "," case "," order "},(" "&amp;SUBSTITUTE(SUBSTITUTE(SUBSTITUTE(BM30,":"," "),"."," "),","," ")&amp;" "))))&gt;0,ISNUMBER(SEARCH("000",SUBSTITUTE(BM30,":"," ")))),SUMPRODUCT(--ISNUMBER(SEARCH({"http","www.","\",".pdf",".jpg",".jpeg",".png",".heic",".xls",".doc",".msg",".eml"},Z30)))&gt;0),1,0),0)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IFERROR(IF(OR(SUMPRODUCT(--ISNUMBER(SEARCH({"a0","a-0","a_0","a/0","a.0"},BP30)))&gt;0,SUMPRODUCT(--ISNUMBER(SEARCH({"ref 0","ref no 0","ref. 0","ref: 0","no. 0","no: 0","# 0","rev 0","email 0","memo 0","form 0","sheet 0","log 0","doc 0","report 0","photo 0","photos 0","img 0","file 0","ack 0","batch 0","lot 0","job 0","record 0","fax 0","letter 0","ref0","#0","no.0","no:0"},BO30)))&gt;0,AND(SUMPRODUCT(--ISNUMBER(SEARCH({" ref "," email "," memo "," form "," sheet "," report "," ack "," letter "," record "," log "," doc "," file "," batch "," lot "," job "," fax "," rev "," ticket "," case "," order "},(" "&amp;SUBSTITUTE(SUBSTITUTE(SUBSTITUTE(BO30,":"," "),"."," "),","," ")&amp;" "))))&gt;0,ISNUMBER(SEARCH("000",SUBSTITUTE(BO30,":"," ")))),SUMPRODUCT(--ISNUMBER(SEARCH({"http","www.","\",".pdf",".jpg",".jpeg",".png",".heic",".xls",".doc",".msg",".eml"},W30)))&gt;0),1,0),0)</f>
        <v>0</v>
      </c>
    </row>
    <row r="31" customFormat="false" ht="39.75" hidden="false" customHeight="true" outlineLevel="0" collapsed="false">
      <c r="A31" s="57" t="s">
        <v>470</v>
      </c>
      <c r="B31" s="57" t="s">
        <v>198</v>
      </c>
      <c r="C31" s="57" t="str">
        <f aca="false">Flights!$F$6</f>
        <v>MH0727</v>
      </c>
      <c r="D31" s="58" t="n">
        <f aca="false">Flights!$D$6</f>
        <v>46304</v>
      </c>
      <c r="E31" s="57" t="str">
        <f aca="false">Flights!$G$6&amp;"-"&amp;Flights!$H$6</f>
        <v>KUL-CGK</v>
      </c>
      <c r="F31" s="57" t="str">
        <f aca="false">Flights!$K$6</f>
        <v>BC</v>
      </c>
      <c r="G31" s="57" t="s">
        <v>81</v>
      </c>
      <c r="H31" s="57" t="s">
        <v>374</v>
      </c>
      <c r="I31" s="57" t="s">
        <v>381</v>
      </c>
      <c r="J31" s="57" t="s">
        <v>382</v>
      </c>
      <c r="K31" s="67" t="s">
        <v>383</v>
      </c>
      <c r="L31" s="67" t="s">
        <v>378</v>
      </c>
      <c r="M31" s="67"/>
      <c r="N31" s="67" t="s">
        <v>379</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t="n">
        <f aca="false">IFERROR(IF(OR(SUMPRODUCT(--ISNUMBER(SEARCH({"a0","a-0","a_0","a/0","a.0"},BN31)))&gt;0,SUMPRODUCT(--ISNUMBER(SEARCH({"ref 0","ref no 0","ref. 0","ref: 0","no. 0","no: 0","# 0","rev 0","email 0","memo 0","form 0","sheet 0","log 0","doc 0","report 0","photo 0","photos 0","img 0","file 0","ack 0","batch 0","lot 0","job 0","record 0","fax 0","letter 0","ref0","#0","no.0","no:0"},BM31)))&gt;0,AND(SUMPRODUCT(--ISNUMBER(SEARCH({" ref "," email "," memo "," form "," sheet "," report "," ack "," letter "," record "," log "," doc "," file "," batch "," lot "," job "," fax "," rev "," ticket "," case "," order "},(" "&amp;SUBSTITUTE(SUBSTITUTE(SUBSTITUTE(BM31,":"," "),"."," "),","," ")&amp;" "))))&gt;0,ISNUMBER(SEARCH("000",SUBSTITUTE(BM31,":"," ")))),SUMPRODUCT(--ISNUMBER(SEARCH({"http","www.","\",".pdf",".jpg",".jpeg",".png",".heic",".xls",".doc",".msg",".eml"},Z31)))&gt;0),1,0),0)</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IFERROR(IF(OR(SUMPRODUCT(--ISNUMBER(SEARCH({"a0","a-0","a_0","a/0","a.0"},BP31)))&gt;0,SUMPRODUCT(--ISNUMBER(SEARCH({"ref 0","ref no 0","ref. 0","ref: 0","no. 0","no: 0","# 0","rev 0","email 0","memo 0","form 0","sheet 0","log 0","doc 0","report 0","photo 0","photos 0","img 0","file 0","ack 0","batch 0","lot 0","job 0","record 0","fax 0","letter 0","ref0","#0","no.0","no:0"},BO31)))&gt;0,AND(SUMPRODUCT(--ISNUMBER(SEARCH({" ref "," email "," memo "," form "," sheet "," report "," ack "," letter "," record "," log "," doc "," file "," batch "," lot "," job "," fax "," rev "," ticket "," case "," order "},(" "&amp;SUBSTITUTE(SUBSTITUTE(SUBSTITUTE(BO31,":"," "),"."," "),","," ")&amp;" "))))&gt;0,ISNUMBER(SEARCH("000",SUBSTITUTE(BO31,":"," ")))),SUMPRODUCT(--ISNUMBER(SEARCH({"http","www.","\",".pdf",".jpg",".jpeg",".png",".heic",".xls",".doc",".msg",".eml"},W31)))&gt;0),1,0),0)</f>
        <v>0</v>
      </c>
    </row>
    <row r="32" customFormat="false" ht="41.25" hidden="false" customHeight="true" outlineLevel="0" collapsed="false">
      <c r="A32" s="57" t="s">
        <v>471</v>
      </c>
      <c r="B32" s="57" t="s">
        <v>198</v>
      </c>
      <c r="C32" s="57" t="str">
        <f aca="false">Flights!$F$6</f>
        <v>MH0727</v>
      </c>
      <c r="D32" s="58" t="n">
        <f aca="false">Flights!$D$6</f>
        <v>46304</v>
      </c>
      <c r="E32" s="57" t="str">
        <f aca="false">Flights!$G$6&amp;"-"&amp;Flights!$H$6</f>
        <v>KUL-CGK</v>
      </c>
      <c r="F32" s="57" t="str">
        <f aca="false">Flights!$K$6</f>
        <v>BC</v>
      </c>
      <c r="G32" s="57" t="s">
        <v>81</v>
      </c>
      <c r="H32" s="57" t="s">
        <v>374</v>
      </c>
      <c r="I32" s="57" t="s">
        <v>385</v>
      </c>
      <c r="J32" s="57" t="s">
        <v>386</v>
      </c>
      <c r="K32" s="67" t="s">
        <v>387</v>
      </c>
      <c r="L32" s="67" t="s">
        <v>378</v>
      </c>
      <c r="M32" s="67"/>
      <c r="N32" s="67" t="str">
        <f aca="false">IF(TRIM(Flights!$L$6)="A339","Required","N/A – rule")</f>
        <v>N/A – rule</v>
      </c>
      <c r="O32" s="67" t="s">
        <v>388</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t="n">
        <f aca="false">IFERROR(IF(OR(SUMPRODUCT(--ISNUMBER(SEARCH({"a0","a-0","a_0","a/0","a.0"},BN32)))&gt;0,SUMPRODUCT(--ISNUMBER(SEARCH({"ref 0","ref no 0","ref. 0","ref: 0","no. 0","no: 0","# 0","rev 0","email 0","memo 0","form 0","sheet 0","log 0","doc 0","report 0","photo 0","photos 0","img 0","file 0","ack 0","batch 0","lot 0","job 0","record 0","fax 0","letter 0","ref0","#0","no.0","no:0"},BM32)))&gt;0,AND(SUMPRODUCT(--ISNUMBER(SEARCH({" ref "," email "," memo "," form "," sheet "," report "," ack "," letter "," record "," log "," doc "," file "," batch "," lot "," job "," fax "," rev "," ticket "," case "," order "},(" "&amp;SUBSTITUTE(SUBSTITUTE(SUBSTITUTE(BM32,":"," "),"."," "),","," ")&amp;" "))))&gt;0,ISNUMBER(SEARCH("000",SUBSTITUTE(BM32,":"," ")))),SUMPRODUCT(--ISNUMBER(SEARCH({"http","www.","\",".pdf",".jpg",".jpeg",".png",".heic",".xls",".doc",".msg",".eml"},Z32)))&gt;0),1,0),0)</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IFERROR(IF(OR(SUMPRODUCT(--ISNUMBER(SEARCH({"a0","a-0","a_0","a/0","a.0"},BP32)))&gt;0,SUMPRODUCT(--ISNUMBER(SEARCH({"ref 0","ref no 0","ref. 0","ref: 0","no. 0","no: 0","# 0","rev 0","email 0","memo 0","form 0","sheet 0","log 0","doc 0","report 0","photo 0","photos 0","img 0","file 0","ack 0","batch 0","lot 0","job 0","record 0","fax 0","letter 0","ref0","#0","no.0","no:0"},BO32)))&gt;0,AND(SUMPRODUCT(--ISNUMBER(SEARCH({" ref "," email "," memo "," form "," sheet "," report "," ack "," letter "," record "," log "," doc "," file "," batch "," lot "," job "," fax "," rev "," ticket "," case "," order "},(" "&amp;SUBSTITUTE(SUBSTITUTE(SUBSTITUTE(BO32,":"," "),"."," "),","," ")&amp;" "))))&gt;0,ISNUMBER(SEARCH("000",SUBSTITUTE(BO32,":"," ")))),SUMPRODUCT(--ISNUMBER(SEARCH({"http","www.","\",".pdf",".jpg",".jpeg",".png",".heic",".xls",".doc",".msg",".eml"},W32)))&gt;0),1,0),0)</f>
        <v>0</v>
      </c>
    </row>
    <row r="33" customFormat="false" ht="39.75" hidden="false" customHeight="true" outlineLevel="0" collapsed="false">
      <c r="A33" s="57" t="s">
        <v>472</v>
      </c>
      <c r="B33" s="57" t="s">
        <v>198</v>
      </c>
      <c r="C33" s="57" t="str">
        <f aca="false">Flights!$F$6</f>
        <v>MH0727</v>
      </c>
      <c r="D33" s="58" t="n">
        <f aca="false">Flights!$D$6</f>
        <v>46304</v>
      </c>
      <c r="E33" s="57" t="str">
        <f aca="false">Flights!$G$6&amp;"-"&amp;Flights!$H$6</f>
        <v>KUL-CGK</v>
      </c>
      <c r="F33" s="57" t="str">
        <f aca="false">Flights!$K$6</f>
        <v>BC</v>
      </c>
      <c r="G33" s="57" t="s">
        <v>81</v>
      </c>
      <c r="H33" s="57" t="s">
        <v>374</v>
      </c>
      <c r="I33" s="57" t="s">
        <v>390</v>
      </c>
      <c r="J33" s="57" t="s">
        <v>391</v>
      </c>
      <c r="K33" s="67" t="s">
        <v>392</v>
      </c>
      <c r="L33" s="67" t="s">
        <v>378</v>
      </c>
      <c r="M33" s="67"/>
      <c r="N33" s="67" t="s">
        <v>379</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t="n">
        <f aca="false">IFERROR(IF(OR(SUMPRODUCT(--ISNUMBER(SEARCH({"a0","a-0","a_0","a/0","a.0"},BN33)))&gt;0,SUMPRODUCT(--ISNUMBER(SEARCH({"ref 0","ref no 0","ref. 0","ref: 0","no. 0","no: 0","# 0","rev 0","email 0","memo 0","form 0","sheet 0","log 0","doc 0","report 0","photo 0","photos 0","img 0","file 0","ack 0","batch 0","lot 0","job 0","record 0","fax 0","letter 0","ref0","#0","no.0","no:0"},BM33)))&gt;0,AND(SUMPRODUCT(--ISNUMBER(SEARCH({" ref "," email "," memo "," form "," sheet "," report "," ack "," letter "," record "," log "," doc "," file "," batch "," lot "," job "," fax "," rev "," ticket "," case "," order "},(" "&amp;SUBSTITUTE(SUBSTITUTE(SUBSTITUTE(BM33,":"," "),"."," "),","," ")&amp;" "))))&gt;0,ISNUMBER(SEARCH("000",SUBSTITUTE(BM33,":"," ")))),SUMPRODUCT(--ISNUMBER(SEARCH({"http","www.","\",".pdf",".jpg",".jpeg",".png",".heic",".xls",".doc",".msg",".eml"},Z33)))&gt;0),1,0),0)</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IFERROR(IF(OR(SUMPRODUCT(--ISNUMBER(SEARCH({"a0","a-0","a_0","a/0","a.0"},BP33)))&gt;0,SUMPRODUCT(--ISNUMBER(SEARCH({"ref 0","ref no 0","ref. 0","ref: 0","no. 0","no: 0","# 0","rev 0","email 0","memo 0","form 0","sheet 0","log 0","doc 0","report 0","photo 0","photos 0","img 0","file 0","ack 0","batch 0","lot 0","job 0","record 0","fax 0","letter 0","ref0","#0","no.0","no:0"},BO33)))&gt;0,AND(SUMPRODUCT(--ISNUMBER(SEARCH({" ref "," email "," memo "," form "," sheet "," report "," ack "," letter "," record "," log "," doc "," file "," batch "," lot "," job "," fax "," rev "," ticket "," case "," order "},(" "&amp;SUBSTITUTE(SUBSTITUTE(SUBSTITUTE(BO33,":"," "),"."," "),","," ")&amp;" "))))&gt;0,ISNUMBER(SEARCH("000",SUBSTITUTE(BO33,":"," ")))),SUMPRODUCT(--ISNUMBER(SEARCH({"http","www.","\",".pdf",".jpg",".jpeg",".png",".heic",".xls",".doc",".msg",".eml"},W33)))&gt;0),1,0),0)</f>
        <v>0</v>
      </c>
    </row>
    <row r="34" customFormat="false" ht="39.75" hidden="false" customHeight="true" outlineLevel="0" collapsed="false">
      <c r="A34" s="57" t="s">
        <v>473</v>
      </c>
      <c r="B34" s="57" t="s">
        <v>198</v>
      </c>
      <c r="C34" s="57" t="str">
        <f aca="false">Flights!$F$6</f>
        <v>MH0727</v>
      </c>
      <c r="D34" s="58" t="n">
        <f aca="false">Flights!$D$6</f>
        <v>46304</v>
      </c>
      <c r="E34" s="57" t="str">
        <f aca="false">Flights!$G$6&amp;"-"&amp;Flights!$H$6</f>
        <v>KUL-CGK</v>
      </c>
      <c r="F34" s="57" t="str">
        <f aca="false">Flights!$K$6</f>
        <v>BC</v>
      </c>
      <c r="G34" s="57" t="s">
        <v>81</v>
      </c>
      <c r="H34" s="57" t="s">
        <v>374</v>
      </c>
      <c r="I34" s="57" t="s">
        <v>394</v>
      </c>
      <c r="J34" s="57" t="s">
        <v>395</v>
      </c>
      <c r="K34" s="67" t="s">
        <v>396</v>
      </c>
      <c r="L34" s="67" t="s">
        <v>378</v>
      </c>
      <c r="M34" s="67"/>
      <c r="N34" s="67" t="s">
        <v>379</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")))/(LEN(L_PendNeg)+1)),1,0),1)</f>
        <v>0</v>
      </c>
      <c r="BK34" s="61" t="n">
        <f aca="false">IFERROR(IF(SUMPRODUCT((LEN(BF34)-LEN(SUBSTITUTE(BF34," "&amp;L_PendStrict&amp;" "," ")))/(LEN(L_PendStrict)+1))&gt;SUMPRODUCT((LEN(BF34)-LEN(SUBSTITUTE(BF34," "&amp;L_PendNeg&amp;" "," ")))/(LEN(L_PendNeg)+1)),1,0),1)</f>
        <v>0</v>
      </c>
      <c r="BL34" s="61" t="n">
        <f aca="false">IFERROR(IF(OR(SUMPRODUCT(--ISNUMBER(SEARCH({"a0","a-0","a_0","a/0","a.0"},BN34)))&gt;0,SUMPRODUCT(--ISNUMBER(SEARCH({"ref 0","ref no 0","ref. 0","ref: 0","no. 0","no: 0","# 0","rev 0","email 0","memo 0","form 0","sheet 0","log 0","doc 0","report 0","photo 0","photos 0","img 0","file 0","ack 0","batch 0","lot 0","job 0","record 0","fax 0","letter 0","ref0","#0","no.0","no:0"},BM34)))&gt;0,AND(SUMPRODUCT(--ISNUMBER(SEARCH({" ref "," email "," memo "," form "," sheet "," report "," ack "," letter "," record "," log "," doc "," file "," batch "," lot "," job "," fax "," rev "," ticket "," case "," order "},(" "&amp;SUBSTITUTE(SUBSTITUTE(SUBSTITUTE(BM34,":"," "),"."," "),","," ")&amp;" "))))&gt;0,ISNUMBER(SEARCH("000",SUBSTITUTE(BM34,":"," ")))),SUMPRODUCT(--ISNUMBER(SEARCH({"http","www.","\",".pdf",".jpg",".jpeg",".png",".heic",".xls",".doc",".msg",".eml"},Z34)))&gt;0),1,0),0)</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IFERROR(IF(OR(SUMPRODUCT(--ISNUMBER(SEARCH({"a0","a-0","a_0","a/0","a.0"},BP34)))&gt;0,SUMPRODUCT(--ISNUMBER(SEARCH({"ref 0","ref no 0","ref. 0","ref: 0","no. 0","no: 0","# 0","rev 0","email 0","memo 0","form 0","sheet 0","log 0","doc 0","report 0","photo 0","photos 0","img 0","file 0","ack 0","batch 0","lot 0","job 0","record 0","fax 0","letter 0","ref0","#0","no.0","no:0"},BO34)))&gt;0,AND(SUMPRODUCT(--ISNUMBER(SEARCH({" ref "," email "," memo "," form "," sheet "," report "," ack "," letter "," record "," log "," doc "," file "," batch "," lot "," job "," fax "," rev "," ticket "," case "," order "},(" "&amp;SUBSTITUTE(SUBSTITUTE(SUBSTITUTE(BO34,":"," "),"."," "),","," ")&amp;" "))))&gt;0,ISNUMBER(SEARCH("000",SUBSTITUTE(BO34,":"," ")))),SUMPRODUCT(--ISNUMBER(SEARCH({"http","www.","\",".pdf",".jpg",".jpeg",".png",".heic",".xls",".doc",".msg",".eml"},W34)))&gt;0),1,0),0)</f>
        <v>0</v>
      </c>
    </row>
    <row r="35" customFormat="false" ht="39.75" hidden="false" customHeight="true" outlineLevel="0" collapsed="false">
      <c r="A35" s="57" t="s">
        <v>474</v>
      </c>
      <c r="B35" s="57" t="s">
        <v>198</v>
      </c>
      <c r="C35" s="57" t="str">
        <f aca="false">Flights!$F$6</f>
        <v>MH0727</v>
      </c>
      <c r="D35" s="58" t="n">
        <f aca="false">Flights!$D$6</f>
        <v>46304</v>
      </c>
      <c r="E35" s="57" t="str">
        <f aca="false">Flights!$G$6&amp;"-"&amp;Flights!$H$6</f>
        <v>KUL-CGK</v>
      </c>
      <c r="F35" s="57" t="str">
        <f aca="false">Flights!$K$6</f>
        <v>BC</v>
      </c>
      <c r="G35" s="57" t="s">
        <v>81</v>
      </c>
      <c r="H35" s="57" t="s">
        <v>374</v>
      </c>
      <c r="I35" s="57" t="s">
        <v>394</v>
      </c>
      <c r="J35" s="57" t="s">
        <v>398</v>
      </c>
      <c r="K35" s="67" t="s">
        <v>399</v>
      </c>
      <c r="L35" s="67" t="s">
        <v>378</v>
      </c>
      <c r="M35" s="67"/>
      <c r="N35" s="67" t="s">
        <v>379</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")))/(LEN(L_PendNeg)+1)),1,0),1)</f>
        <v>0</v>
      </c>
      <c r="BK35" s="61" t="n">
        <f aca="false">IFERROR(IF(SUMPRODUCT((LEN(BF35)-LEN(SUBSTITUTE(BF35," "&amp;L_PendStrict&amp;" "," ")))/(LEN(L_PendStrict)+1))&gt;SUMPRODUCT((LEN(BF35)-LEN(SUBSTITUTE(BF35," "&amp;L_PendNeg&amp;" "," ")))/(LEN(L_PendNeg)+1)),1,0),1)</f>
        <v>0</v>
      </c>
      <c r="BL35" s="61" t="n">
        <f aca="false">IFERROR(IF(OR(SUMPRODUCT(--ISNUMBER(SEARCH({"a0","a-0","a_0","a/0","a.0"},BN35)))&gt;0,SUMPRODUCT(--ISNUMBER(SEARCH({"ref 0","ref no 0","ref. 0","ref: 0","no. 0","no: 0","# 0","rev 0","email 0","memo 0","form 0","sheet 0","log 0","doc 0","report 0","photo 0","photos 0","img 0","file 0","ack 0","batch 0","lot 0","job 0","record 0","fax 0","letter 0","ref0","#0","no.0","no:0"},BM35)))&gt;0,AND(SUMPRODUCT(--ISNUMBER(SEARCH({" ref "," email "," memo "," form "," sheet "," report "," ack "," letter "," record "," log "," doc "," file "," batch "," lot "," job "," fax "," rev "," ticket "," case "," order "},(" "&amp;SUBSTITUTE(SUBSTITUTE(SUBSTITUTE(BM35,":"," "),"."," "),","," ")&amp;" "))))&gt;0,ISNUMBER(SEARCH("000",SUBSTITUTE(BM35,":"," ")))),SUMPRODUCT(--ISNUMBER(SEARCH({"http","www.","\",".pdf",".jpg",".jpeg",".png",".heic",".xls",".doc",".msg",".eml"},Z35)))&gt;0),1,0),0)</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IFERROR(IF(OR(SUMPRODUCT(--ISNUMBER(SEARCH({"a0","a-0","a_0","a/0","a.0"},BP35)))&gt;0,SUMPRODUCT(--ISNUMBER(SEARCH({"ref 0","ref no 0","ref. 0","ref: 0","no. 0","no: 0","# 0","rev 0","email 0","memo 0","form 0","sheet 0","log 0","doc 0","report 0","photo 0","photos 0","img 0","file 0","ack 0","batch 0","lot 0","job 0","record 0","fax 0","letter 0","ref0","#0","no.0","no:0"},BO35)))&gt;0,AND(SUMPRODUCT(--ISNUMBER(SEARCH({" ref "," email "," memo "," form "," sheet "," report "," ack "," letter "," record "," log "," doc "," file "," batch "," lot "," job "," fax "," rev "," ticket "," case "," order "},(" "&amp;SUBSTITUTE(SUBSTITUTE(SUBSTITUTE(BO35,":"," "),"."," "),","," ")&amp;" "))))&gt;0,ISNUMBER(SEARCH("000",SUBSTITUTE(BO35,":"," ")))),SUMPRODUCT(--ISNUMBER(SEARCH({"http","www.","\",".pdf",".jpg",".jpeg",".png",".heic",".xls",".doc",".msg",".eml"},W35)))&gt;0),1,0),0)</f>
        <v>0</v>
      </c>
    </row>
    <row r="36" customFormat="false" ht="39.75" hidden="false" customHeight="true" outlineLevel="0" collapsed="false">
      <c r="A36" s="57" t="s">
        <v>475</v>
      </c>
      <c r="B36" s="57" t="s">
        <v>198</v>
      </c>
      <c r="C36" s="57" t="str">
        <f aca="false">Flights!$F$6</f>
        <v>MH0727</v>
      </c>
      <c r="D36" s="58" t="n">
        <f aca="false">Flights!$D$6</f>
        <v>46304</v>
      </c>
      <c r="E36" s="57" t="str">
        <f aca="false">Flights!$G$6&amp;"-"&amp;Flights!$H$6</f>
        <v>KUL-CGK</v>
      </c>
      <c r="F36" s="57" t="str">
        <f aca="false">Flights!$K$6</f>
        <v>BC</v>
      </c>
      <c r="G36" s="57" t="s">
        <v>81</v>
      </c>
      <c r="H36" s="57" t="s">
        <v>374</v>
      </c>
      <c r="I36" s="57" t="s">
        <v>401</v>
      </c>
      <c r="J36" s="57" t="s">
        <v>402</v>
      </c>
      <c r="K36" s="67" t="s">
        <v>403</v>
      </c>
      <c r="L36" s="67" t="s">
        <v>378</v>
      </c>
      <c r="M36" s="67"/>
      <c r="N36" s="67" t="s">
        <v>379</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")))/(LEN(L_PendNeg)+1)),1,0),1)</f>
        <v>0</v>
      </c>
      <c r="BK36" s="61" t="n">
        <f aca="false">IFERROR(IF(SUMPRODUCT((LEN(BF36)-LEN(SUBSTITUTE(BF36," "&amp;L_PendStrict&amp;" "," ")))/(LEN(L_PendStrict)+1))&gt;SUMPRODUCT((LEN(BF36)-LEN(SUBSTITUTE(BF36," "&amp;L_PendNeg&amp;" "," ")))/(LEN(L_PendNeg)+1)),1,0),1)</f>
        <v>0</v>
      </c>
      <c r="BL36" s="61" t="n">
        <f aca="false">IFERROR(IF(OR(SUMPRODUCT(--ISNUMBER(SEARCH({"a0","a-0","a_0","a/0","a.0"},BN36)))&gt;0,SUMPRODUCT(--ISNUMBER(SEARCH({"ref 0","ref no 0","ref. 0","ref: 0","no. 0","no: 0","# 0","rev 0","email 0","memo 0","form 0","sheet 0","log 0","doc 0","report 0","photo 0","photos 0","img 0","file 0","ack 0","batch 0","lot 0","job 0","record 0","fax 0","letter 0","ref0","#0","no.0","no:0"},BM36)))&gt;0,AND(SUMPRODUCT(--ISNUMBER(SEARCH({" ref "," email "," memo "," form "," sheet "," report "," ack "," letter "," record "," log "," doc "," file "," batch "," lot "," job "," fax "," rev "," ticket "," case "," order "},(" "&amp;SUBSTITUTE(SUBSTITUTE(SUBSTITUTE(BM36,":"," "),"."," "),","," ")&amp;" "))))&gt;0,ISNUMBER(SEARCH("000",SUBSTITUTE(BM36,":"," ")))),SUMPRODUCT(--ISNUMBER(SEARCH({"http","www.","\",".pdf",".jpg",".jpeg",".png",".heic",".xls",".doc",".msg",".eml"},Z36)))&gt;0),1,0),0)</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IFERROR(IF(OR(SUMPRODUCT(--ISNUMBER(SEARCH({"a0","a-0","a_0","a/0","a.0"},BP36)))&gt;0,SUMPRODUCT(--ISNUMBER(SEARCH({"ref 0","ref no 0","ref. 0","ref: 0","no. 0","no: 0","# 0","rev 0","email 0","memo 0","form 0","sheet 0","log 0","doc 0","report 0","photo 0","photos 0","img 0","file 0","ack 0","batch 0","lot 0","job 0","record 0","fax 0","letter 0","ref0","#0","no.0","no:0"},BO36)))&gt;0,AND(SUMPRODUCT(--ISNUMBER(SEARCH({" ref "," email "," memo "," form "," sheet "," report "," ack "," letter "," record "," log "," doc "," file "," batch "," lot "," job "," fax "," rev "," ticket "," case "," order "},(" "&amp;SUBSTITUTE(SUBSTITUTE(SUBSTITUTE(BO36,":"," "),"."," "),","," ")&amp;" "))))&gt;0,ISNUMBER(SEARCH("000",SUBSTITUTE(BO36,":"," ")))),SUMPRODUCT(--ISNUMBER(SEARCH({"http","www.","\",".pdf",".jpg",".jpeg",".png",".heic",".xls",".doc",".msg",".eml"},W36)))&gt;0),1,0),0)</f>
        <v>0</v>
      </c>
    </row>
    <row r="37" customFormat="false" ht="39.75" hidden="false" customHeight="true" outlineLevel="0" collapsed="false">
      <c r="A37" s="57" t="s">
        <v>476</v>
      </c>
      <c r="B37" s="57" t="s">
        <v>198</v>
      </c>
      <c r="C37" s="57" t="str">
        <f aca="false">Flights!$F$6</f>
        <v>MH0727</v>
      </c>
      <c r="D37" s="58" t="n">
        <f aca="false">Flights!$D$6</f>
        <v>46304</v>
      </c>
      <c r="E37" s="57" t="str">
        <f aca="false">Flights!$G$6&amp;"-"&amp;Flights!$H$6</f>
        <v>KUL-CGK</v>
      </c>
      <c r="F37" s="57" t="str">
        <f aca="false">Flights!$K$6</f>
        <v>BC</v>
      </c>
      <c r="G37" s="57" t="s">
        <v>81</v>
      </c>
      <c r="H37" s="57" t="s">
        <v>374</v>
      </c>
      <c r="I37" s="57" t="s">
        <v>401</v>
      </c>
      <c r="J37" s="57" t="s">
        <v>405</v>
      </c>
      <c r="K37" s="67" t="s">
        <v>403</v>
      </c>
      <c r="L37" s="67" t="s">
        <v>378</v>
      </c>
      <c r="M37" s="67"/>
      <c r="N37" s="67" t="s">
        <v>379</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")))/(LEN(L_PendNeg)+1)),1,0),1)</f>
        <v>0</v>
      </c>
      <c r="BK37" s="61" t="n">
        <f aca="false">IFERROR(IF(SUMPRODUCT((LEN(BF37)-LEN(SUBSTITUTE(BF37," "&amp;L_PendStrict&amp;" "," ")))/(LEN(L_PendStrict)+1))&gt;SUMPRODUCT((LEN(BF37)-LEN(SUBSTITUTE(BF37," "&amp;L_PendNeg&amp;" "," ")))/(LEN(L_PendNeg)+1)),1,0),1)</f>
        <v>0</v>
      </c>
      <c r="BL37" s="61" t="n">
        <f aca="false">IFERROR(IF(OR(SUMPRODUCT(--ISNUMBER(SEARCH({"a0","a-0","a_0","a/0","a.0"},BN37)))&gt;0,SUMPRODUCT(--ISNUMBER(SEARCH({"ref 0","ref no 0","ref. 0","ref: 0","no. 0","no: 0","# 0","rev 0","email 0","memo 0","form 0","sheet 0","log 0","doc 0","report 0","photo 0","photos 0","img 0","file 0","ack 0","batch 0","lot 0","job 0","record 0","fax 0","letter 0","ref0","#0","no.0","no:0"},BM37)))&gt;0,AND(SUMPRODUCT(--ISNUMBER(SEARCH({" ref "," email "," memo "," form "," sheet "," report "," ack "," letter "," record "," log "," doc "," file "," batch "," lot "," job "," fax "," rev "," ticket "," case "," order "},(" "&amp;SUBSTITUTE(SUBSTITUTE(SUBSTITUTE(BM37,":"," "),"."," "),","," ")&amp;" "))))&gt;0,ISNUMBER(SEARCH("000",SUBSTITUTE(BM37,":"," ")))),SUMPRODUCT(--ISNUMBER(SEARCH({"http","www.","\",".pdf",".jpg",".jpeg",".png",".heic",".xls",".doc",".msg",".eml"},Z37)))&gt;0),1,0),0)</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IFERROR(IF(OR(SUMPRODUCT(--ISNUMBER(SEARCH({"a0","a-0","a_0","a/0","a.0"},BP37)))&gt;0,SUMPRODUCT(--ISNUMBER(SEARCH({"ref 0","ref no 0","ref. 0","ref: 0","no. 0","no: 0","# 0","rev 0","email 0","memo 0","form 0","sheet 0","log 0","doc 0","report 0","photo 0","photos 0","img 0","file 0","ack 0","batch 0","lot 0","job 0","record 0","fax 0","letter 0","ref0","#0","no.0","no:0"},BO37)))&gt;0,AND(SUMPRODUCT(--ISNUMBER(SEARCH({" ref "," email "," memo "," form "," sheet "," report "," ack "," letter "," record "," log "," doc "," file "," batch "," lot "," job "," fax "," rev "," ticket "," case "," order "},(" "&amp;SUBSTITUTE(SUBSTITUTE(SUBSTITUTE(BO37,":"," "),"."," "),","," ")&amp;" "))))&gt;0,ISNUMBER(SEARCH("000",SUBSTITUTE(BO37,":"," ")))),SUMPRODUCT(--ISNUMBER(SEARCH({"http","www.","\",".pdf",".jpg",".jpeg",".png",".heic",".xls",".doc",".msg",".eml"},W37)))&gt;0),1,0),0)</f>
        <v>0</v>
      </c>
    </row>
    <row r="38" customFormat="false" ht="39.75" hidden="false" customHeight="true" outlineLevel="0" collapsed="false">
      <c r="A38" s="57" t="s">
        <v>477</v>
      </c>
      <c r="B38" s="57" t="s">
        <v>198</v>
      </c>
      <c r="C38" s="57" t="str">
        <f aca="false">Flights!$F$6</f>
        <v>MH0727</v>
      </c>
      <c r="D38" s="58" t="n">
        <f aca="false">Flights!$D$6</f>
        <v>46304</v>
      </c>
      <c r="E38" s="57" t="str">
        <f aca="false">Flights!$G$6&amp;"-"&amp;Flights!$H$6</f>
        <v>KUL-CGK</v>
      </c>
      <c r="F38" s="57" t="str">
        <f aca="false">Flights!$K$6</f>
        <v>BC</v>
      </c>
      <c r="G38" s="57" t="s">
        <v>81</v>
      </c>
      <c r="H38" s="57" t="s">
        <v>374</v>
      </c>
      <c r="I38" s="57" t="s">
        <v>407</v>
      </c>
      <c r="J38" s="57" t="s">
        <v>408</v>
      </c>
      <c r="K38" s="67" t="s">
        <v>478</v>
      </c>
      <c r="L38" s="67" t="s">
        <v>479</v>
      </c>
      <c r="M38" s="67"/>
      <c r="N38" s="67" t="s">
        <v>379</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")))/(LEN(L_PendNeg)+1)),1,0),1)</f>
        <v>0</v>
      </c>
      <c r="BK38" s="61" t="n">
        <f aca="false">IFERROR(IF(SUMPRODUCT((LEN(BF38)-LEN(SUBSTITUTE(BF38," "&amp;L_PendStrict&amp;" "," ")))/(LEN(L_PendStrict)+1))&gt;SUMPRODUCT((LEN(BF38)-LEN(SUBSTITUTE(BF38," "&amp;L_PendNeg&amp;" "," ")))/(LEN(L_PendNeg)+1)),1,0),1)</f>
        <v>0</v>
      </c>
      <c r="BL38" s="61" t="n">
        <f aca="false">IFERROR(IF(OR(SUMPRODUCT(--ISNUMBER(SEARCH({"a0","a-0","a_0","a/0","a.0"},BN38)))&gt;0,SUMPRODUCT(--ISNUMBER(SEARCH({"ref 0","ref no 0","ref. 0","ref: 0","no. 0","no: 0","# 0","rev 0","email 0","memo 0","form 0","sheet 0","log 0","doc 0","report 0","photo 0","photos 0","img 0","file 0","ack 0","batch 0","lot 0","job 0","record 0","fax 0","letter 0","ref0","#0","no.0","no:0"},BM38)))&gt;0,AND(SUMPRODUCT(--ISNUMBER(SEARCH({" ref "," email "," memo "," form "," sheet "," report "," ack "," letter "," record "," log "," doc "," file "," batch "," lot "," job "," fax "," rev "," ticket "," case "," order "},(" "&amp;SUBSTITUTE(SUBSTITUTE(SUBSTITUTE(BM38,":"," "),"."," "),","," ")&amp;" "))))&gt;0,ISNUMBER(SEARCH("000",SUBSTITUTE(BM38,":"," ")))),SUMPRODUCT(--ISNUMBER(SEARCH({"http","www.","\",".pdf",".jpg",".jpeg",".png",".heic",".xls",".doc",".msg",".eml"},Z38)))&gt;0),1,0),0)</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IFERROR(IF(OR(SUMPRODUCT(--ISNUMBER(SEARCH({"a0","a-0","a_0","a/0","a.0"},BP38)))&gt;0,SUMPRODUCT(--ISNUMBER(SEARCH({"ref 0","ref no 0","ref. 0","ref: 0","no. 0","no: 0","# 0","rev 0","email 0","memo 0","form 0","sheet 0","log 0","doc 0","report 0","photo 0","photos 0","img 0","file 0","ack 0","batch 0","lot 0","job 0","record 0","fax 0","letter 0","ref0","#0","no.0","no:0"},BO38)))&gt;0,AND(SUMPRODUCT(--ISNUMBER(SEARCH({" ref "," email "," memo "," form "," sheet "," report "," ack "," letter "," record "," log "," doc "," file "," batch "," lot "," job "," fax "," rev "," ticket "," case "," order "},(" "&amp;SUBSTITUTE(SUBSTITUTE(SUBSTITUTE(BO38,":"," "),"."," "),","," ")&amp;" "))))&gt;0,ISNUMBER(SEARCH("000",SUBSTITUTE(BO38,":"," ")))),SUMPRODUCT(--ISNUMBER(SEARCH({"http","www.","\",".pdf",".jpg",".jpeg",".png",".heic",".xls",".doc",".msg",".eml"},W38)))&gt;0),1,0),0)</f>
        <v>0</v>
      </c>
    </row>
    <row r="39" customFormat="false" ht="39.75" hidden="false" customHeight="true" outlineLevel="0" collapsed="false">
      <c r="A39" s="57" t="s">
        <v>480</v>
      </c>
      <c r="B39" s="57" t="s">
        <v>198</v>
      </c>
      <c r="C39" s="57" t="str">
        <f aca="false">Flights!$F$6</f>
        <v>MH0727</v>
      </c>
      <c r="D39" s="58" t="n">
        <f aca="false">Flights!$D$6</f>
        <v>46304</v>
      </c>
      <c r="E39" s="57" t="str">
        <f aca="false">Flights!$G$6&amp;"-"&amp;Flights!$H$6</f>
        <v>KUL-CGK</v>
      </c>
      <c r="F39" s="57" t="str">
        <f aca="false">Flights!$K$6</f>
        <v>BC</v>
      </c>
      <c r="G39" s="57" t="s">
        <v>83</v>
      </c>
      <c r="H39" s="57" t="s">
        <v>374</v>
      </c>
      <c r="I39" s="57" t="s">
        <v>375</v>
      </c>
      <c r="J39" s="57" t="s">
        <v>412</v>
      </c>
      <c r="K39" s="67" t="s">
        <v>413</v>
      </c>
      <c r="L39" s="67" t="s">
        <v>414</v>
      </c>
      <c r="M39" s="67"/>
      <c r="N39" s="67" t="s">
        <v>379</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")))/(LEN(L_PendNeg)+1)),1,0),1)</f>
        <v>0</v>
      </c>
      <c r="BK39" s="61" t="n">
        <f aca="false">IFERROR(IF(SUMPRODUCT((LEN(BF39)-LEN(SUBSTITUTE(BF39," "&amp;L_PendStrict&amp;" "," ")))/(LEN(L_PendStrict)+1))&gt;SUMPRODUCT((LEN(BF39)-LEN(SUBSTITUTE(BF39," "&amp;L_PendNeg&amp;" "," ")))/(LEN(L_PendNeg)+1)),1,0),1)</f>
        <v>0</v>
      </c>
      <c r="BL39" s="61" t="n">
        <f aca="false">IFERROR(IF(OR(SUMPRODUCT(--ISNUMBER(SEARCH({"a0","a-0","a_0","a/0","a.0"},BN39)))&gt;0,SUMPRODUCT(--ISNUMBER(SEARCH({"ref 0","ref no 0","ref. 0","ref: 0","no. 0","no: 0","# 0","rev 0","email 0","memo 0","form 0","sheet 0","log 0","doc 0","report 0","photo 0","photos 0","img 0","file 0","ack 0","batch 0","lot 0","job 0","record 0","fax 0","letter 0","ref0","#0","no.0","no:0"},BM39)))&gt;0,AND(SUMPRODUCT(--ISNUMBER(SEARCH({" ref "," email "," memo "," form "," sheet "," report "," ack "," letter "," record "," log "," doc "," file "," batch "," lot "," job "," fax "," rev "," ticket "," case "," order "},(" "&amp;SUBSTITUTE(SUBSTITUTE(SUBSTITUTE(BM39,":"," "),"."," "),","," ")&amp;" "))))&gt;0,ISNUMBER(SEARCH("000",SUBSTITUTE(BM39,":"," ")))),SUMPRODUCT(--ISNUMBER(SEARCH({"http","www.","\",".pdf",".jpg",".jpeg",".png",".heic",".xls",".doc",".msg",".eml"},Z39)))&gt;0),1,0),0)</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IFERROR(IF(OR(SUMPRODUCT(--ISNUMBER(SEARCH({"a0","a-0","a_0","a/0","a.0"},BP39)))&gt;0,SUMPRODUCT(--ISNUMBER(SEARCH({"ref 0","ref no 0","ref. 0","ref: 0","no. 0","no: 0","# 0","rev 0","email 0","memo 0","form 0","sheet 0","log 0","doc 0","report 0","photo 0","photos 0","img 0","file 0","ack 0","batch 0","lot 0","job 0","record 0","fax 0","letter 0","ref0","#0","no.0","no:0"},BO39)))&gt;0,AND(SUMPRODUCT(--ISNUMBER(SEARCH({" ref "," email "," memo "," form "," sheet "," report "," ack "," letter "," record "," log "," doc "," file "," batch "," lot "," job "," fax "," rev "," ticket "," case "," order "},(" "&amp;SUBSTITUTE(SUBSTITUTE(SUBSTITUTE(BO39,":"," "),"."," "),","," ")&amp;" "))))&gt;0,ISNUMBER(SEARCH("000",SUBSTITUTE(BO39,":"," ")))),SUMPRODUCT(--ISNUMBER(SEARCH({"http","www.","\",".pdf",".jpg",".jpeg",".png",".heic",".xls",".doc",".msg",".eml"},W39)))&gt;0),1,0),0)</f>
        <v>0</v>
      </c>
    </row>
    <row r="40" customFormat="false" ht="39.75" hidden="false" customHeight="true" outlineLevel="0" collapsed="false">
      <c r="A40" s="57" t="s">
        <v>481</v>
      </c>
      <c r="B40" s="57" t="s">
        <v>198</v>
      </c>
      <c r="C40" s="57" t="str">
        <f aca="false">Flights!$F$6</f>
        <v>MH0727</v>
      </c>
      <c r="D40" s="58" t="n">
        <f aca="false">Flights!$D$6</f>
        <v>46304</v>
      </c>
      <c r="E40" s="57" t="str">
        <f aca="false">Flights!$G$6&amp;"-"&amp;Flights!$H$6</f>
        <v>KUL-CGK</v>
      </c>
      <c r="F40" s="57" t="str">
        <f aca="false">Flights!$K$6</f>
        <v>BC</v>
      </c>
      <c r="G40" s="57" t="s">
        <v>416</v>
      </c>
      <c r="H40" s="57" t="s">
        <v>374</v>
      </c>
      <c r="I40" s="57" t="s">
        <v>375</v>
      </c>
      <c r="J40" s="57" t="s">
        <v>417</v>
      </c>
      <c r="K40" s="67"/>
      <c r="L40" s="67" t="s">
        <v>418</v>
      </c>
      <c r="M40" s="67"/>
      <c r="N40" s="67" t="s">
        <v>379</v>
      </c>
      <c r="O40" s="67" t="s">
        <v>419</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")))/(LEN(L_PendNeg)+1)),1,0),1)</f>
        <v>0</v>
      </c>
      <c r="BK40" s="61" t="n">
        <f aca="false">IFERROR(IF(SUMPRODUCT((LEN(BF40)-LEN(SUBSTITUTE(BF40," "&amp;L_PendStrict&amp;" "," ")))/(LEN(L_PendStrict)+1))&gt;SUMPRODUCT((LEN(BF40)-LEN(SUBSTITUTE(BF40," "&amp;L_PendNeg&amp;" "," ")))/(LEN(L_PendNeg)+1)),1,0),1)</f>
        <v>0</v>
      </c>
      <c r="BL40" s="61" t="n">
        <f aca="false">IFERROR(IF(OR(SUMPRODUCT(--ISNUMBER(SEARCH({"a0","a-0","a_0","a/0","a.0"},BN40)))&gt;0,SUMPRODUCT(--ISNUMBER(SEARCH({"ref 0","ref no 0","ref. 0","ref: 0","no. 0","no: 0","# 0","rev 0","email 0","memo 0","form 0","sheet 0","log 0","doc 0","report 0","photo 0","photos 0","img 0","file 0","ack 0","batch 0","lot 0","job 0","record 0","fax 0","letter 0","ref0","#0","no.0","no:0"},BM40)))&gt;0,AND(SUMPRODUCT(--ISNUMBER(SEARCH({" ref "," email "," memo "," form "," sheet "," report "," ack "," letter "," record "," log "," doc "," file "," batch "," lot "," job "," fax "," rev "," ticket "," case "," order "},(" "&amp;SUBSTITUTE(SUBSTITUTE(SUBSTITUTE(BM40,":"," "),"."," "),","," ")&amp;" "))))&gt;0,ISNUMBER(SEARCH("000",SUBSTITUTE(BM40,":"," ")))),SUMPRODUCT(--ISNUMBER(SEARCH({"http","www.","\",".pdf",".jpg",".jpeg",".png",".heic",".xls",".doc",".msg",".eml"},Z40)))&gt;0),1,0),0)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IFERROR(IF(OR(SUMPRODUCT(--ISNUMBER(SEARCH({"a0","a-0","a_0","a/0","a.0"},BP40)))&gt;0,SUMPRODUCT(--ISNUMBER(SEARCH({"ref 0","ref no 0","ref. 0","ref: 0","no. 0","no: 0","# 0","rev 0","email 0","memo 0","form 0","sheet 0","log 0","doc 0","report 0","photo 0","photos 0","img 0","file 0","ack 0","batch 0","lot 0","job 0","record 0","fax 0","letter 0","ref0","#0","no.0","no:0"},BO40)))&gt;0,AND(SUMPRODUCT(--ISNUMBER(SEARCH({" ref "," email "," memo "," form "," sheet "," report "," ack "," letter "," record "," log "," doc "," file "," batch "," lot "," job "," fax "," rev "," ticket "," case "," order "},(" "&amp;SUBSTITUTE(SUBSTITUTE(SUBSTITUTE(BO40,":"," "),"."," "),","," ")&amp;" "))))&gt;0,ISNUMBER(SEARCH("000",SUBSTITUTE(BO40,":"," ")))),SUMPRODUCT(--ISNUMBER(SEARCH({"http","www.","\",".pdf",".jpg",".jpeg",".png",".heic",".xls",".doc",".msg",".eml"},W40)))&gt;0),1,0),0)</f>
        <v>0</v>
      </c>
    </row>
    <row r="41" customFormat="false" ht="39.75" hidden="false" customHeight="true" outlineLevel="0" collapsed="false">
      <c r="A41" s="57" t="s">
        <v>482</v>
      </c>
      <c r="B41" s="57" t="s">
        <v>198</v>
      </c>
      <c r="C41" s="57" t="str">
        <f aca="false">Flights!$F$6</f>
        <v>MH0727</v>
      </c>
      <c r="D41" s="58" t="n">
        <f aca="false">Flights!$D$6</f>
        <v>46304</v>
      </c>
      <c r="E41" s="57" t="str">
        <f aca="false">Flights!$G$6&amp;"-"&amp;Flights!$H$6</f>
        <v>KUL-CGK</v>
      </c>
      <c r="F41" s="57" t="str">
        <f aca="false">Flights!$K$6</f>
        <v>BC</v>
      </c>
      <c r="G41" s="57" t="s">
        <v>416</v>
      </c>
      <c r="H41" s="57" t="s">
        <v>374</v>
      </c>
      <c r="I41" s="57" t="s">
        <v>375</v>
      </c>
      <c r="J41" s="57" t="s">
        <v>421</v>
      </c>
      <c r="K41" s="67" t="s">
        <v>422</v>
      </c>
      <c r="L41" s="67" t="s">
        <v>418</v>
      </c>
      <c r="M41" s="67"/>
      <c r="N41" s="67" t="s">
        <v>379</v>
      </c>
      <c r="O41" s="67" t="s">
        <v>419</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")))/(LEN(L_PendNeg)+1)),1,0),1)</f>
        <v>0</v>
      </c>
      <c r="BK41" s="61" t="n">
        <f aca="false">IFERROR(IF(SUMPRODUCT((LEN(BF41)-LEN(SUBSTITUTE(BF41," "&amp;L_PendStrict&amp;" "," ")))/(LEN(L_PendStrict)+1))&gt;SUMPRODUCT((LEN(BF41)-LEN(SUBSTITUTE(BF41," "&amp;L_PendNeg&amp;" "," ")))/(LEN(L_PendNeg)+1)),1,0),1)</f>
        <v>0</v>
      </c>
      <c r="BL41" s="61" t="n">
        <f aca="false">IFERROR(IF(OR(SUMPRODUCT(--ISNUMBER(SEARCH({"a0","a-0","a_0","a/0","a.0"},BN41)))&gt;0,SUMPRODUCT(--ISNUMBER(SEARCH({"ref 0","ref no 0","ref. 0","ref: 0","no. 0","no: 0","# 0","rev 0","email 0","memo 0","form 0","sheet 0","log 0","doc 0","report 0","photo 0","photos 0","img 0","file 0","ack 0","batch 0","lot 0","job 0","record 0","fax 0","letter 0","ref0","#0","no.0","no:0"},BM41)))&gt;0,AND(SUMPRODUCT(--ISNUMBER(SEARCH({" ref "," email "," memo "," form "," sheet "," report "," ack "," letter "," record "," log "," doc "," file "," batch "," lot "," job "," fax "," rev "," ticket "," case "," order "},(" "&amp;SUBSTITUTE(SUBSTITUTE(SUBSTITUTE(BM41,":"," "),"."," "),","," ")&amp;" "))))&gt;0,ISNUMBER(SEARCH("000",SUBSTITUTE(BM41,":"," ")))),SUMPRODUCT(--ISNUMBER(SEARCH({"http","www.","\",".pdf",".jpg",".jpeg",".png",".heic",".xls",".doc",".msg",".eml"},Z41)))&gt;0),1,0),0)</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IFERROR(IF(OR(SUMPRODUCT(--ISNUMBER(SEARCH({"a0","a-0","a_0","a/0","a.0"},BP41)))&gt;0,SUMPRODUCT(--ISNUMBER(SEARCH({"ref 0","ref no 0","ref. 0","ref: 0","no. 0","no: 0","# 0","rev 0","email 0","memo 0","form 0","sheet 0","log 0","doc 0","report 0","photo 0","photos 0","img 0","file 0","ack 0","batch 0","lot 0","job 0","record 0","fax 0","letter 0","ref0","#0","no.0","no:0"},BO41)))&gt;0,AND(SUMPRODUCT(--ISNUMBER(SEARCH({" ref "," email "," memo "," form "," sheet "," report "," ack "," letter "," record "," log "," doc "," file "," batch "," lot "," job "," fax "," rev "," ticket "," case "," order "},(" "&amp;SUBSTITUTE(SUBSTITUTE(SUBSTITUTE(BO41,":"," "),"."," "),","," ")&amp;" "))))&gt;0,ISNUMBER(SEARCH("000",SUBSTITUTE(BO41,":"," ")))),SUMPRODUCT(--ISNUMBER(SEARCH({"http","www.","\",".pdf",".jpg",".jpeg",".png",".heic",".xls",".doc",".msg",".eml"},W41)))&gt;0),1,0),0)</f>
        <v>0</v>
      </c>
    </row>
    <row r="42" customFormat="false" ht="39.75" hidden="false" customHeight="true" outlineLevel="0" collapsed="false">
      <c r="A42" s="57" t="s">
        <v>483</v>
      </c>
      <c r="B42" s="57" t="s">
        <v>198</v>
      </c>
      <c r="C42" s="57" t="str">
        <f aca="false">Flights!$F$6</f>
        <v>MH0727</v>
      </c>
      <c r="D42" s="58" t="n">
        <f aca="false">Flights!$D$6</f>
        <v>46304</v>
      </c>
      <c r="E42" s="57" t="str">
        <f aca="false">Flights!$G$6&amp;"-"&amp;Flights!$H$6</f>
        <v>KUL-CGK</v>
      </c>
      <c r="F42" s="57" t="str">
        <f aca="false">Flights!$K$6</f>
        <v>BC</v>
      </c>
      <c r="G42" s="57" t="s">
        <v>416</v>
      </c>
      <c r="H42" s="57" t="s">
        <v>374</v>
      </c>
      <c r="I42" s="57" t="s">
        <v>424</v>
      </c>
      <c r="J42" s="57" t="s">
        <v>425</v>
      </c>
      <c r="K42" s="67"/>
      <c r="L42" s="67" t="s">
        <v>418</v>
      </c>
      <c r="M42" s="67"/>
      <c r="N42" s="67" t="s">
        <v>379</v>
      </c>
      <c r="O42" s="67" t="s">
        <v>419</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")))/(LEN(L_PendNeg)+1)),1,0),1)</f>
        <v>0</v>
      </c>
      <c r="BK42" s="61" t="n">
        <f aca="false">IFERROR(IF(SUMPRODUCT((LEN(BF42)-LEN(SUBSTITUTE(BF42," "&amp;L_PendStrict&amp;" "," ")))/(LEN(L_PendStrict)+1))&gt;SUMPRODUCT((LEN(BF42)-LEN(SUBSTITUTE(BF42," "&amp;L_PendNeg&amp;" "," ")))/(LEN(L_PendNeg)+1)),1,0),1)</f>
        <v>0</v>
      </c>
      <c r="BL42" s="61" t="n">
        <f aca="false">IFERROR(IF(OR(SUMPRODUCT(--ISNUMBER(SEARCH({"a0","a-0","a_0","a/0","a.0"},BN42)))&gt;0,SUMPRODUCT(--ISNUMBER(SEARCH({"ref 0","ref no 0","ref. 0","ref: 0","no. 0","no: 0","# 0","rev 0","email 0","memo 0","form 0","sheet 0","log 0","doc 0","report 0","photo 0","photos 0","img 0","file 0","ack 0","batch 0","lot 0","job 0","record 0","fax 0","letter 0","ref0","#0","no.0","no:0"},BM42)))&gt;0,AND(SUMPRODUCT(--ISNUMBER(SEARCH({" ref "," email "," memo "," form "," sheet "," report "," ack "," letter "," record "," log "," doc "," file "," batch "," lot "," job "," fax "," rev "," ticket "," case "," order "},(" "&amp;SUBSTITUTE(SUBSTITUTE(SUBSTITUTE(BM42,":"," "),"."," "),","," ")&amp;" "))))&gt;0,ISNUMBER(SEARCH("000",SUBSTITUTE(BM42,":"," ")))),SUMPRODUCT(--ISNUMBER(SEARCH({"http","www.","\",".pdf",".jpg",".jpeg",".png",".heic",".xls",".doc",".msg",".eml"},Z42)))&gt;0),1,0),0)</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IFERROR(IF(OR(SUMPRODUCT(--ISNUMBER(SEARCH({"a0","a-0","a_0","a/0","a.0"},BP42)))&gt;0,SUMPRODUCT(--ISNUMBER(SEARCH({"ref 0","ref no 0","ref. 0","ref: 0","no. 0","no: 0","# 0","rev 0","email 0","memo 0","form 0","sheet 0","log 0","doc 0","report 0","photo 0","photos 0","img 0","file 0","ack 0","batch 0","lot 0","job 0","record 0","fax 0","letter 0","ref0","#0","no.0","no:0"},BO42)))&gt;0,AND(SUMPRODUCT(--ISNUMBER(SEARCH({" ref "," email "," memo "," form "," sheet "," report "," ack "," letter "," record "," log "," doc "," file "," batch "," lot "," job "," fax "," rev "," ticket "," case "," order "},(" "&amp;SUBSTITUTE(SUBSTITUTE(SUBSTITUTE(BO42,":"," "),"."," "),","," ")&amp;" "))))&gt;0,ISNUMBER(SEARCH("000",SUBSTITUTE(BO42,":"," ")))),SUMPRODUCT(--ISNUMBER(SEARCH({"http","www.","\",".pdf",".jpg",".jpeg",".png",".heic",".xls",".doc",".msg",".eml"},W42)))&gt;0),1,0),0)</f>
        <v>0</v>
      </c>
    </row>
    <row r="43" customFormat="false" ht="39.75" hidden="false" customHeight="true" outlineLevel="0" collapsed="false">
      <c r="A43" s="57" t="s">
        <v>484</v>
      </c>
      <c r="B43" s="57" t="s">
        <v>198</v>
      </c>
      <c r="C43" s="57" t="str">
        <f aca="false">Flights!$F$6</f>
        <v>MH0727</v>
      </c>
      <c r="D43" s="58" t="n">
        <f aca="false">Flights!$D$6</f>
        <v>46304</v>
      </c>
      <c r="E43" s="57" t="str">
        <f aca="false">Flights!$G$6&amp;"-"&amp;Flights!$H$6</f>
        <v>KUL-CGK</v>
      </c>
      <c r="F43" s="57" t="str">
        <f aca="false">Flights!$K$6</f>
        <v>BC</v>
      </c>
      <c r="G43" s="57" t="s">
        <v>416</v>
      </c>
      <c r="H43" s="57" t="s">
        <v>374</v>
      </c>
      <c r="I43" s="57" t="s">
        <v>424</v>
      </c>
      <c r="J43" s="57" t="s">
        <v>427</v>
      </c>
      <c r="K43" s="67"/>
      <c r="L43" s="67" t="s">
        <v>418</v>
      </c>
      <c r="M43" s="67"/>
      <c r="N43" s="67" t="s">
        <v>379</v>
      </c>
      <c r="O43" s="67" t="s">
        <v>419</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")))/(LEN(L_PendNeg)+1)),1,0),1)</f>
        <v>0</v>
      </c>
      <c r="BK43" s="61" t="n">
        <f aca="false">IFERROR(IF(SUMPRODUCT((LEN(BF43)-LEN(SUBSTITUTE(BF43," "&amp;L_PendStrict&amp;" "," ")))/(LEN(L_PendStrict)+1))&gt;SUMPRODUCT((LEN(BF43)-LEN(SUBSTITUTE(BF43," "&amp;L_PendNeg&amp;" "," ")))/(LEN(L_PendNeg)+1)),1,0),1)</f>
        <v>0</v>
      </c>
      <c r="BL43" s="61" t="n">
        <f aca="false">IFERROR(IF(OR(SUMPRODUCT(--ISNUMBER(SEARCH({"a0","a-0","a_0","a/0","a.0"},BN43)))&gt;0,SUMPRODUCT(--ISNUMBER(SEARCH({"ref 0","ref no 0","ref. 0","ref: 0","no. 0","no: 0","# 0","rev 0","email 0","memo 0","form 0","sheet 0","log 0","doc 0","report 0","photo 0","photos 0","img 0","file 0","ack 0","batch 0","lot 0","job 0","record 0","fax 0","letter 0","ref0","#0","no.0","no:0"},BM43)))&gt;0,AND(SUMPRODUCT(--ISNUMBER(SEARCH({" ref "," email "," memo "," form "," sheet "," report "," ack "," letter "," record "," log "," doc "," file "," batch "," lot "," job "," fax "," rev "," ticket "," case "," order "},(" "&amp;SUBSTITUTE(SUBSTITUTE(SUBSTITUTE(BM43,":"," "),"."," "),","," ")&amp;" "))))&gt;0,ISNUMBER(SEARCH("000",SUBSTITUTE(BM43,":"," ")))),SUMPRODUCT(--ISNUMBER(SEARCH({"http","www.","\",".pdf",".jpg",".jpeg",".png",".heic",".xls",".doc",".msg",".eml"},Z43)))&gt;0),1,0),0)</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IFERROR(IF(OR(SUMPRODUCT(--ISNUMBER(SEARCH({"a0","a-0","a_0","a/0","a.0"},BP43)))&gt;0,SUMPRODUCT(--ISNUMBER(SEARCH({"ref 0","ref no 0","ref. 0","ref: 0","no. 0","no: 0","# 0","rev 0","email 0","memo 0","form 0","sheet 0","log 0","doc 0","report 0","photo 0","photos 0","img 0","file 0","ack 0","batch 0","lot 0","job 0","record 0","fax 0","letter 0","ref0","#0","no.0","no:0"},BO43)))&gt;0,AND(SUMPRODUCT(--ISNUMBER(SEARCH({" ref "," email "," memo "," form "," sheet "," report "," ack "," letter "," record "," log "," doc "," file "," batch "," lot "," job "," fax "," rev "," ticket "," case "," order "},(" "&amp;SUBSTITUTE(SUBSTITUTE(SUBSTITUTE(BO43,":"," "),"."," "),","," ")&amp;" "))))&gt;0,ISNUMBER(SEARCH("000",SUBSTITUTE(BO43,":"," ")))),SUMPRODUCT(--ISNUMBER(SEARCH({"http","www.","\",".pdf",".jpg",".jpeg",".png",".heic",".xls",".doc",".msg",".eml"},W43)))&gt;0),1,0),0)</f>
        <v>0</v>
      </c>
    </row>
    <row r="44" customFormat="false" ht="39.75" hidden="false" customHeight="true" outlineLevel="0" collapsed="false">
      <c r="A44" s="57" t="s">
        <v>485</v>
      </c>
      <c r="B44" s="57" t="s">
        <v>198</v>
      </c>
      <c r="C44" s="57" t="str">
        <f aca="false">Flights!$F$6</f>
        <v>MH0727</v>
      </c>
      <c r="D44" s="58" t="n">
        <f aca="false">Flights!$D$6</f>
        <v>46304</v>
      </c>
      <c r="E44" s="57" t="str">
        <f aca="false">Flights!$G$6&amp;"-"&amp;Flights!$H$6</f>
        <v>KUL-CGK</v>
      </c>
      <c r="F44" s="57" t="str">
        <f aca="false">Flights!$K$6</f>
        <v>BC</v>
      </c>
      <c r="G44" s="57" t="s">
        <v>416</v>
      </c>
      <c r="H44" s="57" t="s">
        <v>374</v>
      </c>
      <c r="I44" s="57" t="s">
        <v>424</v>
      </c>
      <c r="J44" s="57" t="s">
        <v>429</v>
      </c>
      <c r="K44" s="67"/>
      <c r="L44" s="67" t="s">
        <v>418</v>
      </c>
      <c r="M44" s="67"/>
      <c r="N44" s="67" t="s">
        <v>379</v>
      </c>
      <c r="O44" s="67" t="s">
        <v>419</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")))/(LEN(L_PendNeg)+1)),1,0),1)</f>
        <v>0</v>
      </c>
      <c r="BK44" s="61" t="n">
        <f aca="false">IFERROR(IF(SUMPRODUCT((LEN(BF44)-LEN(SUBSTITUTE(BF44," "&amp;L_PendStrict&amp;" "," ")))/(LEN(L_PendStrict)+1))&gt;SUMPRODUCT((LEN(BF44)-LEN(SUBSTITUTE(BF44," "&amp;L_PendNeg&amp;" "," ")))/(LEN(L_PendNeg)+1)),1,0),1)</f>
        <v>0</v>
      </c>
      <c r="BL44" s="61" t="n">
        <f aca="false">IFERROR(IF(OR(SUMPRODUCT(--ISNUMBER(SEARCH({"a0","a-0","a_0","a/0","a.0"},BN44)))&gt;0,SUMPRODUCT(--ISNUMBER(SEARCH({"ref 0","ref no 0","ref. 0","ref: 0","no. 0","no: 0","# 0","rev 0","email 0","memo 0","form 0","sheet 0","log 0","doc 0","report 0","photo 0","photos 0","img 0","file 0","ack 0","batch 0","lot 0","job 0","record 0","fax 0","letter 0","ref0","#0","no.0","no:0"},BM44)))&gt;0,AND(SUMPRODUCT(--ISNUMBER(SEARCH({" ref "," email "," memo "," form "," sheet "," report "," ack "," letter "," record "," log "," doc "," file "," batch "," lot "," job "," fax "," rev "," ticket "," case "," order "},(" "&amp;SUBSTITUTE(SUBSTITUTE(SUBSTITUTE(BM44,":"," "),"."," "),","," ")&amp;" "))))&gt;0,ISNUMBER(SEARCH("000",SUBSTITUTE(BM44,":"," ")))),SUMPRODUCT(--ISNUMBER(SEARCH({"http","www.","\",".pdf",".jpg",".jpeg",".png",".heic",".xls",".doc",".msg",".eml"},Z44)))&gt;0),1,0),0)</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IFERROR(IF(OR(SUMPRODUCT(--ISNUMBER(SEARCH({"a0","a-0","a_0","a/0","a.0"},BP44)))&gt;0,SUMPRODUCT(--ISNUMBER(SEARCH({"ref 0","ref no 0","ref. 0","ref: 0","no. 0","no: 0","# 0","rev 0","email 0","memo 0","form 0","sheet 0","log 0","doc 0","report 0","photo 0","photos 0","img 0","file 0","ack 0","batch 0","lot 0","job 0","record 0","fax 0","letter 0","ref0","#0","no.0","no:0"},BO44)))&gt;0,AND(SUMPRODUCT(--ISNUMBER(SEARCH({" ref "," email "," memo "," form "," sheet "," report "," ack "," letter "," record "," log "," doc "," file "," batch "," lot "," job "," fax "," rev "," ticket "," case "," order "},(" "&amp;SUBSTITUTE(SUBSTITUTE(SUBSTITUTE(BO44,":"," "),"."," "),","," ")&amp;" "))))&gt;0,ISNUMBER(SEARCH("000",SUBSTITUTE(BO44,":"," ")))),SUMPRODUCT(--ISNUMBER(SEARCH({"http","www.","\",".pdf",".jpg",".jpeg",".png",".heic",".xls",".doc",".msg",".eml"},W44)))&gt;0),1,0),0)</f>
        <v>0</v>
      </c>
    </row>
    <row r="45" customFormat="false" ht="78.75" hidden="false" customHeight="true" outlineLevel="0" collapsed="false">
      <c r="A45" s="57" t="s">
        <v>486</v>
      </c>
      <c r="B45" s="57" t="s">
        <v>198</v>
      </c>
      <c r="C45" s="57" t="str">
        <f aca="false">Flights!$F$6</f>
        <v>MH0727</v>
      </c>
      <c r="D45" s="58" t="n">
        <f aca="false">Flights!$D$6</f>
        <v>46304</v>
      </c>
      <c r="E45" s="57" t="str">
        <f aca="false">Flights!$G$6&amp;"-"&amp;Flights!$H$6</f>
        <v>KUL-CGK</v>
      </c>
      <c r="F45" s="57" t="str">
        <f aca="false">Flights!$K$6</f>
        <v>BC</v>
      </c>
      <c r="G45" s="57" t="s">
        <v>416</v>
      </c>
      <c r="H45" s="57" t="s">
        <v>374</v>
      </c>
      <c r="I45" s="57" t="s">
        <v>424</v>
      </c>
      <c r="J45" s="57" t="s">
        <v>431</v>
      </c>
      <c r="K45" s="67" t="s">
        <v>487</v>
      </c>
      <c r="L45" s="67" t="s">
        <v>418</v>
      </c>
      <c r="M45" s="67"/>
      <c r="N45" s="67" t="s">
        <v>379</v>
      </c>
      <c r="O45" s="67" t="s">
        <v>419</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")))/(LEN(L_PendNeg)+1)),1,0),1)</f>
        <v>0</v>
      </c>
      <c r="BK45" s="61" t="n">
        <f aca="false">IFERROR(IF(SUMPRODUCT((LEN(BF45)-LEN(SUBSTITUTE(BF45," "&amp;L_PendStrict&amp;" "," ")))/(LEN(L_PendStrict)+1))&gt;SUMPRODUCT((LEN(BF45)-LEN(SUBSTITUTE(BF45," "&amp;L_PendNeg&amp;" "," ")))/(LEN(L_PendNeg)+1)),1,0),1)</f>
        <v>0</v>
      </c>
      <c r="BL45" s="61" t="n">
        <f aca="false">IFERROR(IF(OR(SUMPRODUCT(--ISNUMBER(SEARCH({"a0","a-0","a_0","a/0","a.0"},BN45)))&gt;0,SUMPRODUCT(--ISNUMBER(SEARCH({"ref 0","ref no 0","ref. 0","ref: 0","no. 0","no: 0","# 0","rev 0","email 0","memo 0","form 0","sheet 0","log 0","doc 0","report 0","photo 0","photos 0","img 0","file 0","ack 0","batch 0","lot 0","job 0","record 0","fax 0","letter 0","ref0","#0","no.0","no:0"},BM45)))&gt;0,AND(SUMPRODUCT(--ISNUMBER(SEARCH({" ref "," email "," memo "," form "," sheet "," report "," ack "," letter "," record "," log "," doc "," file "," batch "," lot "," job "," fax "," rev "," ticket "," case "," order "},(" "&amp;SUBSTITUTE(SUBSTITUTE(SUBSTITUTE(BM45,":"," "),"."," "),","," ")&amp;" "))))&gt;0,ISNUMBER(SEARCH("000",SUBSTITUTE(BM45,":"," ")))),SUMPRODUCT(--ISNUMBER(SEARCH({"http","www.","\",".pdf",".jpg",".jpeg",".png",".heic",".xls",".doc",".msg",".eml"},Z45)))&gt;0),1,0),0)</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IFERROR(IF(OR(SUMPRODUCT(--ISNUMBER(SEARCH({"a0","a-0","a_0","a/0","a.0"},BP45)))&gt;0,SUMPRODUCT(--ISNUMBER(SEARCH({"ref 0","ref no 0","ref. 0","ref: 0","no. 0","no: 0","# 0","rev 0","email 0","memo 0","form 0","sheet 0","log 0","doc 0","report 0","photo 0","photos 0","img 0","file 0","ack 0","batch 0","lot 0","job 0","record 0","fax 0","letter 0","ref0","#0","no.0","no:0"},BO45)))&gt;0,AND(SUMPRODUCT(--ISNUMBER(SEARCH({" ref "," email "," memo "," form "," sheet "," report "," ack "," letter "," record "," log "," doc "," file "," batch "," lot "," job "," fax "," rev "," ticket "," case "," order "},(" "&amp;SUBSTITUTE(SUBSTITUTE(SUBSTITUTE(BO45,":"," "),"."," "),","," ")&amp;" "))))&gt;0,ISNUMBER(SEARCH("000",SUBSTITUTE(BO45,":"," ")))),SUMPRODUCT(--ISNUMBER(SEARCH({"http","www.","\",".pdf",".jpg",".jpeg",".png",".heic",".xls",".doc",".msg",".eml"},W45)))&gt;0),1,0),0)</f>
        <v>0</v>
      </c>
    </row>
    <row r="46" customFormat="false" ht="39.75" hidden="false" customHeight="true" outlineLevel="0" collapsed="false">
      <c r="A46" s="57" t="s">
        <v>488</v>
      </c>
      <c r="B46" s="57" t="s">
        <v>198</v>
      </c>
      <c r="C46" s="57" t="str">
        <f aca="false">Flights!$F$6</f>
        <v>MH0727</v>
      </c>
      <c r="D46" s="58" t="n">
        <f aca="false">Flights!$D$6</f>
        <v>46304</v>
      </c>
      <c r="E46" s="57" t="str">
        <f aca="false">Flights!$G$6&amp;"-"&amp;Flights!$H$6</f>
        <v>KUL-CGK</v>
      </c>
      <c r="F46" s="57" t="str">
        <f aca="false">Flights!$K$6</f>
        <v>BC</v>
      </c>
      <c r="G46" s="57" t="s">
        <v>416</v>
      </c>
      <c r="H46" s="57" t="s">
        <v>374</v>
      </c>
      <c r="I46" s="57" t="s">
        <v>424</v>
      </c>
      <c r="J46" s="57" t="s">
        <v>434</v>
      </c>
      <c r="K46" s="67"/>
      <c r="L46" s="67" t="s">
        <v>418</v>
      </c>
      <c r="M46" s="67"/>
      <c r="N46" s="67" t="s">
        <v>379</v>
      </c>
      <c r="O46" s="67" t="s">
        <v>419</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")))/(LEN(L_PendNeg)+1)),1,0),1)</f>
        <v>0</v>
      </c>
      <c r="BK46" s="61" t="n">
        <f aca="false">IFERROR(IF(SUMPRODUCT((LEN(BF46)-LEN(SUBSTITUTE(BF46," "&amp;L_PendStrict&amp;" "," ")))/(LEN(L_PendStrict)+1))&gt;SUMPRODUCT((LEN(BF46)-LEN(SUBSTITUTE(BF46," "&amp;L_PendNeg&amp;" "," ")))/(LEN(L_PendNeg)+1)),1,0),1)</f>
        <v>0</v>
      </c>
      <c r="BL46" s="61" t="n">
        <f aca="false">IFERROR(IF(OR(SUMPRODUCT(--ISNUMBER(SEARCH({"a0","a-0","a_0","a/0","a.0"},BN46)))&gt;0,SUMPRODUCT(--ISNUMBER(SEARCH({"ref 0","ref no 0","ref. 0","ref: 0","no. 0","no: 0","# 0","rev 0","email 0","memo 0","form 0","sheet 0","log 0","doc 0","report 0","photo 0","photos 0","img 0","file 0","ack 0","batch 0","lot 0","job 0","record 0","fax 0","letter 0","ref0","#0","no.0","no:0"},BM46)))&gt;0,AND(SUMPRODUCT(--ISNUMBER(SEARCH({" ref "," email "," memo "," form "," sheet "," report "," ack "," letter "," record "," log "," doc "," file "," batch "," lot "," job "," fax "," rev "," ticket "," case "," order "},(" "&amp;SUBSTITUTE(SUBSTITUTE(SUBSTITUTE(BM46,":"," "),"."," "),","," ")&amp;" "))))&gt;0,ISNUMBER(SEARCH("000",SUBSTITUTE(BM46,":"," ")))),SUMPRODUCT(--ISNUMBER(SEARCH({"http","www.","\",".pdf",".jpg",".jpeg",".png",".heic",".xls",".doc",".msg",".eml"},Z46)))&gt;0),1,0),0)</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IFERROR(IF(OR(SUMPRODUCT(--ISNUMBER(SEARCH({"a0","a-0","a_0","a/0","a.0"},BP46)))&gt;0,SUMPRODUCT(--ISNUMBER(SEARCH({"ref 0","ref no 0","ref. 0","ref: 0","no. 0","no: 0","# 0","rev 0","email 0","memo 0","form 0","sheet 0","log 0","doc 0","report 0","photo 0","photos 0","img 0","file 0","ack 0","batch 0","lot 0","job 0","record 0","fax 0","letter 0","ref0","#0","no.0","no:0"},BO46)))&gt;0,AND(SUMPRODUCT(--ISNUMBER(SEARCH({" ref "," email "," memo "," form "," sheet "," report "," ack "," letter "," record "," log "," doc "," file "," batch "," lot "," job "," fax "," rev "," ticket "," case "," order "},(" "&amp;SUBSTITUTE(SUBSTITUTE(SUBSTITUTE(BO46,":"," "),"."," "),","," ")&amp;" "))))&gt;0,ISNUMBER(SEARCH("000",SUBSTITUTE(BO46,":"," ")))),SUMPRODUCT(--ISNUMBER(SEARCH({"http","www.","\",".pdf",".jpg",".jpeg",".png",".heic",".xls",".doc",".msg",".eml"},W46)))&gt;0),1,0),0)</f>
        <v>0</v>
      </c>
    </row>
    <row r="47" customFormat="false" ht="66" hidden="false" customHeight="true" outlineLevel="0" collapsed="false">
      <c r="A47" s="57" t="s">
        <v>489</v>
      </c>
      <c r="B47" s="57" t="s">
        <v>198</v>
      </c>
      <c r="C47" s="57" t="str">
        <f aca="false">Flights!$F$6</f>
        <v>MH0727</v>
      </c>
      <c r="D47" s="58" t="n">
        <f aca="false">Flights!$D$6</f>
        <v>46304</v>
      </c>
      <c r="E47" s="57" t="str">
        <f aca="false">Flights!$G$6&amp;"-"&amp;Flights!$H$6</f>
        <v>KUL-CGK</v>
      </c>
      <c r="F47" s="57" t="str">
        <f aca="false">Flights!$K$6</f>
        <v>BC</v>
      </c>
      <c r="G47" s="57" t="s">
        <v>416</v>
      </c>
      <c r="H47" s="57" t="s">
        <v>374</v>
      </c>
      <c r="I47" s="57" t="s">
        <v>436</v>
      </c>
      <c r="J47" s="57" t="s">
        <v>490</v>
      </c>
      <c r="K47" s="67" t="s">
        <v>491</v>
      </c>
      <c r="L47" s="67" t="s">
        <v>492</v>
      </c>
      <c r="M47" s="67" t="s">
        <v>447</v>
      </c>
      <c r="N47" s="67" t="s">
        <v>379</v>
      </c>
      <c r="O47" s="67" t="s">
        <v>493</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")))/(LEN(L_PendNeg)+1)),1,0),1)</f>
        <v>0</v>
      </c>
      <c r="BK47" s="61" t="n">
        <f aca="false">IFERROR(IF(SUMPRODUCT((LEN(BF47)-LEN(SUBSTITUTE(BF47," "&amp;L_PendStrict&amp;" "," ")))/(LEN(L_PendStrict)+1))&gt;SUMPRODUCT((LEN(BF47)-LEN(SUBSTITUTE(BF47," "&amp;L_PendNeg&amp;" "," ")))/(LEN(L_PendNeg)+1)),1,0),1)</f>
        <v>0</v>
      </c>
      <c r="BL47" s="61" t="n">
        <f aca="false">IFERROR(IF(OR(SUMPRODUCT(--ISNUMBER(SEARCH({"a0","a-0","a_0","a/0","a.0"},BN47)))&gt;0,SUMPRODUCT(--ISNUMBER(SEARCH({"ref 0","ref no 0","ref. 0","ref: 0","no. 0","no: 0","# 0","rev 0","email 0","memo 0","form 0","sheet 0","log 0","doc 0","report 0","photo 0","photos 0","img 0","file 0","ack 0","batch 0","lot 0","job 0","record 0","fax 0","letter 0","ref0","#0","no.0","no:0"},BM47)))&gt;0,AND(SUMPRODUCT(--ISNUMBER(SEARCH({" ref "," email "," memo "," form "," sheet "," report "," ack "," letter "," record "," log "," doc "," file "," batch "," lot "," job "," fax "," rev "," ticket "," case "," order "},(" "&amp;SUBSTITUTE(SUBSTITUTE(SUBSTITUTE(BM47,":"," "),"."," "),","," ")&amp;" "))))&gt;0,ISNUMBER(SEARCH("000",SUBSTITUTE(BM47,":"," ")))),SUMPRODUCT(--ISNUMBER(SEARCH({"http","www.","\",".pdf",".jpg",".jpeg",".png",".heic",".xls",".doc",".msg",".eml"},Z47)))&gt;0),1,0),0)</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IFERROR(IF(OR(SUMPRODUCT(--ISNUMBER(SEARCH({"a0","a-0","a_0","a/0","a.0"},BP47)))&gt;0,SUMPRODUCT(--ISNUMBER(SEARCH({"ref 0","ref no 0","ref. 0","ref: 0","no. 0","no: 0","# 0","rev 0","email 0","memo 0","form 0","sheet 0","log 0","doc 0","report 0","photo 0","photos 0","img 0","file 0","ack 0","batch 0","lot 0","job 0","record 0","fax 0","letter 0","ref0","#0","no.0","no:0"},BO47)))&gt;0,AND(SUMPRODUCT(--ISNUMBER(SEARCH({" ref "," email "," memo "," form "," sheet "," report "," ack "," letter "," record "," log "," doc "," file "," batch "," lot "," job "," fax "," rev "," ticket "," case "," order "},(" "&amp;SUBSTITUTE(SUBSTITUTE(SUBSTITUTE(BO47,":"," "),"."," "),","," ")&amp;" "))))&gt;0,ISNUMBER(SEARCH("000",SUBSTITUTE(BO47,":"," ")))),SUMPRODUCT(--ISNUMBER(SEARCH({"http","www.","\",".pdf",".jpg",".jpeg",".png",".heic",".xls",".doc",".msg",".eml"},W47)))&gt;0),1,0),0)</f>
        <v>0</v>
      </c>
    </row>
    <row r="48" customFormat="false" ht="41.25" hidden="false" customHeight="true" outlineLevel="0" collapsed="false">
      <c r="A48" s="57" t="s">
        <v>494</v>
      </c>
      <c r="B48" s="57" t="s">
        <v>198</v>
      </c>
      <c r="C48" s="57" t="str">
        <f aca="false">Flights!$F$6</f>
        <v>MH0727</v>
      </c>
      <c r="D48" s="58" t="n">
        <f aca="false">Flights!$D$6</f>
        <v>46304</v>
      </c>
      <c r="E48" s="57" t="str">
        <f aca="false">Flights!$G$6&amp;"-"&amp;Flights!$H$6</f>
        <v>KUL-CGK</v>
      </c>
      <c r="F48" s="57" t="str">
        <f aca="false">Flights!$K$6</f>
        <v>BC</v>
      </c>
      <c r="G48" s="57" t="s">
        <v>416</v>
      </c>
      <c r="H48" s="57" t="s">
        <v>374</v>
      </c>
      <c r="I48" s="57" t="s">
        <v>495</v>
      </c>
      <c r="J48" s="57" t="s">
        <v>496</v>
      </c>
      <c r="K48" s="67" t="s">
        <v>497</v>
      </c>
      <c r="L48" s="67" t="s">
        <v>498</v>
      </c>
      <c r="M48" s="67" t="s">
        <v>447</v>
      </c>
      <c r="N48" s="67" t="s">
        <v>379</v>
      </c>
      <c r="O48" s="67" t="s">
        <v>499</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")))/(LEN(L_PendNeg)+1)),1,0),1)</f>
        <v>0</v>
      </c>
      <c r="BK48" s="61" t="n">
        <f aca="false">IFERROR(IF(SUMPRODUCT((LEN(BF48)-LEN(SUBSTITUTE(BF48," "&amp;L_PendStrict&amp;" "," ")))/(LEN(L_PendStrict)+1))&gt;SUMPRODUCT((LEN(BF48)-LEN(SUBSTITUTE(BF48," "&amp;L_PendNeg&amp;" "," ")))/(LEN(L_PendNeg)+1)),1,0),1)</f>
        <v>0</v>
      </c>
      <c r="BL48" s="61" t="n">
        <f aca="false">IFERROR(IF(OR(SUMPRODUCT(--ISNUMBER(SEARCH({"a0","a-0","a_0","a/0","a.0"},BN48)))&gt;0,SUMPRODUCT(--ISNUMBER(SEARCH({"ref 0","ref no 0","ref. 0","ref: 0","no. 0","no: 0","# 0","rev 0","email 0","memo 0","form 0","sheet 0","log 0","doc 0","report 0","photo 0","photos 0","img 0","file 0","ack 0","batch 0","lot 0","job 0","record 0","fax 0","letter 0","ref0","#0","no.0","no:0"},BM48)))&gt;0,AND(SUMPRODUCT(--ISNUMBER(SEARCH({" ref "," email "," memo "," form "," sheet "," report "," ack "," letter "," record "," log "," doc "," file "," batch "," lot "," job "," fax "," rev "," ticket "," case "," order "},(" "&amp;SUBSTITUTE(SUBSTITUTE(SUBSTITUTE(BM48,":"," "),"."," "),","," ")&amp;" "))))&gt;0,ISNUMBER(SEARCH("000",SUBSTITUTE(BM48,":"," ")))),SUMPRODUCT(--ISNUMBER(SEARCH({"http","www.","\",".pdf",".jpg",".jpeg",".png",".heic",".xls",".doc",".msg",".eml"},Z48)))&gt;0),1,0),0)</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IFERROR(IF(OR(SUMPRODUCT(--ISNUMBER(SEARCH({"a0","a-0","a_0","a/0","a.0"},BP48)))&gt;0,SUMPRODUCT(--ISNUMBER(SEARCH({"ref 0","ref no 0","ref. 0","ref: 0","no. 0","no: 0","# 0","rev 0","email 0","memo 0","form 0","sheet 0","log 0","doc 0","report 0","photo 0","photos 0","img 0","file 0","ack 0","batch 0","lot 0","job 0","record 0","fax 0","letter 0","ref0","#0","no.0","no:0"},BO48)))&gt;0,AND(SUMPRODUCT(--ISNUMBER(SEARCH({" ref "," email "," memo "," form "," sheet "," report "," ack "," letter "," record "," log "," doc "," file "," batch "," lot "," job "," fax "," rev "," ticket "," case "," order "},(" "&amp;SUBSTITUTE(SUBSTITUTE(SUBSTITUTE(BO48,":"," "),"."," "),","," ")&amp;" "))))&gt;0,ISNUMBER(SEARCH("000",SUBSTITUTE(BO48,":"," ")))),SUMPRODUCT(--ISNUMBER(SEARCH({"http","www.","\",".pdf",".jpg",".jpeg",".png",".heic",".xls",".doc",".msg",".eml"},W48)))&gt;0),1,0),0)</f>
        <v>0</v>
      </c>
    </row>
    <row r="49" customFormat="false" ht="41.25" hidden="false" customHeight="true" outlineLevel="0" collapsed="false">
      <c r="A49" s="57" t="s">
        <v>500</v>
      </c>
      <c r="B49" s="57" t="s">
        <v>198</v>
      </c>
      <c r="C49" s="57" t="str">
        <f aca="false">Flights!$F$6</f>
        <v>MH0727</v>
      </c>
      <c r="D49" s="58" t="n">
        <f aca="false">Flights!$D$6</f>
        <v>46304</v>
      </c>
      <c r="E49" s="57" t="str">
        <f aca="false">Flights!$G$6&amp;"-"&amp;Flights!$H$6</f>
        <v>KUL-CGK</v>
      </c>
      <c r="F49" s="57" t="str">
        <f aca="false">Flights!$K$6</f>
        <v>BC</v>
      </c>
      <c r="G49" s="57" t="s">
        <v>416</v>
      </c>
      <c r="H49" s="57" t="s">
        <v>374</v>
      </c>
      <c r="I49" s="57" t="s">
        <v>495</v>
      </c>
      <c r="J49" s="57" t="s">
        <v>501</v>
      </c>
      <c r="K49" s="67" t="s">
        <v>497</v>
      </c>
      <c r="L49" s="67" t="s">
        <v>502</v>
      </c>
      <c r="M49" s="67" t="s">
        <v>447</v>
      </c>
      <c r="N49" s="67" t="s">
        <v>379</v>
      </c>
      <c r="O49" s="67" t="s">
        <v>499</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")))/(LEN(L_PendNeg)+1)),1,0),1)</f>
        <v>0</v>
      </c>
      <c r="BK49" s="61" t="n">
        <f aca="false">IFERROR(IF(SUMPRODUCT((LEN(BF49)-LEN(SUBSTITUTE(BF49," "&amp;L_PendStrict&amp;" "," ")))/(LEN(L_PendStrict)+1))&gt;SUMPRODUCT((LEN(BF49)-LEN(SUBSTITUTE(BF49," "&amp;L_PendNeg&amp;" "," ")))/(LEN(L_PendNeg)+1)),1,0),1)</f>
        <v>0</v>
      </c>
      <c r="BL49" s="61" t="n">
        <f aca="false">IFERROR(IF(OR(SUMPRODUCT(--ISNUMBER(SEARCH({"a0","a-0","a_0","a/0","a.0"},BN49)))&gt;0,SUMPRODUCT(--ISNUMBER(SEARCH({"ref 0","ref no 0","ref. 0","ref: 0","no. 0","no: 0","# 0","rev 0","email 0","memo 0","form 0","sheet 0","log 0","doc 0","report 0","photo 0","photos 0","img 0","file 0","ack 0","batch 0","lot 0","job 0","record 0","fax 0","letter 0","ref0","#0","no.0","no:0"},BM49)))&gt;0,AND(SUMPRODUCT(--ISNUMBER(SEARCH({" ref "," email "," memo "," form "," sheet "," report "," ack "," letter "," record "," log "," doc "," file "," batch "," lot "," job "," fax "," rev "," ticket "," case "," order "},(" "&amp;SUBSTITUTE(SUBSTITUTE(SUBSTITUTE(BM49,":"," "),"."," "),","," ")&amp;" "))))&gt;0,ISNUMBER(SEARCH("000",SUBSTITUTE(BM49,":"," ")))),SUMPRODUCT(--ISNUMBER(SEARCH({"http","www.","\",".pdf",".jpg",".jpeg",".png",".heic",".xls",".doc",".msg",".eml"},Z49)))&gt;0),1,0),0)</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IFERROR(IF(OR(SUMPRODUCT(--ISNUMBER(SEARCH({"a0","a-0","a_0","a/0","a.0"},BP49)))&gt;0,SUMPRODUCT(--ISNUMBER(SEARCH({"ref 0","ref no 0","ref. 0","ref: 0","no. 0","no: 0","# 0","rev 0","email 0","memo 0","form 0","sheet 0","log 0","doc 0","report 0","photo 0","photos 0","img 0","file 0","ack 0","batch 0","lot 0","job 0","record 0","fax 0","letter 0","ref0","#0","no.0","no:0"},BO49)))&gt;0,AND(SUMPRODUCT(--ISNUMBER(SEARCH({" ref "," email "," memo "," form "," sheet "," report "," ack "," letter "," record "," log "," doc "," file "," batch "," lot "," job "," fax "," rev "," ticket "," case "," order "},(" "&amp;SUBSTITUTE(SUBSTITUTE(SUBSTITUTE(BO49,":"," "),"."," "),","," ")&amp;" "))))&gt;0,ISNUMBER(SEARCH("000",SUBSTITUTE(BO49,":"," ")))),SUMPRODUCT(--ISNUMBER(SEARCH({"http","www.","\",".pdf",".jpg",".jpeg",".png",".heic",".xls",".doc",".msg",".eml"},W49)))&gt;0),1,0),0)</f>
        <v>0</v>
      </c>
    </row>
    <row r="50" customFormat="false" ht="41.25" hidden="false" customHeight="true" outlineLevel="0" collapsed="false">
      <c r="A50" s="57" t="s">
        <v>503</v>
      </c>
      <c r="B50" s="57" t="s">
        <v>198</v>
      </c>
      <c r="C50" s="57" t="str">
        <f aca="false">Flights!$F$6</f>
        <v>MH0727</v>
      </c>
      <c r="D50" s="58" t="n">
        <f aca="false">Flights!$D$6</f>
        <v>46304</v>
      </c>
      <c r="E50" s="57" t="str">
        <f aca="false">Flights!$G$6&amp;"-"&amp;Flights!$H$6</f>
        <v>KUL-CGK</v>
      </c>
      <c r="F50" s="57" t="str">
        <f aca="false">Flights!$K$6</f>
        <v>BC</v>
      </c>
      <c r="G50" s="57" t="s">
        <v>416</v>
      </c>
      <c r="H50" s="57" t="s">
        <v>374</v>
      </c>
      <c r="I50" s="57" t="s">
        <v>495</v>
      </c>
      <c r="J50" s="57" t="s">
        <v>504</v>
      </c>
      <c r="K50" s="67" t="s">
        <v>497</v>
      </c>
      <c r="L50" s="67" t="s">
        <v>505</v>
      </c>
      <c r="M50" s="67" t="s">
        <v>447</v>
      </c>
      <c r="N50" s="67" t="s">
        <v>379</v>
      </c>
      <c r="O50" s="67" t="s">
        <v>499</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")))/(LEN(L_PendNeg)+1)),1,0),1)</f>
        <v>0</v>
      </c>
      <c r="BK50" s="61" t="n">
        <f aca="false">IFERROR(IF(SUMPRODUCT((LEN(BF50)-LEN(SUBSTITUTE(BF50," "&amp;L_PendStrict&amp;" "," ")))/(LEN(L_PendStrict)+1))&gt;SUMPRODUCT((LEN(BF50)-LEN(SUBSTITUTE(BF50," "&amp;L_PendNeg&amp;" "," ")))/(LEN(L_PendNeg)+1)),1,0),1)</f>
        <v>0</v>
      </c>
      <c r="BL50" s="61" t="n">
        <f aca="false">IFERROR(IF(OR(SUMPRODUCT(--ISNUMBER(SEARCH({"a0","a-0","a_0","a/0","a.0"},BN50)))&gt;0,SUMPRODUCT(--ISNUMBER(SEARCH({"ref 0","ref no 0","ref. 0","ref: 0","no. 0","no: 0","# 0","rev 0","email 0","memo 0","form 0","sheet 0","log 0","doc 0","report 0","photo 0","photos 0","img 0","file 0","ack 0","batch 0","lot 0","job 0","record 0","fax 0","letter 0","ref0","#0","no.0","no:0"},BM50)))&gt;0,AND(SUMPRODUCT(--ISNUMBER(SEARCH({" ref "," email "," memo "," form "," sheet "," report "," ack "," letter "," record "," log "," doc "," file "," batch "," lot "," job "," fax "," rev "," ticket "," case "," order "},(" "&amp;SUBSTITUTE(SUBSTITUTE(SUBSTITUTE(BM50,":"," "),"."," "),","," ")&amp;" "))))&gt;0,ISNUMBER(SEARCH("000",SUBSTITUTE(BM50,":"," ")))),SUMPRODUCT(--ISNUMBER(SEARCH({"http","www.","\",".pdf",".jpg",".jpeg",".png",".heic",".xls",".doc",".msg",".eml"},Z50)))&gt;0),1,0),0)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IFERROR(IF(OR(SUMPRODUCT(--ISNUMBER(SEARCH({"a0","a-0","a_0","a/0","a.0"},BP50)))&gt;0,SUMPRODUCT(--ISNUMBER(SEARCH({"ref 0","ref no 0","ref. 0","ref: 0","no. 0","no: 0","# 0","rev 0","email 0","memo 0","form 0","sheet 0","log 0","doc 0","report 0","photo 0","photos 0","img 0","file 0","ack 0","batch 0","lot 0","job 0","record 0","fax 0","letter 0","ref0","#0","no.0","no:0"},BO50)))&gt;0,AND(SUMPRODUCT(--ISNUMBER(SEARCH({" ref "," email "," memo "," form "," sheet "," report "," ack "," letter "," record "," log "," doc "," file "," batch "," lot "," job "," fax "," rev "," ticket "," case "," order "},(" "&amp;SUBSTITUTE(SUBSTITUTE(SUBSTITUTE(BO50,":"," "),"."," "),","," ")&amp;" "))))&gt;0,ISNUMBER(SEARCH("000",SUBSTITUTE(BO50,":"," ")))),SUMPRODUCT(--ISNUMBER(SEARCH({"http","www.","\",".pdf",".jpg",".jpeg",".png",".heic",".xls",".doc",".msg",".eml"},W50)))&gt;0),1,0),0)</f>
        <v>0</v>
      </c>
    </row>
    <row r="51" customFormat="false" ht="116.25" hidden="false" customHeight="true" outlineLevel="0" collapsed="false">
      <c r="A51" s="57" t="s">
        <v>506</v>
      </c>
      <c r="B51" s="57" t="s">
        <v>198</v>
      </c>
      <c r="C51" s="57" t="str">
        <f aca="false">Flights!$F$6</f>
        <v>MH0727</v>
      </c>
      <c r="D51" s="58" t="n">
        <f aca="false">Flights!$D$6</f>
        <v>46304</v>
      </c>
      <c r="E51" s="57" t="str">
        <f aca="false">Flights!$G$6&amp;"-"&amp;Flights!$H$6</f>
        <v>KUL-CGK</v>
      </c>
      <c r="F51" s="57" t="str">
        <f aca="false">Flights!$K$6</f>
        <v>BC</v>
      </c>
      <c r="G51" s="57" t="s">
        <v>416</v>
      </c>
      <c r="H51" s="57" t="s">
        <v>374</v>
      </c>
      <c r="I51" s="57" t="s">
        <v>495</v>
      </c>
      <c r="J51" s="57" t="s">
        <v>507</v>
      </c>
      <c r="K51" s="67" t="s">
        <v>497</v>
      </c>
      <c r="L51" s="67" t="s">
        <v>508</v>
      </c>
      <c r="M51" s="67" t="s">
        <v>447</v>
      </c>
      <c r="N51" s="67" t="s">
        <v>440</v>
      </c>
      <c r="O51" s="67" t="s">
        <v>509</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")))/(LEN(L_PendNeg)+1)),1,0),1)</f>
        <v>0</v>
      </c>
      <c r="BK51" s="61" t="n">
        <f aca="false">IFERROR(IF(SUMPRODUCT((LEN(BF51)-LEN(SUBSTITUTE(BF51," "&amp;L_PendStrict&amp;" "," ")))/(LEN(L_PendStrict)+1))&gt;SUMPRODUCT((LEN(BF51)-LEN(SUBSTITUTE(BF51," "&amp;L_PendNeg&amp;" "," ")))/(LEN(L_PendNeg)+1)),1,0),1)</f>
        <v>0</v>
      </c>
      <c r="BL51" s="61" t="n">
        <f aca="false">IFERROR(IF(OR(SUMPRODUCT(--ISNUMBER(SEARCH({"a0","a-0","a_0","a/0","a.0"},BN51)))&gt;0,SUMPRODUCT(--ISNUMBER(SEARCH({"ref 0","ref no 0","ref. 0","ref: 0","no. 0","no: 0","# 0","rev 0","email 0","memo 0","form 0","sheet 0","log 0","doc 0","report 0","photo 0","photos 0","img 0","file 0","ack 0","batch 0","lot 0","job 0","record 0","fax 0","letter 0","ref0","#0","no.0","no:0"},BM51)))&gt;0,AND(SUMPRODUCT(--ISNUMBER(SEARCH({" ref "," email "," memo "," form "," sheet "," report "," ack "," letter "," record "," log "," doc "," file "," batch "," lot "," job "," fax "," rev "," ticket "," case "," order "},(" "&amp;SUBSTITUTE(SUBSTITUTE(SUBSTITUTE(BM51,":"," "),"."," "),","," ")&amp;" "))))&gt;0,ISNUMBER(SEARCH("000",SUBSTITUTE(BM51,":"," ")))),SUMPRODUCT(--ISNUMBER(SEARCH({"http","www.","\",".pdf",".jpg",".jpeg",".png",".heic",".xls",".doc",".msg",".eml"},Z51)))&gt;0),1,0),0)</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IFERROR(IF(OR(SUMPRODUCT(--ISNUMBER(SEARCH({"a0","a-0","a_0","a/0","a.0"},BP51)))&gt;0,SUMPRODUCT(--ISNUMBER(SEARCH({"ref 0","ref no 0","ref. 0","ref: 0","no. 0","no: 0","# 0","rev 0","email 0","memo 0","form 0","sheet 0","log 0","doc 0","report 0","photo 0","photos 0","img 0","file 0","ack 0","batch 0","lot 0","job 0","record 0","fax 0","letter 0","ref0","#0","no.0","no:0"},BO51)))&gt;0,AND(SUMPRODUCT(--ISNUMBER(SEARCH({" ref "," email "," memo "," form "," sheet "," report "," ack "," letter "," record "," log "," doc "," file "," batch "," lot "," job "," fax "," rev "," ticket "," case "," order "},(" "&amp;SUBSTITUTE(SUBSTITUTE(SUBSTITUTE(BO51,":"," "),"."," "),","," ")&amp;" "))))&gt;0,ISNUMBER(SEARCH("000",SUBSTITUTE(BO51,":"," ")))),SUMPRODUCT(--ISNUMBER(SEARCH({"http","www.","\",".pdf",".jpg",".jpeg",".png",".heic",".xls",".doc",".msg",".eml"},W51)))&gt;0),1,0),0)</f>
        <v>0</v>
      </c>
    </row>
    <row r="52" customFormat="false" ht="116.25" hidden="false" customHeight="true" outlineLevel="0" collapsed="false">
      <c r="A52" s="57" t="s">
        <v>510</v>
      </c>
      <c r="B52" s="57" t="s">
        <v>198</v>
      </c>
      <c r="C52" s="57" t="str">
        <f aca="false">Flights!$F$6</f>
        <v>MH0727</v>
      </c>
      <c r="D52" s="58" t="n">
        <f aca="false">Flights!$D$6</f>
        <v>46304</v>
      </c>
      <c r="E52" s="57" t="str">
        <f aca="false">Flights!$G$6&amp;"-"&amp;Flights!$H$6</f>
        <v>KUL-CGK</v>
      </c>
      <c r="F52" s="57" t="str">
        <f aca="false">Flights!$K$6</f>
        <v>BC</v>
      </c>
      <c r="G52" s="57" t="s">
        <v>416</v>
      </c>
      <c r="H52" s="57" t="s">
        <v>374</v>
      </c>
      <c r="I52" s="57" t="s">
        <v>495</v>
      </c>
      <c r="J52" s="57" t="s">
        <v>511</v>
      </c>
      <c r="K52" s="67" t="s">
        <v>497</v>
      </c>
      <c r="L52" s="67" t="s">
        <v>512</v>
      </c>
      <c r="M52" s="67" t="s">
        <v>447</v>
      </c>
      <c r="N52" s="67" t="s">
        <v>440</v>
      </c>
      <c r="O52" s="67" t="s">
        <v>509</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")))/(LEN(L_PendNeg)+1)),1,0),1)</f>
        <v>0</v>
      </c>
      <c r="BK52" s="61" t="n">
        <f aca="false">IFERROR(IF(SUMPRODUCT((LEN(BF52)-LEN(SUBSTITUTE(BF52," "&amp;L_PendStrict&amp;" "," ")))/(LEN(L_PendStrict)+1))&gt;SUMPRODUCT((LEN(BF52)-LEN(SUBSTITUTE(BF52," "&amp;L_PendNeg&amp;" "," ")))/(LEN(L_PendNeg)+1)),1,0),1)</f>
        <v>0</v>
      </c>
      <c r="BL52" s="61" t="n">
        <f aca="false">IFERROR(IF(OR(SUMPRODUCT(--ISNUMBER(SEARCH({"a0","a-0","a_0","a/0","a.0"},BN52)))&gt;0,SUMPRODUCT(--ISNUMBER(SEARCH({"ref 0","ref no 0","ref. 0","ref: 0","no. 0","no: 0","# 0","rev 0","email 0","memo 0","form 0","sheet 0","log 0","doc 0","report 0","photo 0","photos 0","img 0","file 0","ack 0","batch 0","lot 0","job 0","record 0","fax 0","letter 0","ref0","#0","no.0","no:0"},BM52)))&gt;0,AND(SUMPRODUCT(--ISNUMBER(SEARCH({" ref "," email "," memo "," form "," sheet "," report "," ack "," letter "," record "," log "," doc "," file "," batch "," lot "," job "," fax "," rev "," ticket "," case "," order "},(" "&amp;SUBSTITUTE(SUBSTITUTE(SUBSTITUTE(BM52,":"," "),"."," "),","," ")&amp;" "))))&gt;0,ISNUMBER(SEARCH("000",SUBSTITUTE(BM52,":"," ")))),SUMPRODUCT(--ISNUMBER(SEARCH({"http","www.","\",".pdf",".jpg",".jpeg",".png",".heic",".xls",".doc",".msg",".eml"},Z52)))&gt;0),1,0),0)</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IFERROR(IF(OR(SUMPRODUCT(--ISNUMBER(SEARCH({"a0","a-0","a_0","a/0","a.0"},BP52)))&gt;0,SUMPRODUCT(--ISNUMBER(SEARCH({"ref 0","ref no 0","ref. 0","ref: 0","no. 0","no: 0","# 0","rev 0","email 0","memo 0","form 0","sheet 0","log 0","doc 0","report 0","photo 0","photos 0","img 0","file 0","ack 0","batch 0","lot 0","job 0","record 0","fax 0","letter 0","ref0","#0","no.0","no:0"},BO52)))&gt;0,AND(SUMPRODUCT(--ISNUMBER(SEARCH({" ref "," email "," memo "," form "," sheet "," report "," ack "," letter "," record "," log "," doc "," file "," batch "," lot "," job "," fax "," rev "," ticket "," case "," order "},(" "&amp;SUBSTITUTE(SUBSTITUTE(SUBSTITUTE(BO52,":"," "),"."," "),","," ")&amp;" "))))&gt;0,ISNUMBER(SEARCH("000",SUBSTITUTE(BO52,":"," ")))),SUMPRODUCT(--ISNUMBER(SEARCH({"http","www.","\",".pdf",".jpg",".jpeg",".png",".heic",".xls",".doc",".msg",".eml"},W52)))&gt;0),1,0),0)</f>
        <v>0</v>
      </c>
    </row>
    <row r="53" customFormat="false" ht="54" hidden="false" customHeight="true" outlineLevel="0" collapsed="false">
      <c r="A53" s="57" t="s">
        <v>513</v>
      </c>
      <c r="B53" s="57" t="s">
        <v>198</v>
      </c>
      <c r="C53" s="57" t="str">
        <f aca="false">Flights!$F$6</f>
        <v>MH0727</v>
      </c>
      <c r="D53" s="58" t="n">
        <f aca="false">Flights!$D$6</f>
        <v>46304</v>
      </c>
      <c r="E53" s="57" t="str">
        <f aca="false">Flights!$G$6&amp;"-"&amp;Flights!$H$6</f>
        <v>KUL-CGK</v>
      </c>
      <c r="F53" s="57" t="str">
        <f aca="false">Flights!$K$6</f>
        <v>BC</v>
      </c>
      <c r="G53" s="57" t="s">
        <v>416</v>
      </c>
      <c r="H53" s="57" t="s">
        <v>374</v>
      </c>
      <c r="I53" s="57" t="s">
        <v>495</v>
      </c>
      <c r="J53" s="57" t="s">
        <v>514</v>
      </c>
      <c r="K53" s="67" t="s">
        <v>515</v>
      </c>
      <c r="L53" s="67" t="s">
        <v>516</v>
      </c>
      <c r="M53" s="67" t="s">
        <v>447</v>
      </c>
      <c r="N53" s="67" t="s">
        <v>379</v>
      </c>
      <c r="O53" s="67" t="s">
        <v>517</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")))/(LEN(L_PendNeg)+1)),1,0),1)</f>
        <v>0</v>
      </c>
      <c r="BK53" s="61" t="n">
        <f aca="false">IFERROR(IF(SUMPRODUCT((LEN(BF53)-LEN(SUBSTITUTE(BF53," "&amp;L_PendStrict&amp;" "," ")))/(LEN(L_PendStrict)+1))&gt;SUMPRODUCT((LEN(BF53)-LEN(SUBSTITUTE(BF53," "&amp;L_PendNeg&amp;" "," ")))/(LEN(L_PendNeg)+1)),1,0),1)</f>
        <v>0</v>
      </c>
      <c r="BL53" s="61" t="n">
        <f aca="false">IFERROR(IF(OR(SUMPRODUCT(--ISNUMBER(SEARCH({"a0","a-0","a_0","a/0","a.0"},BN53)))&gt;0,SUMPRODUCT(--ISNUMBER(SEARCH({"ref 0","ref no 0","ref. 0","ref: 0","no. 0","no: 0","# 0","rev 0","email 0","memo 0","form 0","sheet 0","log 0","doc 0","report 0","photo 0","photos 0","img 0","file 0","ack 0","batch 0","lot 0","job 0","record 0","fax 0","letter 0","ref0","#0","no.0","no:0"},BM53)))&gt;0,AND(SUMPRODUCT(--ISNUMBER(SEARCH({" ref "," email "," memo "," form "," sheet "," report "," ack "," letter "," record "," log "," doc "," file "," batch "," lot "," job "," fax "," rev "," ticket "," case "," order "},(" "&amp;SUBSTITUTE(SUBSTITUTE(SUBSTITUTE(BM53,":"," "),"."," "),","," ")&amp;" "))))&gt;0,ISNUMBER(SEARCH("000",SUBSTITUTE(BM53,":"," ")))),SUMPRODUCT(--ISNUMBER(SEARCH({"http","www.","\",".pdf",".jpg",".jpeg",".png",".heic",".xls",".doc",".msg",".eml"},Z53)))&gt;0),1,0),0)</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IFERROR(IF(OR(SUMPRODUCT(--ISNUMBER(SEARCH({"a0","a-0","a_0","a/0","a.0"},BP53)))&gt;0,SUMPRODUCT(--ISNUMBER(SEARCH({"ref 0","ref no 0","ref. 0","ref: 0","no. 0","no: 0","# 0","rev 0","email 0","memo 0","form 0","sheet 0","log 0","doc 0","report 0","photo 0","photos 0","img 0","file 0","ack 0","batch 0","lot 0","job 0","record 0","fax 0","letter 0","ref0","#0","no.0","no:0"},BO53)))&gt;0,AND(SUMPRODUCT(--ISNUMBER(SEARCH({" ref "," email "," memo "," form "," sheet "," report "," ack "," letter "," record "," log "," doc "," file "," batch "," lot "," job "," fax "," rev "," ticket "," case "," order "},(" "&amp;SUBSTITUTE(SUBSTITUTE(SUBSTITUTE(BO53,":"," "),"."," "),","," ")&amp;" "))))&gt;0,ISNUMBER(SEARCH("000",SUBSTITUTE(BO53,":"," ")))),SUMPRODUCT(--ISNUMBER(SEARCH({"http","www.","\",".pdf",".jpg",".jpeg",".png",".heic",".xls",".doc",".msg",".eml"},W53)))&gt;0),1,0),0)</f>
        <v>0</v>
      </c>
    </row>
    <row r="54" customFormat="false" ht="41.25" hidden="false" customHeight="true" outlineLevel="0" collapsed="false">
      <c r="A54" s="57" t="s">
        <v>518</v>
      </c>
      <c r="B54" s="57" t="s">
        <v>198</v>
      </c>
      <c r="C54" s="57" t="str">
        <f aca="false">Flights!$F$6</f>
        <v>MH0727</v>
      </c>
      <c r="D54" s="58" t="n">
        <f aca="false">Flights!$D$6</f>
        <v>46304</v>
      </c>
      <c r="E54" s="57" t="str">
        <f aca="false">Flights!$G$6&amp;"-"&amp;Flights!$H$6</f>
        <v>KUL-CGK</v>
      </c>
      <c r="F54" s="57" t="str">
        <f aca="false">Flights!$K$6</f>
        <v>BC</v>
      </c>
      <c r="G54" s="57" t="s">
        <v>416</v>
      </c>
      <c r="H54" s="57" t="s">
        <v>374</v>
      </c>
      <c r="I54" s="57" t="s">
        <v>495</v>
      </c>
      <c r="J54" s="57" t="s">
        <v>519</v>
      </c>
      <c r="K54" s="67" t="s">
        <v>497</v>
      </c>
      <c r="L54" s="67" t="s">
        <v>520</v>
      </c>
      <c r="M54" s="67" t="s">
        <v>447</v>
      </c>
      <c r="N54" s="67" t="s">
        <v>379</v>
      </c>
      <c r="O54" s="67" t="s">
        <v>499</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")))/(LEN(L_PendNeg)+1)),1,0),1)</f>
        <v>0</v>
      </c>
      <c r="BK54" s="61" t="n">
        <f aca="false">IFERROR(IF(SUMPRODUCT((LEN(BF54)-LEN(SUBSTITUTE(BF54," "&amp;L_PendStrict&amp;" "," ")))/(LEN(L_PendStrict)+1))&gt;SUMPRODUCT((LEN(BF54)-LEN(SUBSTITUTE(BF54," "&amp;L_PendNeg&amp;" "," ")))/(LEN(L_PendNeg)+1)),1,0),1)</f>
        <v>0</v>
      </c>
      <c r="BL54" s="61" t="n">
        <f aca="false">IFERROR(IF(OR(SUMPRODUCT(--ISNUMBER(SEARCH({"a0","a-0","a_0","a/0","a.0"},BN54)))&gt;0,SUMPRODUCT(--ISNUMBER(SEARCH({"ref 0","ref no 0","ref. 0","ref: 0","no. 0","no: 0","# 0","rev 0","email 0","memo 0","form 0","sheet 0","log 0","doc 0","report 0","photo 0","photos 0","img 0","file 0","ack 0","batch 0","lot 0","job 0","record 0","fax 0","letter 0","ref0","#0","no.0","no:0"},BM54)))&gt;0,AND(SUMPRODUCT(--ISNUMBER(SEARCH({" ref "," email "," memo "," form "," sheet "," report "," ack "," letter "," record "," log "," doc "," file "," batch "," lot "," job "," fax "," rev "," ticket "," case "," order "},(" "&amp;SUBSTITUTE(SUBSTITUTE(SUBSTITUTE(BM54,":"," "),"."," "),","," ")&amp;" "))))&gt;0,ISNUMBER(SEARCH("000",SUBSTITUTE(BM54,":"," ")))),SUMPRODUCT(--ISNUMBER(SEARCH({"http","www.","\",".pdf",".jpg",".jpeg",".png",".heic",".xls",".doc",".msg",".eml"},Z54)))&gt;0),1,0),0)</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IFERROR(IF(OR(SUMPRODUCT(--ISNUMBER(SEARCH({"a0","a-0","a_0","a/0","a.0"},BP54)))&gt;0,SUMPRODUCT(--ISNUMBER(SEARCH({"ref 0","ref no 0","ref. 0","ref: 0","no. 0","no: 0","# 0","rev 0","email 0","memo 0","form 0","sheet 0","log 0","doc 0","report 0","photo 0","photos 0","img 0","file 0","ack 0","batch 0","lot 0","job 0","record 0","fax 0","letter 0","ref0","#0","no.0","no:0"},BO54)))&gt;0,AND(SUMPRODUCT(--ISNUMBER(SEARCH({" ref "," email "," memo "," form "," sheet "," report "," ack "," letter "," record "," log "," doc "," file "," batch "," lot "," job "," fax "," rev "," ticket "," case "," order "},(" "&amp;SUBSTITUTE(SUBSTITUTE(SUBSTITUTE(BO54,":"," "),"."," "),","," ")&amp;" "))))&gt;0,ISNUMBER(SEARCH("000",SUBSTITUTE(BO54,":"," ")))),SUMPRODUCT(--ISNUMBER(SEARCH({"http","www.","\",".pdf",".jpg",".jpeg",".png",".heic",".xls",".doc",".msg",".eml"},W54)))&gt;0),1,0),0)</f>
        <v>0</v>
      </c>
    </row>
    <row r="55" customFormat="false" ht="41.25" hidden="false" customHeight="true" outlineLevel="0" collapsed="false">
      <c r="A55" s="57" t="s">
        <v>521</v>
      </c>
      <c r="B55" s="57" t="s">
        <v>198</v>
      </c>
      <c r="C55" s="57" t="str">
        <f aca="false">Flights!$F$6</f>
        <v>MH0727</v>
      </c>
      <c r="D55" s="58" t="n">
        <f aca="false">Flights!$D$6</f>
        <v>46304</v>
      </c>
      <c r="E55" s="57" t="str">
        <f aca="false">Flights!$G$6&amp;"-"&amp;Flights!$H$6</f>
        <v>KUL-CGK</v>
      </c>
      <c r="F55" s="57" t="str">
        <f aca="false">Flights!$K$6</f>
        <v>BC</v>
      </c>
      <c r="G55" s="57" t="s">
        <v>416</v>
      </c>
      <c r="H55" s="57" t="s">
        <v>374</v>
      </c>
      <c r="I55" s="57" t="s">
        <v>443</v>
      </c>
      <c r="J55" s="57" t="s">
        <v>522</v>
      </c>
      <c r="K55" s="67" t="s">
        <v>445</v>
      </c>
      <c r="L55" s="67" t="s">
        <v>523</v>
      </c>
      <c r="M55" s="67" t="s">
        <v>447</v>
      </c>
      <c r="N55" s="67" t="s">
        <v>379</v>
      </c>
      <c r="O55" s="67" t="s">
        <v>499</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")))/(LEN(L_PendNeg)+1)),1,0),1)</f>
        <v>0</v>
      </c>
      <c r="BK55" s="61" t="n">
        <f aca="false">IFERROR(IF(SUMPRODUCT((LEN(BF55)-LEN(SUBSTITUTE(BF55," "&amp;L_PendStrict&amp;" "," ")))/(LEN(L_PendStrict)+1))&gt;SUMPRODUCT((LEN(BF55)-LEN(SUBSTITUTE(BF55," "&amp;L_PendNeg&amp;" "," ")))/(LEN(L_PendNeg)+1)),1,0),1)</f>
        <v>0</v>
      </c>
      <c r="BL55" s="61" t="n">
        <f aca="false">IFERROR(IF(OR(SUMPRODUCT(--ISNUMBER(SEARCH({"a0","a-0","a_0","a/0","a.0"},BN55)))&gt;0,SUMPRODUCT(--ISNUMBER(SEARCH({"ref 0","ref no 0","ref. 0","ref: 0","no. 0","no: 0","# 0","rev 0","email 0","memo 0","form 0","sheet 0","log 0","doc 0","report 0","photo 0","photos 0","img 0","file 0","ack 0","batch 0","lot 0","job 0","record 0","fax 0","letter 0","ref0","#0","no.0","no:0"},BM55)))&gt;0,AND(SUMPRODUCT(--ISNUMBER(SEARCH({" ref "," email "," memo "," form "," sheet "," report "," ack "," letter "," record "," log "," doc "," file "," batch "," lot "," job "," fax "," rev "," ticket "," case "," order "},(" "&amp;SUBSTITUTE(SUBSTITUTE(SUBSTITUTE(BM55,":"," "),"."," "),","," ")&amp;" "))))&gt;0,ISNUMBER(SEARCH("000",SUBSTITUTE(BM55,":"," ")))),SUMPRODUCT(--ISNUMBER(SEARCH({"http","www.","\",".pdf",".jpg",".jpeg",".png",".heic",".xls",".doc",".msg",".eml"},Z55)))&gt;0),1,0),0)</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IFERROR(IF(OR(SUMPRODUCT(--ISNUMBER(SEARCH({"a0","a-0","a_0","a/0","a.0"},BP55)))&gt;0,SUMPRODUCT(--ISNUMBER(SEARCH({"ref 0","ref no 0","ref. 0","ref: 0","no. 0","no: 0","# 0","rev 0","email 0","memo 0","form 0","sheet 0","log 0","doc 0","report 0","photo 0","photos 0","img 0","file 0","ack 0","batch 0","lot 0","job 0","record 0","fax 0","letter 0","ref0","#0","no.0","no:0"},BO55)))&gt;0,AND(SUMPRODUCT(--ISNUMBER(SEARCH({" ref "," email "," memo "," form "," sheet "," report "," ack "," letter "," record "," log "," doc "," file "," batch "," lot "," job "," fax "," rev "," ticket "," case "," order "},(" "&amp;SUBSTITUTE(SUBSTITUTE(SUBSTITUTE(BO55,":"," "),"."," "),","," ")&amp;" "))))&gt;0,ISNUMBER(SEARCH("000",SUBSTITUTE(BO55,":"," ")))),SUMPRODUCT(--ISNUMBER(SEARCH({"http","www.","\",".pdf",".jpg",".jpeg",".png",".heic",".xls",".doc",".msg",".eml"},W55)))&gt;0),1,0),0)</f>
        <v>0</v>
      </c>
    </row>
    <row r="56" customFormat="false" ht="41.25" hidden="false" customHeight="true" outlineLevel="0" collapsed="false">
      <c r="A56" s="57" t="s">
        <v>524</v>
      </c>
      <c r="B56" s="57" t="s">
        <v>198</v>
      </c>
      <c r="C56" s="57" t="str">
        <f aca="false">Flights!$F$6</f>
        <v>MH0727</v>
      </c>
      <c r="D56" s="58" t="n">
        <f aca="false">Flights!$D$6</f>
        <v>46304</v>
      </c>
      <c r="E56" s="57" t="str">
        <f aca="false">Flights!$G$6&amp;"-"&amp;Flights!$H$6</f>
        <v>KUL-CGK</v>
      </c>
      <c r="F56" s="57" t="str">
        <f aca="false">Flights!$K$6</f>
        <v>BC</v>
      </c>
      <c r="G56" s="57" t="s">
        <v>416</v>
      </c>
      <c r="H56" s="57" t="s">
        <v>374</v>
      </c>
      <c r="I56" s="57" t="s">
        <v>443</v>
      </c>
      <c r="J56" s="57" t="s">
        <v>525</v>
      </c>
      <c r="K56" s="67" t="s">
        <v>445</v>
      </c>
      <c r="L56" s="67" t="s">
        <v>526</v>
      </c>
      <c r="M56" s="67" t="s">
        <v>447</v>
      </c>
      <c r="N56" s="67" t="s">
        <v>379</v>
      </c>
      <c r="O56" s="67" t="s">
        <v>499</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")))/(LEN(L_PendNeg)+1)),1,0),1)</f>
        <v>0</v>
      </c>
      <c r="BK56" s="61" t="n">
        <f aca="false">IFERROR(IF(SUMPRODUCT((LEN(BF56)-LEN(SUBSTITUTE(BF56," "&amp;L_PendStrict&amp;" "," ")))/(LEN(L_PendStrict)+1))&gt;SUMPRODUCT((LEN(BF56)-LEN(SUBSTITUTE(BF56," "&amp;L_PendNeg&amp;" "," ")))/(LEN(L_PendNeg)+1)),1,0),1)</f>
        <v>0</v>
      </c>
      <c r="BL56" s="61" t="n">
        <f aca="false">IFERROR(IF(OR(SUMPRODUCT(--ISNUMBER(SEARCH({"a0","a-0","a_0","a/0","a.0"},BN56)))&gt;0,SUMPRODUCT(--ISNUMBER(SEARCH({"ref 0","ref no 0","ref. 0","ref: 0","no. 0","no: 0","# 0","rev 0","email 0","memo 0","form 0","sheet 0","log 0","doc 0","report 0","photo 0","photos 0","img 0","file 0","ack 0","batch 0","lot 0","job 0","record 0","fax 0","letter 0","ref0","#0","no.0","no:0"},BM56)))&gt;0,AND(SUMPRODUCT(--ISNUMBER(SEARCH({" ref "," email "," memo "," form "," sheet "," report "," ack "," letter "," record "," log "," doc "," file "," batch "," lot "," job "," fax "," rev "," ticket "," case "," order "},(" "&amp;SUBSTITUTE(SUBSTITUTE(SUBSTITUTE(BM56,":"," "),"."," "),","," ")&amp;" "))))&gt;0,ISNUMBER(SEARCH("000",SUBSTITUTE(BM56,":"," ")))),SUMPRODUCT(--ISNUMBER(SEARCH({"http","www.","\",".pdf",".jpg",".jpeg",".png",".heic",".xls",".doc",".msg",".eml"},Z56)))&gt;0),1,0),0)</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IFERROR(IF(OR(SUMPRODUCT(--ISNUMBER(SEARCH({"a0","a-0","a_0","a/0","a.0"},BP56)))&gt;0,SUMPRODUCT(--ISNUMBER(SEARCH({"ref 0","ref no 0","ref. 0","ref: 0","no. 0","no: 0","# 0","rev 0","email 0","memo 0","form 0","sheet 0","log 0","doc 0","report 0","photo 0","photos 0","img 0","file 0","ack 0","batch 0","lot 0","job 0","record 0","fax 0","letter 0","ref0","#0","no.0","no:0"},BO56)))&gt;0,AND(SUMPRODUCT(--ISNUMBER(SEARCH({" ref "," email "," memo "," form "," sheet "," report "," ack "," letter "," record "," log "," doc "," file "," batch "," lot "," job "," fax "," rev "," ticket "," case "," order "},(" "&amp;SUBSTITUTE(SUBSTITUTE(SUBSTITUTE(BO56,":"," "),"."," "),","," ")&amp;" "))))&gt;0,ISNUMBER(SEARCH("000",SUBSTITUTE(BO56,":"," ")))),SUMPRODUCT(--ISNUMBER(SEARCH({"http","www.","\",".pdf",".jpg",".jpeg",".png",".heic",".xls",".doc",".msg",".eml"},W56)))&gt;0),1,0),0)</f>
        <v>0</v>
      </c>
    </row>
    <row r="57" customFormat="false" ht="39.75" hidden="false" customHeight="true" outlineLevel="0" collapsed="false">
      <c r="A57" s="57" t="s">
        <v>527</v>
      </c>
      <c r="B57" s="57" t="s">
        <v>198</v>
      </c>
      <c r="C57" s="57" t="str">
        <f aca="false">Flights!$F$6</f>
        <v>MH0727</v>
      </c>
      <c r="D57" s="58" t="n">
        <f aca="false">Flights!$D$6</f>
        <v>46304</v>
      </c>
      <c r="E57" s="57" t="str">
        <f aca="false">Flights!$G$6&amp;"-"&amp;Flights!$H$6</f>
        <v>KUL-CGK</v>
      </c>
      <c r="F57" s="57" t="str">
        <f aca="false">Flights!$K$6</f>
        <v>BC</v>
      </c>
      <c r="G57" s="57" t="s">
        <v>455</v>
      </c>
      <c r="H57" s="57" t="s">
        <v>456</v>
      </c>
      <c r="I57" s="57" t="s">
        <v>375</v>
      </c>
      <c r="J57" s="57" t="s">
        <v>457</v>
      </c>
      <c r="K57" s="67" t="s">
        <v>422</v>
      </c>
      <c r="L57" s="67" t="s">
        <v>458</v>
      </c>
      <c r="M57" s="67"/>
      <c r="N57" s="67" t="s">
        <v>379</v>
      </c>
      <c r="O57" s="67" t="s">
        <v>459</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IFERROR(IF(OR(SUMPRODUCT(--ISNUMBER(SEARCH({"a0","a-0","a_0","a/0","a.0"},BN57)))&gt;0,SUMPRODUCT(--ISNUMBER(SEARCH({"ref 0","ref no 0","ref. 0","ref: 0","no. 0","no: 0","# 0","rev 0","email 0","memo 0","form 0","sheet 0","log 0","doc 0","report 0","photo 0","photos 0","img 0","file 0","ack 0","batch 0","lot 0","job 0","record 0","fax 0","letter 0","ref0","#0","no.0","no:0"},BM57)))&gt;0,AND(SUMPRODUCT(--ISNUMBER(SEARCH({" ref "," email "," memo "," form "," sheet "," report "," ack "," letter "," record "," log "," doc "," file "," batch "," lot "," job "," fax "," rev "," ticket "," case "," order "},(" "&amp;SUBSTITUTE(SUBSTITUTE(SUBSTITUTE(BM57,":"," "),"."," "),","," ")&amp;" "))))&gt;0,ISNUMBER(SEARCH("000",SUBSTITUTE(BM57,":"," ")))),SUMPRODUCT(--ISNUMBER(SEARCH({"http","www.","\",".pdf",".jpg",".jpeg",".png",".heic",".xls",".doc",".msg",".eml"},Z57)))&gt;0),1,0),0)</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IFERROR(IF(OR(SUMPRODUCT(--ISNUMBER(SEARCH({"a0","a-0","a_0","a/0","a.0"},BP57)))&gt;0,SUMPRODUCT(--ISNUMBER(SEARCH({"ref 0","ref no 0","ref. 0","ref: 0","no. 0","no: 0","# 0","rev 0","email 0","memo 0","form 0","sheet 0","log 0","doc 0","report 0","photo 0","photos 0","img 0","file 0","ack 0","batch 0","lot 0","job 0","record 0","fax 0","letter 0","ref0","#0","no.0","no:0"},BO57)))&gt;0,AND(SUMPRODUCT(--ISNUMBER(SEARCH({" ref "," email "," memo "," form "," sheet "," report "," ack "," letter "," record "," log "," doc "," file "," batch "," lot "," job "," fax "," rev "," ticket "," case "," order "},(" "&amp;SUBSTITUTE(SUBSTITUTE(SUBSTITUTE(BO57,":"," "),"."," "),","," ")&amp;" "))))&gt;0,ISNUMBER(SEARCH("000",SUBSTITUTE(BO57,":"," ")))),SUMPRODUCT(--ISNUMBER(SEARCH({"http","www.","\",".pdf",".jpg",".jpeg",".png",".heic",".xls",".doc",".msg",".eml"},W57)))&gt;0),1,0),0)</f>
        <v>0</v>
      </c>
    </row>
    <row r="58" customFormat="false" ht="39.75" hidden="false" customHeight="true" outlineLevel="0" collapsed="false">
      <c r="A58" s="57" t="s">
        <v>528</v>
      </c>
      <c r="B58" s="57" t="s">
        <v>198</v>
      </c>
      <c r="C58" s="57" t="str">
        <f aca="false">Flights!$F$6</f>
        <v>MH0727</v>
      </c>
      <c r="D58" s="58" t="n">
        <f aca="false">Flights!$D$6</f>
        <v>46304</v>
      </c>
      <c r="E58" s="57" t="str">
        <f aca="false">Flights!$G$6&amp;"-"&amp;Flights!$H$6</f>
        <v>KUL-CGK</v>
      </c>
      <c r="F58" s="57" t="str">
        <f aca="false">Flights!$K$6</f>
        <v>BC</v>
      </c>
      <c r="G58" s="57" t="s">
        <v>455</v>
      </c>
      <c r="H58" s="57" t="s">
        <v>456</v>
      </c>
      <c r="I58" s="57" t="s">
        <v>424</v>
      </c>
      <c r="J58" s="57" t="s">
        <v>461</v>
      </c>
      <c r="K58" s="67" t="s">
        <v>422</v>
      </c>
      <c r="L58" s="67" t="s">
        <v>458</v>
      </c>
      <c r="M58" s="67"/>
      <c r="N58" s="67" t="s">
        <v>379</v>
      </c>
      <c r="O58" s="67" t="s">
        <v>459</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IFERROR(IF(OR(SUMPRODUCT(--ISNUMBER(SEARCH({"a0","a-0","a_0","a/0","a.0"},BN58)))&gt;0,SUMPRODUCT(--ISNUMBER(SEARCH({"ref 0","ref no 0","ref. 0","ref: 0","no. 0","no: 0","# 0","rev 0","email 0","memo 0","form 0","sheet 0","log 0","doc 0","report 0","photo 0","photos 0","img 0","file 0","ack 0","batch 0","lot 0","job 0","record 0","fax 0","letter 0","ref0","#0","no.0","no:0"},BM58)))&gt;0,AND(SUMPRODUCT(--ISNUMBER(SEARCH({" ref "," email "," memo "," form "," sheet "," report "," ack "," letter "," record "," log "," doc "," file "," batch "," lot "," job "," fax "," rev "," ticket "," case "," order "},(" "&amp;SUBSTITUTE(SUBSTITUTE(SUBSTITUTE(BM58,":"," "),"."," "),","," ")&amp;" "))))&gt;0,ISNUMBER(SEARCH("000",SUBSTITUTE(BM58,":"," ")))),SUMPRODUCT(--ISNUMBER(SEARCH({"http","www.","\",".pdf",".jpg",".jpeg",".png",".heic",".xls",".doc",".msg",".eml"},Z58)))&gt;0),1,0),0)</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IFERROR(IF(OR(SUMPRODUCT(--ISNUMBER(SEARCH({"a0","a-0","a_0","a/0","a.0"},BP58)))&gt;0,SUMPRODUCT(--ISNUMBER(SEARCH({"ref 0","ref no 0","ref. 0","ref: 0","no. 0","no: 0","# 0","rev 0","email 0","memo 0","form 0","sheet 0","log 0","doc 0","report 0","photo 0","photos 0","img 0","file 0","ack 0","batch 0","lot 0","job 0","record 0","fax 0","letter 0","ref0","#0","no.0","no:0"},BO58)))&gt;0,AND(SUMPRODUCT(--ISNUMBER(SEARCH({" ref "," email "," memo "," form "," sheet "," report "," ack "," letter "," record "," log "," doc "," file "," batch "," lot "," job "," fax "," rev "," ticket "," case "," order "},(" "&amp;SUBSTITUTE(SUBSTITUTE(SUBSTITUTE(BO58,":"," "),"."," "),","," ")&amp;" "))))&gt;0,ISNUMBER(SEARCH("000",SUBSTITUTE(BO58,":"," ")))),SUMPRODUCT(--ISNUMBER(SEARCH({"http","www.","\",".pdf",".jpg",".jpeg",".png",".heic",".xls",".doc",".msg",".eml"},W58)))&gt;0),1,0),0)</f>
        <v>0</v>
      </c>
    </row>
    <row r="59" customFormat="false" ht="41.25" hidden="false" customHeight="true" outlineLevel="0" collapsed="false">
      <c r="A59" s="57" t="s">
        <v>529</v>
      </c>
      <c r="B59" s="57" t="s">
        <v>198</v>
      </c>
      <c r="C59" s="57" t="str">
        <f aca="false">Flights!$F$6</f>
        <v>MH0727</v>
      </c>
      <c r="D59" s="58" t="n">
        <f aca="false">Flights!$D$6</f>
        <v>46304</v>
      </c>
      <c r="E59" s="57" t="str">
        <f aca="false">Flights!$G$6&amp;"-"&amp;Flights!$H$6</f>
        <v>KUL-CGK</v>
      </c>
      <c r="F59" s="57" t="str">
        <f aca="false">Flights!$K$6</f>
        <v>BC</v>
      </c>
      <c r="G59" s="57" t="s">
        <v>455</v>
      </c>
      <c r="H59" s="57" t="s">
        <v>456</v>
      </c>
      <c r="I59" s="57" t="s">
        <v>436</v>
      </c>
      <c r="J59" s="57" t="s">
        <v>530</v>
      </c>
      <c r="K59" s="67" t="s">
        <v>491</v>
      </c>
      <c r="L59" s="67" t="s">
        <v>492</v>
      </c>
      <c r="M59" s="67" t="s">
        <v>447</v>
      </c>
      <c r="N59" s="67" t="s">
        <v>379</v>
      </c>
      <c r="O59" s="67" t="s">
        <v>531</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IFERROR(IF(OR(SUMPRODUCT(--ISNUMBER(SEARCH({"a0","a-0","a_0","a/0","a.0"},BN59)))&gt;0,SUMPRODUCT(--ISNUMBER(SEARCH({"ref 0","ref no 0","ref. 0","ref: 0","no. 0","no: 0","# 0","rev 0","email 0","memo 0","form 0","sheet 0","log 0","doc 0","report 0","photo 0","photos 0","img 0","file 0","ack 0","batch 0","lot 0","job 0","record 0","fax 0","letter 0","ref0","#0","no.0","no:0"},BM59)))&gt;0,AND(SUMPRODUCT(--ISNUMBER(SEARCH({" ref "," email "," memo "," form "," sheet "," report "," ack "," letter "," record "," log "," doc "," file "," batch "," lot "," job "," fax "," rev "," ticket "," case "," order "},(" "&amp;SUBSTITUTE(SUBSTITUTE(SUBSTITUTE(BM59,":"," "),"."," "),","," ")&amp;" "))))&gt;0,ISNUMBER(SEARCH("000",SUBSTITUTE(BM59,":"," ")))),SUMPRODUCT(--ISNUMBER(SEARCH({"http","www.","\",".pdf",".jpg",".jpeg",".png",".heic",".xls",".doc",".msg",".eml"},Z59)))&gt;0),1,0),0)</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IFERROR(IF(OR(SUMPRODUCT(--ISNUMBER(SEARCH({"a0","a-0","a_0","a/0","a.0"},BP59)))&gt;0,SUMPRODUCT(--ISNUMBER(SEARCH({"ref 0","ref no 0","ref. 0","ref: 0","no. 0","no: 0","# 0","rev 0","email 0","memo 0","form 0","sheet 0","log 0","doc 0","report 0","photo 0","photos 0","img 0","file 0","ack 0","batch 0","lot 0","job 0","record 0","fax 0","letter 0","ref0","#0","no.0","no:0"},BO59)))&gt;0,AND(SUMPRODUCT(--ISNUMBER(SEARCH({" ref "," email "," memo "," form "," sheet "," report "," ack "," letter "," record "," log "," doc "," file "," batch "," lot "," job "," fax "," rev "," ticket "," case "," order "},(" "&amp;SUBSTITUTE(SUBSTITUTE(SUBSTITUTE(BO59,":"," "),"."," "),","," ")&amp;" "))))&gt;0,ISNUMBER(SEARCH("000",SUBSTITUTE(BO59,":"," ")))),SUMPRODUCT(--ISNUMBER(SEARCH({"http","www.","\",".pdf",".jpg",".jpeg",".png",".heic",".xls",".doc",".msg",".eml"},W59)))&gt;0),1,0),0)</f>
        <v>0</v>
      </c>
    </row>
    <row r="60" customFormat="false" ht="39.75" hidden="false" customHeight="true" outlineLevel="0" collapsed="false">
      <c r="A60" s="57" t="s">
        <v>532</v>
      </c>
      <c r="B60" s="57" t="s">
        <v>198</v>
      </c>
      <c r="C60" s="57" t="str">
        <f aca="false">Flights!$F$6</f>
        <v>MH0727</v>
      </c>
      <c r="D60" s="58" t="n">
        <f aca="false">Flights!$D$6</f>
        <v>46304</v>
      </c>
      <c r="E60" s="57" t="str">
        <f aca="false">Flights!$G$6&amp;"-"&amp;Flights!$H$6</f>
        <v>KUL-CGK</v>
      </c>
      <c r="F60" s="57" t="str">
        <f aca="false">Flights!$K$6</f>
        <v>BC</v>
      </c>
      <c r="G60" s="57" t="s">
        <v>455</v>
      </c>
      <c r="H60" s="57" t="s">
        <v>456</v>
      </c>
      <c r="I60" s="57" t="s">
        <v>495</v>
      </c>
      <c r="J60" s="57" t="s">
        <v>533</v>
      </c>
      <c r="K60" s="67" t="s">
        <v>497</v>
      </c>
      <c r="L60" s="67" t="s">
        <v>498</v>
      </c>
      <c r="M60" s="67" t="s">
        <v>447</v>
      </c>
      <c r="N60" s="67" t="s">
        <v>379</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IFERROR(IF(OR(SUMPRODUCT(--ISNUMBER(SEARCH({"a0","a-0","a_0","a/0","a.0"},BN60)))&gt;0,SUMPRODUCT(--ISNUMBER(SEARCH({"ref 0","ref no 0","ref. 0","ref: 0","no. 0","no: 0","# 0","rev 0","email 0","memo 0","form 0","sheet 0","log 0","doc 0","report 0","photo 0","photos 0","img 0","file 0","ack 0","batch 0","lot 0","job 0","record 0","fax 0","letter 0","ref0","#0","no.0","no:0"},BM60)))&gt;0,AND(SUMPRODUCT(--ISNUMBER(SEARCH({" ref "," email "," memo "," form "," sheet "," report "," ack "," letter "," record "," log "," doc "," file "," batch "," lot "," job "," fax "," rev "," ticket "," case "," order "},(" "&amp;SUBSTITUTE(SUBSTITUTE(SUBSTITUTE(BM60,":"," "),"."," "),","," ")&amp;" "))))&gt;0,ISNUMBER(SEARCH("000",SUBSTITUTE(BM60,":"," ")))),SUMPRODUCT(--ISNUMBER(SEARCH({"http","www.","\",".pdf",".jpg",".jpeg",".png",".heic",".xls",".doc",".msg",".eml"},Z60)))&gt;0),1,0),0)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IFERROR(IF(OR(SUMPRODUCT(--ISNUMBER(SEARCH({"a0","a-0","a_0","a/0","a.0"},BP60)))&gt;0,SUMPRODUCT(--ISNUMBER(SEARCH({"ref 0","ref no 0","ref. 0","ref: 0","no. 0","no: 0","# 0","rev 0","email 0","memo 0","form 0","sheet 0","log 0","doc 0","report 0","photo 0","photos 0","img 0","file 0","ack 0","batch 0","lot 0","job 0","record 0","fax 0","letter 0","ref0","#0","no.0","no:0"},BO60)))&gt;0,AND(SUMPRODUCT(--ISNUMBER(SEARCH({" ref "," email "," memo "," form "," sheet "," report "," ack "," letter "," record "," log "," doc "," file "," batch "," lot "," job "," fax "," rev "," ticket "," case "," order "},(" "&amp;SUBSTITUTE(SUBSTITUTE(SUBSTITUTE(BO60,":"," "),"."," "),","," ")&amp;" "))))&gt;0,ISNUMBER(SEARCH("000",SUBSTITUTE(BO60,":"," ")))),SUMPRODUCT(--ISNUMBER(SEARCH({"http","www.","\",".pdf",".jpg",".jpeg",".png",".heic",".xls",".doc",".msg",".eml"},W60)))&gt;0),1,0),0)</f>
        <v>0</v>
      </c>
    </row>
    <row r="61" customFormat="false" ht="39.75" hidden="false" customHeight="true" outlineLevel="0" collapsed="false">
      <c r="A61" s="57" t="s">
        <v>534</v>
      </c>
      <c r="B61" s="57" t="s">
        <v>198</v>
      </c>
      <c r="C61" s="57" t="str">
        <f aca="false">Flights!$F$6</f>
        <v>MH0727</v>
      </c>
      <c r="D61" s="58" t="n">
        <f aca="false">Flights!$D$6</f>
        <v>46304</v>
      </c>
      <c r="E61" s="57" t="str">
        <f aca="false">Flights!$G$6&amp;"-"&amp;Flights!$H$6</f>
        <v>KUL-CGK</v>
      </c>
      <c r="F61" s="57" t="str">
        <f aca="false">Flights!$K$6</f>
        <v>BC</v>
      </c>
      <c r="G61" s="57" t="s">
        <v>455</v>
      </c>
      <c r="H61" s="57" t="s">
        <v>456</v>
      </c>
      <c r="I61" s="57" t="s">
        <v>495</v>
      </c>
      <c r="J61" s="57" t="s">
        <v>535</v>
      </c>
      <c r="K61" s="67" t="s">
        <v>497</v>
      </c>
      <c r="L61" s="67" t="s">
        <v>502</v>
      </c>
      <c r="M61" s="67" t="s">
        <v>447</v>
      </c>
      <c r="N61" s="67" t="s">
        <v>379</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IFERROR(IF(OR(SUMPRODUCT(--ISNUMBER(SEARCH({"a0","a-0","a_0","a/0","a.0"},BN61)))&gt;0,SUMPRODUCT(--ISNUMBER(SEARCH({"ref 0","ref no 0","ref. 0","ref: 0","no. 0","no: 0","# 0","rev 0","email 0","memo 0","form 0","sheet 0","log 0","doc 0","report 0","photo 0","photos 0","img 0","file 0","ack 0","batch 0","lot 0","job 0","record 0","fax 0","letter 0","ref0","#0","no.0","no:0"},BM61)))&gt;0,AND(SUMPRODUCT(--ISNUMBER(SEARCH({" ref "," email "," memo "," form "," sheet "," report "," ack "," letter "," record "," log "," doc "," file "," batch "," lot "," job "," fax "," rev "," ticket "," case "," order "},(" "&amp;SUBSTITUTE(SUBSTITUTE(SUBSTITUTE(BM61,":"," "),"."," "),","," ")&amp;" "))))&gt;0,ISNUMBER(SEARCH("000",SUBSTITUTE(BM61,":"," ")))),SUMPRODUCT(--ISNUMBER(SEARCH({"http","www.","\",".pdf",".jpg",".jpeg",".png",".heic",".xls",".doc",".msg",".eml"},Z61)))&gt;0),1,0),0)</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IFERROR(IF(OR(SUMPRODUCT(--ISNUMBER(SEARCH({"a0","a-0","a_0","a/0","a.0"},BP61)))&gt;0,SUMPRODUCT(--ISNUMBER(SEARCH({"ref 0","ref no 0","ref. 0","ref: 0","no. 0","no: 0","# 0","rev 0","email 0","memo 0","form 0","sheet 0","log 0","doc 0","report 0","photo 0","photos 0","img 0","file 0","ack 0","batch 0","lot 0","job 0","record 0","fax 0","letter 0","ref0","#0","no.0","no:0"},BO61)))&gt;0,AND(SUMPRODUCT(--ISNUMBER(SEARCH({" ref "," email "," memo "," form "," sheet "," report "," ack "," letter "," record "," log "," doc "," file "," batch "," lot "," job "," fax "," rev "," ticket "," case "," order "},(" "&amp;SUBSTITUTE(SUBSTITUTE(SUBSTITUTE(BO61,":"," "),"."," "),","," ")&amp;" "))))&gt;0,ISNUMBER(SEARCH("000",SUBSTITUTE(BO61,":"," ")))),SUMPRODUCT(--ISNUMBER(SEARCH({"http","www.","\",".pdf",".jpg",".jpeg",".png",".heic",".xls",".doc",".msg",".eml"},W61)))&gt;0),1,0),0)</f>
        <v>0</v>
      </c>
    </row>
    <row r="62" customFormat="false" ht="39.75" hidden="false" customHeight="true" outlineLevel="0" collapsed="false">
      <c r="A62" s="57" t="s">
        <v>536</v>
      </c>
      <c r="B62" s="57" t="s">
        <v>198</v>
      </c>
      <c r="C62" s="57" t="str">
        <f aca="false">Flights!$F$6</f>
        <v>MH0727</v>
      </c>
      <c r="D62" s="58" t="n">
        <f aca="false">Flights!$D$6</f>
        <v>46304</v>
      </c>
      <c r="E62" s="57" t="str">
        <f aca="false">Flights!$G$6&amp;"-"&amp;Flights!$H$6</f>
        <v>KUL-CGK</v>
      </c>
      <c r="F62" s="57" t="str">
        <f aca="false">Flights!$K$6</f>
        <v>BC</v>
      </c>
      <c r="G62" s="57" t="s">
        <v>455</v>
      </c>
      <c r="H62" s="57" t="s">
        <v>456</v>
      </c>
      <c r="I62" s="57" t="s">
        <v>495</v>
      </c>
      <c r="J62" s="57" t="s">
        <v>537</v>
      </c>
      <c r="K62" s="67" t="s">
        <v>497</v>
      </c>
      <c r="L62" s="67" t="s">
        <v>505</v>
      </c>
      <c r="M62" s="67" t="s">
        <v>447</v>
      </c>
      <c r="N62" s="67" t="s">
        <v>379</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IFERROR(IF(OR(SUMPRODUCT(--ISNUMBER(SEARCH({"a0","a-0","a_0","a/0","a.0"},BN62)))&gt;0,SUMPRODUCT(--ISNUMBER(SEARCH({"ref 0","ref no 0","ref. 0","ref: 0","no. 0","no: 0","# 0","rev 0","email 0","memo 0","form 0","sheet 0","log 0","doc 0","report 0","photo 0","photos 0","img 0","file 0","ack 0","batch 0","lot 0","job 0","record 0","fax 0","letter 0","ref0","#0","no.0","no:0"},BM62)))&gt;0,AND(SUMPRODUCT(--ISNUMBER(SEARCH({" ref "," email "," memo "," form "," sheet "," report "," ack "," letter "," record "," log "," doc "," file "," batch "," lot "," job "," fax "," rev "," ticket "," case "," order "},(" "&amp;SUBSTITUTE(SUBSTITUTE(SUBSTITUTE(BM62,":"," "),"."," "),","," ")&amp;" "))))&gt;0,ISNUMBER(SEARCH("000",SUBSTITUTE(BM62,":"," ")))),SUMPRODUCT(--ISNUMBER(SEARCH({"http","www.","\",".pdf",".jpg",".jpeg",".png",".heic",".xls",".doc",".msg",".eml"},Z62)))&gt;0),1,0),0)</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IFERROR(IF(OR(SUMPRODUCT(--ISNUMBER(SEARCH({"a0","a-0","a_0","a/0","a.0"},BP62)))&gt;0,SUMPRODUCT(--ISNUMBER(SEARCH({"ref 0","ref no 0","ref. 0","ref: 0","no. 0","no: 0","# 0","rev 0","email 0","memo 0","form 0","sheet 0","log 0","doc 0","report 0","photo 0","photos 0","img 0","file 0","ack 0","batch 0","lot 0","job 0","record 0","fax 0","letter 0","ref0","#0","no.0","no:0"},BO62)))&gt;0,AND(SUMPRODUCT(--ISNUMBER(SEARCH({" ref "," email "," memo "," form "," sheet "," report "," ack "," letter "," record "," log "," doc "," file "," batch "," lot "," job "," fax "," rev "," ticket "," case "," order "},(" "&amp;SUBSTITUTE(SUBSTITUTE(SUBSTITUTE(BO62,":"," "),"."," "),","," ")&amp;" "))))&gt;0,ISNUMBER(SEARCH("000",SUBSTITUTE(BO62,":"," ")))),SUMPRODUCT(--ISNUMBER(SEARCH({"http","www.","\",".pdf",".jpg",".jpeg",".png",".heic",".xls",".doc",".msg",".eml"},W62)))&gt;0),1,0),0)</f>
        <v>0</v>
      </c>
    </row>
    <row r="63" customFormat="false" ht="78.75" hidden="false" customHeight="true" outlineLevel="0" collapsed="false">
      <c r="A63" s="57" t="s">
        <v>538</v>
      </c>
      <c r="B63" s="57" t="s">
        <v>198</v>
      </c>
      <c r="C63" s="57" t="str">
        <f aca="false">Flights!$F$6</f>
        <v>MH0727</v>
      </c>
      <c r="D63" s="58" t="n">
        <f aca="false">Flights!$D$6</f>
        <v>46304</v>
      </c>
      <c r="E63" s="57" t="str">
        <f aca="false">Flights!$G$6&amp;"-"&amp;Flights!$H$6</f>
        <v>KUL-CGK</v>
      </c>
      <c r="F63" s="57" t="str">
        <f aca="false">Flights!$K$6</f>
        <v>BC</v>
      </c>
      <c r="G63" s="57" t="s">
        <v>455</v>
      </c>
      <c r="H63" s="57" t="s">
        <v>456</v>
      </c>
      <c r="I63" s="57" t="s">
        <v>495</v>
      </c>
      <c r="J63" s="57" t="s">
        <v>539</v>
      </c>
      <c r="K63" s="67" t="s">
        <v>497</v>
      </c>
      <c r="L63" s="67" t="s">
        <v>508</v>
      </c>
      <c r="M63" s="67" t="s">
        <v>447</v>
      </c>
      <c r="N63" s="67" t="s">
        <v>440</v>
      </c>
      <c r="O63" s="67" t="s">
        <v>540</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IFERROR(IF(OR(SUMPRODUCT(--ISNUMBER(SEARCH({"a0","a-0","a_0","a/0","a.0"},BN63)))&gt;0,SUMPRODUCT(--ISNUMBER(SEARCH({"ref 0","ref no 0","ref. 0","ref: 0","no. 0","no: 0","# 0","rev 0","email 0","memo 0","form 0","sheet 0","log 0","doc 0","report 0","photo 0","photos 0","img 0","file 0","ack 0","batch 0","lot 0","job 0","record 0","fax 0","letter 0","ref0","#0","no.0","no:0"},BM63)))&gt;0,AND(SUMPRODUCT(--ISNUMBER(SEARCH({" ref "," email "," memo "," form "," sheet "," report "," ack "," letter "," record "," log "," doc "," file "," batch "," lot "," job "," fax "," rev "," ticket "," case "," order "},(" "&amp;SUBSTITUTE(SUBSTITUTE(SUBSTITUTE(BM63,":"," "),"."," "),","," ")&amp;" "))))&gt;0,ISNUMBER(SEARCH("000",SUBSTITUTE(BM63,":"," ")))),SUMPRODUCT(--ISNUMBER(SEARCH({"http","www.","\",".pdf",".jpg",".jpeg",".png",".heic",".xls",".doc",".msg",".eml"},Z63)))&gt;0),1,0),0)</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IFERROR(IF(OR(SUMPRODUCT(--ISNUMBER(SEARCH({"a0","a-0","a_0","a/0","a.0"},BP63)))&gt;0,SUMPRODUCT(--ISNUMBER(SEARCH({"ref 0","ref no 0","ref. 0","ref: 0","no. 0","no: 0","# 0","rev 0","email 0","memo 0","form 0","sheet 0","log 0","doc 0","report 0","photo 0","photos 0","img 0","file 0","ack 0","batch 0","lot 0","job 0","record 0","fax 0","letter 0","ref0","#0","no.0","no:0"},BO63)))&gt;0,AND(SUMPRODUCT(--ISNUMBER(SEARCH({" ref "," email "," memo "," form "," sheet "," report "," ack "," letter "," record "," log "," doc "," file "," batch "," lot "," job "," fax "," rev "," ticket "," case "," order "},(" "&amp;SUBSTITUTE(SUBSTITUTE(SUBSTITUTE(BO63,":"," "),"."," "),","," ")&amp;" "))))&gt;0,ISNUMBER(SEARCH("000",SUBSTITUTE(BO63,":"," ")))),SUMPRODUCT(--ISNUMBER(SEARCH({"http","www.","\",".pdf",".jpg",".jpeg",".png",".heic",".xls",".doc",".msg",".eml"},W63)))&gt;0),1,0),0)</f>
        <v>0</v>
      </c>
    </row>
    <row r="64" customFormat="false" ht="78.75" hidden="false" customHeight="true" outlineLevel="0" collapsed="false">
      <c r="A64" s="57" t="s">
        <v>541</v>
      </c>
      <c r="B64" s="57" t="s">
        <v>198</v>
      </c>
      <c r="C64" s="57" t="str">
        <f aca="false">Flights!$F$6</f>
        <v>MH0727</v>
      </c>
      <c r="D64" s="58" t="n">
        <f aca="false">Flights!$D$6</f>
        <v>46304</v>
      </c>
      <c r="E64" s="57" t="str">
        <f aca="false">Flights!$G$6&amp;"-"&amp;Flights!$H$6</f>
        <v>KUL-CGK</v>
      </c>
      <c r="F64" s="57" t="str">
        <f aca="false">Flights!$K$6</f>
        <v>BC</v>
      </c>
      <c r="G64" s="57" t="s">
        <v>455</v>
      </c>
      <c r="H64" s="57" t="s">
        <v>456</v>
      </c>
      <c r="I64" s="57" t="s">
        <v>495</v>
      </c>
      <c r="J64" s="57" t="s">
        <v>542</v>
      </c>
      <c r="K64" s="67" t="s">
        <v>497</v>
      </c>
      <c r="L64" s="67" t="s">
        <v>512</v>
      </c>
      <c r="M64" s="67" t="s">
        <v>447</v>
      </c>
      <c r="N64" s="67" t="s">
        <v>440</v>
      </c>
      <c r="O64" s="67" t="s">
        <v>540</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IFERROR(IF(OR(SUMPRODUCT(--ISNUMBER(SEARCH({"a0","a-0","a_0","a/0","a.0"},BN64)))&gt;0,SUMPRODUCT(--ISNUMBER(SEARCH({"ref 0","ref no 0","ref. 0","ref: 0","no. 0","no: 0","# 0","rev 0","email 0","memo 0","form 0","sheet 0","log 0","doc 0","report 0","photo 0","photos 0","img 0","file 0","ack 0","batch 0","lot 0","job 0","record 0","fax 0","letter 0","ref0","#0","no.0","no:0"},BM64)))&gt;0,AND(SUMPRODUCT(--ISNUMBER(SEARCH({" ref "," email "," memo "," form "," sheet "," report "," ack "," letter "," record "," log "," doc "," file "," batch "," lot "," job "," fax "," rev "," ticket "," case "," order "},(" "&amp;SUBSTITUTE(SUBSTITUTE(SUBSTITUTE(BM64,":"," "),"."," "),","," ")&amp;" "))))&gt;0,ISNUMBER(SEARCH("000",SUBSTITUTE(BM64,":"," ")))),SUMPRODUCT(--ISNUMBER(SEARCH({"http","www.","\",".pdf",".jpg",".jpeg",".png",".heic",".xls",".doc",".msg",".eml"},Z64)))&gt;0),1,0),0)</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IFERROR(IF(OR(SUMPRODUCT(--ISNUMBER(SEARCH({"a0","a-0","a_0","a/0","a.0"},BP64)))&gt;0,SUMPRODUCT(--ISNUMBER(SEARCH({"ref 0","ref no 0","ref. 0","ref: 0","no. 0","no: 0","# 0","rev 0","email 0","memo 0","form 0","sheet 0","log 0","doc 0","report 0","photo 0","photos 0","img 0","file 0","ack 0","batch 0","lot 0","job 0","record 0","fax 0","letter 0","ref0","#0","no.0","no:0"},BO64)))&gt;0,AND(SUMPRODUCT(--ISNUMBER(SEARCH({" ref "," email "," memo "," form "," sheet "," report "," ack "," letter "," record "," log "," doc "," file "," batch "," lot "," job "," fax "," rev "," ticket "," case "," order "},(" "&amp;SUBSTITUTE(SUBSTITUTE(SUBSTITUTE(BO64,":"," "),"."," "),","," ")&amp;" "))))&gt;0,ISNUMBER(SEARCH("000",SUBSTITUTE(BO64,":"," ")))),SUMPRODUCT(--ISNUMBER(SEARCH({"http","www.","\",".pdf",".jpg",".jpeg",".png",".heic",".xls",".doc",".msg",".eml"},W64)))&gt;0),1,0),0)</f>
        <v>0</v>
      </c>
    </row>
    <row r="65" customFormat="false" ht="39.75" hidden="false" customHeight="true" outlineLevel="0" collapsed="false">
      <c r="A65" s="57" t="s">
        <v>543</v>
      </c>
      <c r="B65" s="57" t="s">
        <v>198</v>
      </c>
      <c r="C65" s="57" t="str">
        <f aca="false">Flights!$F$6</f>
        <v>MH0727</v>
      </c>
      <c r="D65" s="58" t="n">
        <f aca="false">Flights!$D$6</f>
        <v>46304</v>
      </c>
      <c r="E65" s="57" t="str">
        <f aca="false">Flights!$G$6&amp;"-"&amp;Flights!$H$6</f>
        <v>KUL-CGK</v>
      </c>
      <c r="F65" s="57" t="str">
        <f aca="false">Flights!$K$6</f>
        <v>BC</v>
      </c>
      <c r="G65" s="57" t="s">
        <v>455</v>
      </c>
      <c r="H65" s="57" t="s">
        <v>456</v>
      </c>
      <c r="I65" s="57" t="s">
        <v>495</v>
      </c>
      <c r="J65" s="57" t="s">
        <v>544</v>
      </c>
      <c r="K65" s="67" t="s">
        <v>515</v>
      </c>
      <c r="L65" s="67" t="s">
        <v>516</v>
      </c>
      <c r="M65" s="67" t="s">
        <v>447</v>
      </c>
      <c r="N65" s="67" t="s">
        <v>379</v>
      </c>
      <c r="O65" s="67" t="s">
        <v>545</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IFERROR(IF(OR(SUMPRODUCT(--ISNUMBER(SEARCH({"a0","a-0","a_0","a/0","a.0"},BN65)))&gt;0,SUMPRODUCT(--ISNUMBER(SEARCH({"ref 0","ref no 0","ref. 0","ref: 0","no. 0","no: 0","# 0","rev 0","email 0","memo 0","form 0","sheet 0","log 0","doc 0","report 0","photo 0","photos 0","img 0","file 0","ack 0","batch 0","lot 0","job 0","record 0","fax 0","letter 0","ref0","#0","no.0","no:0"},BM65)))&gt;0,AND(SUMPRODUCT(--ISNUMBER(SEARCH({" ref "," email "," memo "," form "," sheet "," report "," ack "," letter "," record "," log "," doc "," file "," batch "," lot "," job "," fax "," rev "," ticket "," case "," order "},(" "&amp;SUBSTITUTE(SUBSTITUTE(SUBSTITUTE(BM65,":"," "),"."," "),","," ")&amp;" "))))&gt;0,ISNUMBER(SEARCH("000",SUBSTITUTE(BM65,":"," ")))),SUMPRODUCT(--ISNUMBER(SEARCH({"http","www.","\",".pdf",".jpg",".jpeg",".png",".heic",".xls",".doc",".msg",".eml"},Z65)))&gt;0),1,0),0)</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IFERROR(IF(OR(SUMPRODUCT(--ISNUMBER(SEARCH({"a0","a-0","a_0","a/0","a.0"},BP65)))&gt;0,SUMPRODUCT(--ISNUMBER(SEARCH({"ref 0","ref no 0","ref. 0","ref: 0","no. 0","no: 0","# 0","rev 0","email 0","memo 0","form 0","sheet 0","log 0","doc 0","report 0","photo 0","photos 0","img 0","file 0","ack 0","batch 0","lot 0","job 0","record 0","fax 0","letter 0","ref0","#0","no.0","no:0"},BO65)))&gt;0,AND(SUMPRODUCT(--ISNUMBER(SEARCH({" ref "," email "," memo "," form "," sheet "," report "," ack "," letter "," record "," log "," doc "," file "," batch "," lot "," job "," fax "," rev "," ticket "," case "," order "},(" "&amp;SUBSTITUTE(SUBSTITUTE(SUBSTITUTE(BO65,":"," "),"."," "),","," ")&amp;" "))))&gt;0,ISNUMBER(SEARCH("000",SUBSTITUTE(BO65,":"," ")))),SUMPRODUCT(--ISNUMBER(SEARCH({"http","www.","\",".pdf",".jpg",".jpeg",".png",".heic",".xls",".doc",".msg",".eml"},W65)))&gt;0),1,0),0)</f>
        <v>0</v>
      </c>
    </row>
    <row r="66" customFormat="false" ht="39.75" hidden="false" customHeight="true" outlineLevel="0" collapsed="false">
      <c r="A66" s="57" t="s">
        <v>546</v>
      </c>
      <c r="B66" s="57" t="s">
        <v>198</v>
      </c>
      <c r="C66" s="57" t="str">
        <f aca="false">Flights!$F$6</f>
        <v>MH0727</v>
      </c>
      <c r="D66" s="58" t="n">
        <f aca="false">Flights!$D$6</f>
        <v>46304</v>
      </c>
      <c r="E66" s="57" t="str">
        <f aca="false">Flights!$G$6&amp;"-"&amp;Flights!$H$6</f>
        <v>KUL-CGK</v>
      </c>
      <c r="F66" s="57" t="str">
        <f aca="false">Flights!$K$6</f>
        <v>BC</v>
      </c>
      <c r="G66" s="57" t="s">
        <v>455</v>
      </c>
      <c r="H66" s="57" t="s">
        <v>456</v>
      </c>
      <c r="I66" s="57" t="s">
        <v>495</v>
      </c>
      <c r="J66" s="57" t="s">
        <v>547</v>
      </c>
      <c r="K66" s="67" t="s">
        <v>497</v>
      </c>
      <c r="L66" s="67" t="s">
        <v>520</v>
      </c>
      <c r="M66" s="67" t="s">
        <v>447</v>
      </c>
      <c r="N66" s="67" t="s">
        <v>379</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IFERROR(IF(OR(SUMPRODUCT(--ISNUMBER(SEARCH({"a0","a-0","a_0","a/0","a.0"},BN66)))&gt;0,SUMPRODUCT(--ISNUMBER(SEARCH({"ref 0","ref no 0","ref. 0","ref: 0","no. 0","no: 0","# 0","rev 0","email 0","memo 0","form 0","sheet 0","log 0","doc 0","report 0","photo 0","photos 0","img 0","file 0","ack 0","batch 0","lot 0","job 0","record 0","fax 0","letter 0","ref0","#0","no.0","no:0"},BM66)))&gt;0,AND(SUMPRODUCT(--ISNUMBER(SEARCH({" ref "," email "," memo "," form "," sheet "," report "," ack "," letter "," record "," log "," doc "," file "," batch "," lot "," job "," fax "," rev "," ticket "," case "," order "},(" "&amp;SUBSTITUTE(SUBSTITUTE(SUBSTITUTE(BM66,":"," "),"."," "),","," ")&amp;" "))))&gt;0,ISNUMBER(SEARCH("000",SUBSTITUTE(BM66,":"," ")))),SUMPRODUCT(--ISNUMBER(SEARCH({"http","www.","\",".pdf",".jpg",".jpeg",".png",".heic",".xls",".doc",".msg",".eml"},Z66)))&gt;0),1,0),0)</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IFERROR(IF(OR(SUMPRODUCT(--ISNUMBER(SEARCH({"a0","a-0","a_0","a/0","a.0"},BP66)))&gt;0,SUMPRODUCT(--ISNUMBER(SEARCH({"ref 0","ref no 0","ref. 0","ref: 0","no. 0","no: 0","# 0","rev 0","email 0","memo 0","form 0","sheet 0","log 0","doc 0","report 0","photo 0","photos 0","img 0","file 0","ack 0","batch 0","lot 0","job 0","record 0","fax 0","letter 0","ref0","#0","no.0","no:0"},BO66)))&gt;0,AND(SUMPRODUCT(--ISNUMBER(SEARCH({" ref "," email "," memo "," form "," sheet "," report "," ack "," letter "," record "," log "," doc "," file "," batch "," lot "," job "," fax "," rev "," ticket "," case "," order "},(" "&amp;SUBSTITUTE(SUBSTITUTE(SUBSTITUTE(BO66,":"," "),"."," "),","," ")&amp;" "))))&gt;0,ISNUMBER(SEARCH("000",SUBSTITUTE(BO66,":"," ")))),SUMPRODUCT(--ISNUMBER(SEARCH({"http","www.","\",".pdf",".jpg",".jpeg",".png",".heic",".xls",".doc",".msg",".eml"},W66)))&gt;0),1,0),0)</f>
        <v>0</v>
      </c>
    </row>
    <row r="67" customFormat="false" ht="39.75" hidden="false" customHeight="true" outlineLevel="0" collapsed="false">
      <c r="A67" s="57" t="s">
        <v>548</v>
      </c>
      <c r="B67" s="57" t="s">
        <v>198</v>
      </c>
      <c r="C67" s="57" t="str">
        <f aca="false">Flights!$F$6</f>
        <v>MH0727</v>
      </c>
      <c r="D67" s="58" t="n">
        <f aca="false">Flights!$D$6</f>
        <v>46304</v>
      </c>
      <c r="E67" s="57" t="str">
        <f aca="false">Flights!$G$6&amp;"-"&amp;Flights!$H$6</f>
        <v>KUL-CGK</v>
      </c>
      <c r="F67" s="57" t="str">
        <f aca="false">Flights!$K$6</f>
        <v>BC</v>
      </c>
      <c r="G67" s="57" t="s">
        <v>455</v>
      </c>
      <c r="H67" s="57" t="s">
        <v>456</v>
      </c>
      <c r="I67" s="57" t="s">
        <v>443</v>
      </c>
      <c r="J67" s="57" t="s">
        <v>549</v>
      </c>
      <c r="K67" s="67" t="s">
        <v>445</v>
      </c>
      <c r="L67" s="67" t="s">
        <v>523</v>
      </c>
      <c r="M67" s="67" t="s">
        <v>447</v>
      </c>
      <c r="N67" s="67" t="s">
        <v>379</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IFERROR(IF(OR(SUMPRODUCT(--ISNUMBER(SEARCH({"a0","a-0","a_0","a/0","a.0"},BN67)))&gt;0,SUMPRODUCT(--ISNUMBER(SEARCH({"ref 0","ref no 0","ref. 0","ref: 0","no. 0","no: 0","# 0","rev 0","email 0","memo 0","form 0","sheet 0","log 0","doc 0","report 0","photo 0","photos 0","img 0","file 0","ack 0","batch 0","lot 0","job 0","record 0","fax 0","letter 0","ref0","#0","no.0","no:0"},BM67)))&gt;0,AND(SUMPRODUCT(--ISNUMBER(SEARCH({" ref "," email "," memo "," form "," sheet "," report "," ack "," letter "," record "," log "," doc "," file "," batch "," lot "," job "," fax "," rev "," ticket "," case "," order "},(" "&amp;SUBSTITUTE(SUBSTITUTE(SUBSTITUTE(BM67,":"," "),"."," "),","," ")&amp;" "))))&gt;0,ISNUMBER(SEARCH("000",SUBSTITUTE(BM67,":"," ")))),SUMPRODUCT(--ISNUMBER(SEARCH({"http","www.","\",".pdf",".jpg",".jpeg",".png",".heic",".xls",".doc",".msg",".eml"},Z67)))&gt;0),1,0),0)</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IFERROR(IF(OR(SUMPRODUCT(--ISNUMBER(SEARCH({"a0","a-0","a_0","a/0","a.0"},BP67)))&gt;0,SUMPRODUCT(--ISNUMBER(SEARCH({"ref 0","ref no 0","ref. 0","ref: 0","no. 0","no: 0","# 0","rev 0","email 0","memo 0","form 0","sheet 0","log 0","doc 0","report 0","photo 0","photos 0","img 0","file 0","ack 0","batch 0","lot 0","job 0","record 0","fax 0","letter 0","ref0","#0","no.0","no:0"},BO67)))&gt;0,AND(SUMPRODUCT(--ISNUMBER(SEARCH({" ref "," email "," memo "," form "," sheet "," report "," ack "," letter "," record "," log "," doc "," file "," batch "," lot "," job "," fax "," rev "," ticket "," case "," order "},(" "&amp;SUBSTITUTE(SUBSTITUTE(SUBSTITUTE(BO67,":"," "),"."," "),","," ")&amp;" "))))&gt;0,ISNUMBER(SEARCH("000",SUBSTITUTE(BO67,":"," ")))),SUMPRODUCT(--ISNUMBER(SEARCH({"http","www.","\",".pdf",".jpg",".jpeg",".png",".heic",".xls",".doc",".msg",".eml"},W67)))&gt;0),1,0),0)</f>
        <v>0</v>
      </c>
    </row>
    <row r="68" customFormat="false" ht="39.75" hidden="false" customHeight="true" outlineLevel="0" collapsed="false">
      <c r="A68" s="57" t="s">
        <v>550</v>
      </c>
      <c r="B68" s="57" t="s">
        <v>198</v>
      </c>
      <c r="C68" s="57" t="str">
        <f aca="false">Flights!$F$6</f>
        <v>MH0727</v>
      </c>
      <c r="D68" s="58" t="n">
        <f aca="false">Flights!$D$6</f>
        <v>46304</v>
      </c>
      <c r="E68" s="57" t="str">
        <f aca="false">Flights!$G$6&amp;"-"&amp;Flights!$H$6</f>
        <v>KUL-CGK</v>
      </c>
      <c r="F68" s="57" t="str">
        <f aca="false">Flights!$K$6</f>
        <v>BC</v>
      </c>
      <c r="G68" s="57" t="s">
        <v>455</v>
      </c>
      <c r="H68" s="57" t="s">
        <v>456</v>
      </c>
      <c r="I68" s="57" t="s">
        <v>443</v>
      </c>
      <c r="J68" s="57" t="s">
        <v>551</v>
      </c>
      <c r="K68" s="67" t="s">
        <v>445</v>
      </c>
      <c r="L68" s="67" t="s">
        <v>526</v>
      </c>
      <c r="M68" s="67" t="s">
        <v>447</v>
      </c>
      <c r="N68" s="67" t="s">
        <v>379</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IFERROR(IF(OR(SUMPRODUCT(--ISNUMBER(SEARCH({"a0","a-0","a_0","a/0","a.0"},BN68)))&gt;0,SUMPRODUCT(--ISNUMBER(SEARCH({"ref 0","ref no 0","ref. 0","ref: 0","no. 0","no: 0","# 0","rev 0","email 0","memo 0","form 0","sheet 0","log 0","doc 0","report 0","photo 0","photos 0","img 0","file 0","ack 0","batch 0","lot 0","job 0","record 0","fax 0","letter 0","ref0","#0","no.0","no:0"},BM68)))&gt;0,AND(SUMPRODUCT(--ISNUMBER(SEARCH({" ref "," email "," memo "," form "," sheet "," report "," ack "," letter "," record "," log "," doc "," file "," batch "," lot "," job "," fax "," rev "," ticket "," case "," order "},(" "&amp;SUBSTITUTE(SUBSTITUTE(SUBSTITUTE(BM68,":"," "),"."," "),","," ")&amp;" "))))&gt;0,ISNUMBER(SEARCH("000",SUBSTITUTE(BM68,":"," ")))),SUMPRODUCT(--ISNUMBER(SEARCH({"http","www.","\",".pdf",".jpg",".jpeg",".png",".heic",".xls",".doc",".msg",".eml"},Z68)))&gt;0),1,0),0)</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IFERROR(IF(OR(SUMPRODUCT(--ISNUMBER(SEARCH({"a0","a-0","a_0","a/0","a.0"},BP68)))&gt;0,SUMPRODUCT(--ISNUMBER(SEARCH({"ref 0","ref no 0","ref. 0","ref: 0","no. 0","no: 0","# 0","rev 0","email 0","memo 0","form 0","sheet 0","log 0","doc 0","report 0","photo 0","photos 0","img 0","file 0","ack 0","batch 0","lot 0","job 0","record 0","fax 0","letter 0","ref0","#0","no.0","no:0"},BO68)))&gt;0,AND(SUMPRODUCT(--ISNUMBER(SEARCH({" ref "," email "," memo "," form "," sheet "," report "," ack "," letter "," record "," log "," doc "," file "," batch "," lot "," job "," fax "," rev "," ticket "," case "," order "},(" "&amp;SUBSTITUTE(SUBSTITUTE(SUBSTITUTE(BO68,":"," "),"."," "),","," ")&amp;" "))))&gt;0,ISNUMBER(SEARCH("000",SUBSTITUTE(BO68,":"," ")))),SUMPRODUCT(--ISNUMBER(SEARCH({"http","www.","\",".pdf",".jpg",".jpeg",".png",".heic",".xls",".doc",".msg",".eml"},W68)))&gt;0),1,0),0)</f>
        <v>0</v>
      </c>
    </row>
    <row r="69" customFormat="false" ht="39.75" hidden="false" customHeight="true" outlineLevel="0" collapsed="false">
      <c r="A69" s="57" t="s">
        <v>552</v>
      </c>
      <c r="B69" s="57" t="s">
        <v>212</v>
      </c>
      <c r="C69" s="57" t="str">
        <f aca="false">Flights!$F$7</f>
        <v>MH0720</v>
      </c>
      <c r="D69" s="58" t="n">
        <f aca="false">Flights!$D$7</f>
        <v>46305</v>
      </c>
      <c r="E69" s="57" t="str">
        <f aca="false">Flights!$G$7&amp;"-"&amp;Flights!$H$7</f>
        <v>CGK-KUL</v>
      </c>
      <c r="F69" s="57" t="str">
        <f aca="false">Flights!$K$7</f>
        <v>EY</v>
      </c>
      <c r="G69" s="57" t="s">
        <v>81</v>
      </c>
      <c r="H69" s="57" t="s">
        <v>374</v>
      </c>
      <c r="I69" s="57" t="s">
        <v>375</v>
      </c>
      <c r="J69" s="57" t="s">
        <v>376</v>
      </c>
      <c r="K69" s="67" t="s">
        <v>377</v>
      </c>
      <c r="L69" s="67" t="s">
        <v>378</v>
      </c>
      <c r="M69" s="67"/>
      <c r="N69" s="67" t="s">
        <v>379</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t="n">
        <f aca="false">IFERROR(IF(OR(SUMPRODUCT(--ISNUMBER(SEARCH({"a0","a-0","a_0","a/0","a.0"},BN69)))&gt;0,SUMPRODUCT(--ISNUMBER(SEARCH({"ref 0","ref no 0","ref. 0","ref: 0","no. 0","no: 0","# 0","rev 0","email 0","memo 0","form 0","sheet 0","log 0","doc 0","report 0","photo 0","photos 0","img 0","file 0","ack 0","batch 0","lot 0","job 0","record 0","fax 0","letter 0","ref0","#0","no.0","no:0"},BM69)))&gt;0,AND(SUMPRODUCT(--ISNUMBER(SEARCH({" ref "," email "," memo "," form "," sheet "," report "," ack "," letter "," record "," log "," doc "," file "," batch "," lot "," job "," fax "," rev "," ticket "," case "," order "},(" "&amp;SUBSTITUTE(SUBSTITUTE(SUBSTITUTE(BM69,":"," "),"."," "),","," ")&amp;" "))))&gt;0,ISNUMBER(SEARCH("000",SUBSTITUTE(BM69,":"," ")))),SUMPRODUCT(--ISNUMBER(SEARCH({"http","www.","\",".pdf",".jpg",".jpeg",".png",".heic",".xls",".doc",".msg",".eml"},Z69)))&gt;0),1,0),0)</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IFERROR(IF(OR(SUMPRODUCT(--ISNUMBER(SEARCH({"a0","a-0","a_0","a/0","a.0"},BP69)))&gt;0,SUMPRODUCT(--ISNUMBER(SEARCH({"ref 0","ref no 0","ref. 0","ref: 0","no. 0","no: 0","# 0","rev 0","email 0","memo 0","form 0","sheet 0","log 0","doc 0","report 0","photo 0","photos 0","img 0","file 0","ack 0","batch 0","lot 0","job 0","record 0","fax 0","letter 0","ref0","#0","no.0","no:0"},BO69)))&gt;0,AND(SUMPRODUCT(--ISNUMBER(SEARCH({" ref "," email "," memo "," form "," sheet "," report "," ack "," letter "," record "," log "," doc "," file "," batch "," lot "," job "," fax "," rev "," ticket "," case "," order "},(" "&amp;SUBSTITUTE(SUBSTITUTE(SUBSTITUTE(BO69,":"," "),"."," "),","," ")&amp;" "))))&gt;0,ISNUMBER(SEARCH("000",SUBSTITUTE(BO69,":"," ")))),SUMPRODUCT(--ISNUMBER(SEARCH({"http","www.","\",".pdf",".jpg",".jpeg",".png",".heic",".xls",".doc",".msg",".eml"},W69)))&gt;0),1,0),0)</f>
        <v>0</v>
      </c>
    </row>
    <row r="70" customFormat="false" ht="39.75" hidden="false" customHeight="true" outlineLevel="0" collapsed="false">
      <c r="A70" s="57" t="s">
        <v>553</v>
      </c>
      <c r="B70" s="57" t="s">
        <v>212</v>
      </c>
      <c r="C70" s="57" t="str">
        <f aca="false">Flights!$F$7</f>
        <v>MH0720</v>
      </c>
      <c r="D70" s="58" t="n">
        <f aca="false">Flights!$D$7</f>
        <v>46305</v>
      </c>
      <c r="E70" s="57" t="str">
        <f aca="false">Flights!$G$7&amp;"-"&amp;Flights!$H$7</f>
        <v>CGK-KUL</v>
      </c>
      <c r="F70" s="57" t="str">
        <f aca="false">Flights!$K$7</f>
        <v>EY</v>
      </c>
      <c r="G70" s="57" t="s">
        <v>81</v>
      </c>
      <c r="H70" s="57" t="s">
        <v>374</v>
      </c>
      <c r="I70" s="57" t="s">
        <v>381</v>
      </c>
      <c r="J70" s="57" t="s">
        <v>382</v>
      </c>
      <c r="K70" s="67" t="s">
        <v>383</v>
      </c>
      <c r="L70" s="67" t="s">
        <v>378</v>
      </c>
      <c r="M70" s="67"/>
      <c r="N70" s="67" t="s">
        <v>379</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t="n">
        <f aca="false">IFERROR(IF(OR(SUMPRODUCT(--ISNUMBER(SEARCH({"a0","a-0","a_0","a/0","a.0"},BN70)))&gt;0,SUMPRODUCT(--ISNUMBER(SEARCH({"ref 0","ref no 0","ref. 0","ref: 0","no. 0","no: 0","# 0","rev 0","email 0","memo 0","form 0","sheet 0","log 0","doc 0","report 0","photo 0","photos 0","img 0","file 0","ack 0","batch 0","lot 0","job 0","record 0","fax 0","letter 0","ref0","#0","no.0","no:0"},BM70)))&gt;0,AND(SUMPRODUCT(--ISNUMBER(SEARCH({" ref "," email "," memo "," form "," sheet "," report "," ack "," letter "," record "," log "," doc "," file "," batch "," lot "," job "," fax "," rev "," ticket "," case "," order "},(" "&amp;SUBSTITUTE(SUBSTITUTE(SUBSTITUTE(BM70,":"," "),"."," "),","," ")&amp;" "))))&gt;0,ISNUMBER(SEARCH("000",SUBSTITUTE(BM70,":"," ")))),SUMPRODUCT(--ISNUMBER(SEARCH({"http","www.","\",".pdf",".jpg",".jpeg",".png",".heic",".xls",".doc",".msg",".eml"},Z70)))&gt;0),1,0),0)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IFERROR(IF(OR(SUMPRODUCT(--ISNUMBER(SEARCH({"a0","a-0","a_0","a/0","a.0"},BP70)))&gt;0,SUMPRODUCT(--ISNUMBER(SEARCH({"ref 0","ref no 0","ref. 0","ref: 0","no. 0","no: 0","# 0","rev 0","email 0","memo 0","form 0","sheet 0","log 0","doc 0","report 0","photo 0","photos 0","img 0","file 0","ack 0","batch 0","lot 0","job 0","record 0","fax 0","letter 0","ref0","#0","no.0","no:0"},BO70)))&gt;0,AND(SUMPRODUCT(--ISNUMBER(SEARCH({" ref "," email "," memo "," form "," sheet "," report "," ack "," letter "," record "," log "," doc "," file "," batch "," lot "," job "," fax "," rev "," ticket "," case "," order "},(" "&amp;SUBSTITUTE(SUBSTITUTE(SUBSTITUTE(BO70,":"," "),"."," "),","," ")&amp;" "))))&gt;0,ISNUMBER(SEARCH("000",SUBSTITUTE(BO70,":"," ")))),SUMPRODUCT(--ISNUMBER(SEARCH({"http","www.","\",".pdf",".jpg",".jpeg",".png",".heic",".xls",".doc",".msg",".eml"},W70)))&gt;0),1,0),0)</f>
        <v>0</v>
      </c>
    </row>
    <row r="71" customFormat="false" ht="41.25" hidden="false" customHeight="true" outlineLevel="0" collapsed="false">
      <c r="A71" s="57" t="s">
        <v>554</v>
      </c>
      <c r="B71" s="57" t="s">
        <v>212</v>
      </c>
      <c r="C71" s="57" t="str">
        <f aca="false">Flights!$F$7</f>
        <v>MH0720</v>
      </c>
      <c r="D71" s="58" t="n">
        <f aca="false">Flights!$D$7</f>
        <v>46305</v>
      </c>
      <c r="E71" s="57" t="str">
        <f aca="false">Flights!$G$7&amp;"-"&amp;Flights!$H$7</f>
        <v>CGK-KUL</v>
      </c>
      <c r="F71" s="57" t="str">
        <f aca="false">Flights!$K$7</f>
        <v>EY</v>
      </c>
      <c r="G71" s="57" t="s">
        <v>81</v>
      </c>
      <c r="H71" s="57" t="s">
        <v>374</v>
      </c>
      <c r="I71" s="57" t="s">
        <v>385</v>
      </c>
      <c r="J71" s="57" t="s">
        <v>386</v>
      </c>
      <c r="K71" s="67" t="s">
        <v>387</v>
      </c>
      <c r="L71" s="67" t="s">
        <v>378</v>
      </c>
      <c r="M71" s="67"/>
      <c r="N71" s="67" t="str">
        <f aca="false">IF(TRIM(Flights!$L$7)="A339","Required","N/A – rule")</f>
        <v>N/A – rule</v>
      </c>
      <c r="O71" s="67" t="s">
        <v>388</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t="n">
        <f aca="false">IFERROR(IF(OR(SUMPRODUCT(--ISNUMBER(SEARCH({"a0","a-0","a_0","a/0","a.0"},BN71)))&gt;0,SUMPRODUCT(--ISNUMBER(SEARCH({"ref 0","ref no 0","ref. 0","ref: 0","no. 0","no: 0","# 0","rev 0","email 0","memo 0","form 0","sheet 0","log 0","doc 0","report 0","photo 0","photos 0","img 0","file 0","ack 0","batch 0","lot 0","job 0","record 0","fax 0","letter 0","ref0","#0","no.0","no:0"},BM71)))&gt;0,AND(SUMPRODUCT(--ISNUMBER(SEARCH({" ref "," email "," memo "," form "," sheet "," report "," ack "," letter "," record "," log "," doc "," file "," batch "," lot "," job "," fax "," rev "," ticket "," case "," order "},(" "&amp;SUBSTITUTE(SUBSTITUTE(SUBSTITUTE(BM71,":"," "),"."," "),","," ")&amp;" "))))&gt;0,ISNUMBER(SEARCH("000",SUBSTITUTE(BM71,":"," ")))),SUMPRODUCT(--ISNUMBER(SEARCH({"http","www.","\",".pdf",".jpg",".jpeg",".png",".heic",".xls",".doc",".msg",".eml"},Z71)))&gt;0),1,0),0)</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IFERROR(IF(OR(SUMPRODUCT(--ISNUMBER(SEARCH({"a0","a-0","a_0","a/0","a.0"},BP71)))&gt;0,SUMPRODUCT(--ISNUMBER(SEARCH({"ref 0","ref no 0","ref. 0","ref: 0","no. 0","no: 0","# 0","rev 0","email 0","memo 0","form 0","sheet 0","log 0","doc 0","report 0","photo 0","photos 0","img 0","file 0","ack 0","batch 0","lot 0","job 0","record 0","fax 0","letter 0","ref0","#0","no.0","no:0"},BO71)))&gt;0,AND(SUMPRODUCT(--ISNUMBER(SEARCH({" ref "," email "," memo "," form "," sheet "," report "," ack "," letter "," record "," log "," doc "," file "," batch "," lot "," job "," fax "," rev "," ticket "," case "," order "},(" "&amp;SUBSTITUTE(SUBSTITUTE(SUBSTITUTE(BO71,":"," "),"."," "),","," ")&amp;" "))))&gt;0,ISNUMBER(SEARCH("000",SUBSTITUTE(BO71,":"," ")))),SUMPRODUCT(--ISNUMBER(SEARCH({"http","www.","\",".pdf",".jpg",".jpeg",".png",".heic",".xls",".doc",".msg",".eml"},W71)))&gt;0),1,0),0)</f>
        <v>0</v>
      </c>
    </row>
    <row r="72" customFormat="false" ht="39.75" hidden="false" customHeight="true" outlineLevel="0" collapsed="false">
      <c r="A72" s="57" t="s">
        <v>555</v>
      </c>
      <c r="B72" s="57" t="s">
        <v>212</v>
      </c>
      <c r="C72" s="57" t="str">
        <f aca="false">Flights!$F$7</f>
        <v>MH0720</v>
      </c>
      <c r="D72" s="58" t="n">
        <f aca="false">Flights!$D$7</f>
        <v>46305</v>
      </c>
      <c r="E72" s="57" t="str">
        <f aca="false">Flights!$G$7&amp;"-"&amp;Flights!$H$7</f>
        <v>CGK-KUL</v>
      </c>
      <c r="F72" s="57" t="str">
        <f aca="false">Flights!$K$7</f>
        <v>EY</v>
      </c>
      <c r="G72" s="57" t="s">
        <v>81</v>
      </c>
      <c r="H72" s="57" t="s">
        <v>374</v>
      </c>
      <c r="I72" s="57" t="s">
        <v>390</v>
      </c>
      <c r="J72" s="57" t="s">
        <v>391</v>
      </c>
      <c r="K72" s="67" t="s">
        <v>392</v>
      </c>
      <c r="L72" s="67" t="s">
        <v>378</v>
      </c>
      <c r="M72" s="67"/>
      <c r="N72" s="67" t="s">
        <v>379</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t="n">
        <f aca="false">IFERROR(IF(OR(SUMPRODUCT(--ISNUMBER(SEARCH({"a0","a-0","a_0","a/0","a.0"},BN72)))&gt;0,SUMPRODUCT(--ISNUMBER(SEARCH({"ref 0","ref no 0","ref. 0","ref: 0","no. 0","no: 0","# 0","rev 0","email 0","memo 0","form 0","sheet 0","log 0","doc 0","report 0","photo 0","photos 0","img 0","file 0","ack 0","batch 0","lot 0","job 0","record 0","fax 0","letter 0","ref0","#0","no.0","no:0"},BM72)))&gt;0,AND(SUMPRODUCT(--ISNUMBER(SEARCH({" ref "," email "," memo "," form "," sheet "," report "," ack "," letter "," record "," log "," doc "," file "," batch "," lot "," job "," fax "," rev "," ticket "," case "," order "},(" "&amp;SUBSTITUTE(SUBSTITUTE(SUBSTITUTE(BM72,":"," "),"."," "),","," ")&amp;" "))))&gt;0,ISNUMBER(SEARCH("000",SUBSTITUTE(BM72,":"," ")))),SUMPRODUCT(--ISNUMBER(SEARCH({"http","www.","\",".pdf",".jpg",".jpeg",".png",".heic",".xls",".doc",".msg",".eml"},Z72)))&gt;0),1,0),0)</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IFERROR(IF(OR(SUMPRODUCT(--ISNUMBER(SEARCH({"a0","a-0","a_0","a/0","a.0"},BP72)))&gt;0,SUMPRODUCT(--ISNUMBER(SEARCH({"ref 0","ref no 0","ref. 0","ref: 0","no. 0","no: 0","# 0","rev 0","email 0","memo 0","form 0","sheet 0","log 0","doc 0","report 0","photo 0","photos 0","img 0","file 0","ack 0","batch 0","lot 0","job 0","record 0","fax 0","letter 0","ref0","#0","no.0","no:0"},BO72)))&gt;0,AND(SUMPRODUCT(--ISNUMBER(SEARCH({" ref "," email "," memo "," form "," sheet "," report "," ack "," letter "," record "," log "," doc "," file "," batch "," lot "," job "," fax "," rev "," ticket "," case "," order "},(" "&amp;SUBSTITUTE(SUBSTITUTE(SUBSTITUTE(BO72,":"," "),"."," "),","," ")&amp;" "))))&gt;0,ISNUMBER(SEARCH("000",SUBSTITUTE(BO72,":"," ")))),SUMPRODUCT(--ISNUMBER(SEARCH({"http","www.","\",".pdf",".jpg",".jpeg",".png",".heic",".xls",".doc",".msg",".eml"},W72)))&gt;0),1,0),0)</f>
        <v>0</v>
      </c>
    </row>
    <row r="73" customFormat="false" ht="39.75" hidden="false" customHeight="true" outlineLevel="0" collapsed="false">
      <c r="A73" s="57" t="s">
        <v>556</v>
      </c>
      <c r="B73" s="57" t="s">
        <v>212</v>
      </c>
      <c r="C73" s="57" t="str">
        <f aca="false">Flights!$F$7</f>
        <v>MH0720</v>
      </c>
      <c r="D73" s="58" t="n">
        <f aca="false">Flights!$D$7</f>
        <v>46305</v>
      </c>
      <c r="E73" s="57" t="str">
        <f aca="false">Flights!$G$7&amp;"-"&amp;Flights!$H$7</f>
        <v>CGK-KUL</v>
      </c>
      <c r="F73" s="57" t="str">
        <f aca="false">Flights!$K$7</f>
        <v>EY</v>
      </c>
      <c r="G73" s="57" t="s">
        <v>81</v>
      </c>
      <c r="H73" s="57" t="s">
        <v>374</v>
      </c>
      <c r="I73" s="57" t="s">
        <v>394</v>
      </c>
      <c r="J73" s="57" t="s">
        <v>395</v>
      </c>
      <c r="K73" s="67" t="s">
        <v>396</v>
      </c>
      <c r="L73" s="67" t="s">
        <v>378</v>
      </c>
      <c r="M73" s="67"/>
      <c r="N73" s="67" t="s">
        <v>379</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t="n">
        <f aca="false">IFERROR(IF(OR(SUMPRODUCT(--ISNUMBER(SEARCH({"a0","a-0","a_0","a/0","a.0"},BN73)))&gt;0,SUMPRODUCT(--ISNUMBER(SEARCH({"ref 0","ref no 0","ref. 0","ref: 0","no. 0","no: 0","# 0","rev 0","email 0","memo 0","form 0","sheet 0","log 0","doc 0","report 0","photo 0","photos 0","img 0","file 0","ack 0","batch 0","lot 0","job 0","record 0","fax 0","letter 0","ref0","#0","no.0","no:0"},BM73)))&gt;0,AND(SUMPRODUCT(--ISNUMBER(SEARCH({" ref "," email "," memo "," form "," sheet "," report "," ack "," letter "," record "," log "," doc "," file "," batch "," lot "," job "," fax "," rev "," ticket "," case "," order "},(" "&amp;SUBSTITUTE(SUBSTITUTE(SUBSTITUTE(BM73,":"," "),"."," "),","," ")&amp;" "))))&gt;0,ISNUMBER(SEARCH("000",SUBSTITUTE(BM73,":"," ")))),SUMPRODUCT(--ISNUMBER(SEARCH({"http","www.","\",".pdf",".jpg",".jpeg",".png",".heic",".xls",".doc",".msg",".eml"},Z73)))&gt;0),1,0),0)</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IFERROR(IF(OR(SUMPRODUCT(--ISNUMBER(SEARCH({"a0","a-0","a_0","a/0","a.0"},BP73)))&gt;0,SUMPRODUCT(--ISNUMBER(SEARCH({"ref 0","ref no 0","ref. 0","ref: 0","no. 0","no: 0","# 0","rev 0","email 0","memo 0","form 0","sheet 0","log 0","doc 0","report 0","photo 0","photos 0","img 0","file 0","ack 0","batch 0","lot 0","job 0","record 0","fax 0","letter 0","ref0","#0","no.0","no:0"},BO73)))&gt;0,AND(SUMPRODUCT(--ISNUMBER(SEARCH({" ref "," email "," memo "," form "," sheet "," report "," ack "," letter "," record "," log "," doc "," file "," batch "," lot "," job "," fax "," rev "," ticket "," case "," order "},(" "&amp;SUBSTITUTE(SUBSTITUTE(SUBSTITUTE(BO73,":"," "),"."," "),","," ")&amp;" "))))&gt;0,ISNUMBER(SEARCH("000",SUBSTITUTE(BO73,":"," ")))),SUMPRODUCT(--ISNUMBER(SEARCH({"http","www.","\",".pdf",".jpg",".jpeg",".png",".heic",".xls",".doc",".msg",".eml"},W73)))&gt;0),1,0),0)</f>
        <v>0</v>
      </c>
    </row>
    <row r="74" customFormat="false" ht="39.75" hidden="false" customHeight="true" outlineLevel="0" collapsed="false">
      <c r="A74" s="57" t="s">
        <v>557</v>
      </c>
      <c r="B74" s="57" t="s">
        <v>212</v>
      </c>
      <c r="C74" s="57" t="str">
        <f aca="false">Flights!$F$7</f>
        <v>MH0720</v>
      </c>
      <c r="D74" s="58" t="n">
        <f aca="false">Flights!$D$7</f>
        <v>46305</v>
      </c>
      <c r="E74" s="57" t="str">
        <f aca="false">Flights!$G$7&amp;"-"&amp;Flights!$H$7</f>
        <v>CGK-KUL</v>
      </c>
      <c r="F74" s="57" t="str">
        <f aca="false">Flights!$K$7</f>
        <v>EY</v>
      </c>
      <c r="G74" s="57" t="s">
        <v>81</v>
      </c>
      <c r="H74" s="57" t="s">
        <v>374</v>
      </c>
      <c r="I74" s="57" t="s">
        <v>394</v>
      </c>
      <c r="J74" s="57" t="s">
        <v>398</v>
      </c>
      <c r="K74" s="67" t="s">
        <v>399</v>
      </c>
      <c r="L74" s="67" t="s">
        <v>378</v>
      </c>
      <c r="M74" s="67"/>
      <c r="N74" s="67" t="s">
        <v>379</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t="n">
        <f aca="false">IFERROR(IF(OR(SUMPRODUCT(--ISNUMBER(SEARCH({"a0","a-0","a_0","a/0","a.0"},BN74)))&gt;0,SUMPRODUCT(--ISNUMBER(SEARCH({"ref 0","ref no 0","ref. 0","ref: 0","no. 0","no: 0","# 0","rev 0","email 0","memo 0","form 0","sheet 0","log 0","doc 0","report 0","photo 0","photos 0","img 0","file 0","ack 0","batch 0","lot 0","job 0","record 0","fax 0","letter 0","ref0","#0","no.0","no:0"},BM74)))&gt;0,AND(SUMPRODUCT(--ISNUMBER(SEARCH({" ref "," email "," memo "," form "," sheet "," report "," ack "," letter "," record "," log "," doc "," file "," batch "," lot "," job "," fax "," rev "," ticket "," case "," order "},(" "&amp;SUBSTITUTE(SUBSTITUTE(SUBSTITUTE(BM74,":"," "),"."," "),","," ")&amp;" "))))&gt;0,ISNUMBER(SEARCH("000",SUBSTITUTE(BM74,":"," ")))),SUMPRODUCT(--ISNUMBER(SEARCH({"http","www.","\",".pdf",".jpg",".jpeg",".png",".heic",".xls",".doc",".msg",".eml"},Z74)))&gt;0),1,0),0)</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IFERROR(IF(OR(SUMPRODUCT(--ISNUMBER(SEARCH({"a0","a-0","a_0","a/0","a.0"},BP74)))&gt;0,SUMPRODUCT(--ISNUMBER(SEARCH({"ref 0","ref no 0","ref. 0","ref: 0","no. 0","no: 0","# 0","rev 0","email 0","memo 0","form 0","sheet 0","log 0","doc 0","report 0","photo 0","photos 0","img 0","file 0","ack 0","batch 0","lot 0","job 0","record 0","fax 0","letter 0","ref0","#0","no.0","no:0"},BO74)))&gt;0,AND(SUMPRODUCT(--ISNUMBER(SEARCH({" ref "," email "," memo "," form "," sheet "," report "," ack "," letter "," record "," log "," doc "," file "," batch "," lot "," job "," fax "," rev "," ticket "," case "," order "},(" "&amp;SUBSTITUTE(SUBSTITUTE(SUBSTITUTE(BO74,":"," "),"."," "),","," ")&amp;" "))))&gt;0,ISNUMBER(SEARCH("000",SUBSTITUTE(BO74,":"," ")))),SUMPRODUCT(--ISNUMBER(SEARCH({"http","www.","\",".pdf",".jpg",".jpeg",".png",".heic",".xls",".doc",".msg",".eml"},W74)))&gt;0),1,0),0)</f>
        <v>0</v>
      </c>
    </row>
    <row r="75" customFormat="false" ht="39.75" hidden="false" customHeight="true" outlineLevel="0" collapsed="false">
      <c r="A75" s="57" t="s">
        <v>558</v>
      </c>
      <c r="B75" s="57" t="s">
        <v>212</v>
      </c>
      <c r="C75" s="57" t="str">
        <f aca="false">Flights!$F$7</f>
        <v>MH0720</v>
      </c>
      <c r="D75" s="58" t="n">
        <f aca="false">Flights!$D$7</f>
        <v>46305</v>
      </c>
      <c r="E75" s="57" t="str">
        <f aca="false">Flights!$G$7&amp;"-"&amp;Flights!$H$7</f>
        <v>CGK-KUL</v>
      </c>
      <c r="F75" s="57" t="str">
        <f aca="false">Flights!$K$7</f>
        <v>EY</v>
      </c>
      <c r="G75" s="57" t="s">
        <v>81</v>
      </c>
      <c r="H75" s="57" t="s">
        <v>374</v>
      </c>
      <c r="I75" s="57" t="s">
        <v>401</v>
      </c>
      <c r="J75" s="57" t="s">
        <v>402</v>
      </c>
      <c r="K75" s="67" t="s">
        <v>403</v>
      </c>
      <c r="L75" s="67" t="s">
        <v>378</v>
      </c>
      <c r="M75" s="67"/>
      <c r="N75" s="67" t="s">
        <v>379</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t="n">
        <f aca="false">IFERROR(IF(OR(SUMPRODUCT(--ISNUMBER(SEARCH({"a0","a-0","a_0","a/0","a.0"},BN75)))&gt;0,SUMPRODUCT(--ISNUMBER(SEARCH({"ref 0","ref no 0","ref. 0","ref: 0","no. 0","no: 0","# 0","rev 0","email 0","memo 0","form 0","sheet 0","log 0","doc 0","report 0","photo 0","photos 0","img 0","file 0","ack 0","batch 0","lot 0","job 0","record 0","fax 0","letter 0","ref0","#0","no.0","no:0"},BM75)))&gt;0,AND(SUMPRODUCT(--ISNUMBER(SEARCH({" ref "," email "," memo "," form "," sheet "," report "," ack "," letter "," record "," log "," doc "," file "," batch "," lot "," job "," fax "," rev "," ticket "," case "," order "},(" "&amp;SUBSTITUTE(SUBSTITUTE(SUBSTITUTE(BM75,":"," "),"."," "),","," ")&amp;" "))))&gt;0,ISNUMBER(SEARCH("000",SUBSTITUTE(BM75,":"," ")))),SUMPRODUCT(--ISNUMBER(SEARCH({"http","www.","\",".pdf",".jpg",".jpeg",".png",".heic",".xls",".doc",".msg",".eml"},Z75)))&gt;0),1,0),0)</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IFERROR(IF(OR(SUMPRODUCT(--ISNUMBER(SEARCH({"a0","a-0","a_0","a/0","a.0"},BP75)))&gt;0,SUMPRODUCT(--ISNUMBER(SEARCH({"ref 0","ref no 0","ref. 0","ref: 0","no. 0","no: 0","# 0","rev 0","email 0","memo 0","form 0","sheet 0","log 0","doc 0","report 0","photo 0","photos 0","img 0","file 0","ack 0","batch 0","lot 0","job 0","record 0","fax 0","letter 0","ref0","#0","no.0","no:0"},BO75)))&gt;0,AND(SUMPRODUCT(--ISNUMBER(SEARCH({" ref "," email "," memo "," form "," sheet "," report "," ack "," letter "," record "," log "," doc "," file "," batch "," lot "," job "," fax "," rev "," ticket "," case "," order "},(" "&amp;SUBSTITUTE(SUBSTITUTE(SUBSTITUTE(BO75,":"," "),"."," "),","," ")&amp;" "))))&gt;0,ISNUMBER(SEARCH("000",SUBSTITUTE(BO75,":"," ")))),SUMPRODUCT(--ISNUMBER(SEARCH({"http","www.","\",".pdf",".jpg",".jpeg",".png",".heic",".xls",".doc",".msg",".eml"},W75)))&gt;0),1,0),0)</f>
        <v>0</v>
      </c>
    </row>
    <row r="76" customFormat="false" ht="39.75" hidden="false" customHeight="true" outlineLevel="0" collapsed="false">
      <c r="A76" s="57" t="s">
        <v>559</v>
      </c>
      <c r="B76" s="57" t="s">
        <v>212</v>
      </c>
      <c r="C76" s="57" t="str">
        <f aca="false">Flights!$F$7</f>
        <v>MH0720</v>
      </c>
      <c r="D76" s="58" t="n">
        <f aca="false">Flights!$D$7</f>
        <v>46305</v>
      </c>
      <c r="E76" s="57" t="str">
        <f aca="false">Flights!$G$7&amp;"-"&amp;Flights!$H$7</f>
        <v>CGK-KUL</v>
      </c>
      <c r="F76" s="57" t="str">
        <f aca="false">Flights!$K$7</f>
        <v>EY</v>
      </c>
      <c r="G76" s="57" t="s">
        <v>81</v>
      </c>
      <c r="H76" s="57" t="s">
        <v>374</v>
      </c>
      <c r="I76" s="57" t="s">
        <v>401</v>
      </c>
      <c r="J76" s="57" t="s">
        <v>405</v>
      </c>
      <c r="K76" s="67" t="s">
        <v>403</v>
      </c>
      <c r="L76" s="67" t="s">
        <v>378</v>
      </c>
      <c r="M76" s="67"/>
      <c r="N76" s="67" t="s">
        <v>379</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t="n">
        <f aca="false">IFERROR(IF(OR(SUMPRODUCT(--ISNUMBER(SEARCH({"a0","a-0","a_0","a/0","a.0"},BN76)))&gt;0,SUMPRODUCT(--ISNUMBER(SEARCH({"ref 0","ref no 0","ref. 0","ref: 0","no. 0","no: 0","# 0","rev 0","email 0","memo 0","form 0","sheet 0","log 0","doc 0","report 0","photo 0","photos 0","img 0","file 0","ack 0","batch 0","lot 0","job 0","record 0","fax 0","letter 0","ref0","#0","no.0","no:0"},BM76)))&gt;0,AND(SUMPRODUCT(--ISNUMBER(SEARCH({" ref "," email "," memo "," form "," sheet "," report "," ack "," letter "," record "," log "," doc "," file "," batch "," lot "," job "," fax "," rev "," ticket "," case "," order "},(" "&amp;SUBSTITUTE(SUBSTITUTE(SUBSTITUTE(BM76,":"," "),"."," "),","," ")&amp;" "))))&gt;0,ISNUMBER(SEARCH("000",SUBSTITUTE(BM76,":"," ")))),SUMPRODUCT(--ISNUMBER(SEARCH({"http","www.","\",".pdf",".jpg",".jpeg",".png",".heic",".xls",".doc",".msg",".eml"},Z76)))&gt;0),1,0),0)</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IFERROR(IF(OR(SUMPRODUCT(--ISNUMBER(SEARCH({"a0","a-0","a_0","a/0","a.0"},BP76)))&gt;0,SUMPRODUCT(--ISNUMBER(SEARCH({"ref 0","ref no 0","ref. 0","ref: 0","no. 0","no: 0","# 0","rev 0","email 0","memo 0","form 0","sheet 0","log 0","doc 0","report 0","photo 0","photos 0","img 0","file 0","ack 0","batch 0","lot 0","job 0","record 0","fax 0","letter 0","ref0","#0","no.0","no:0"},BO76)))&gt;0,AND(SUMPRODUCT(--ISNUMBER(SEARCH({" ref "," email "," memo "," form "," sheet "," report "," ack "," letter "," record "," log "," doc "," file "," batch "," lot "," job "," fax "," rev "," ticket "," case "," order "},(" "&amp;SUBSTITUTE(SUBSTITUTE(SUBSTITUTE(BO76,":"," "),"."," "),","," ")&amp;" "))))&gt;0,ISNUMBER(SEARCH("000",SUBSTITUTE(BO76,":"," ")))),SUMPRODUCT(--ISNUMBER(SEARCH({"http","www.","\",".pdf",".jpg",".jpeg",".png",".heic",".xls",".doc",".msg",".eml"},W76)))&gt;0),1,0),0)</f>
        <v>0</v>
      </c>
    </row>
    <row r="77" customFormat="false" ht="39.75" hidden="false" customHeight="true" outlineLevel="0" collapsed="false">
      <c r="A77" s="57" t="s">
        <v>560</v>
      </c>
      <c r="B77" s="57" t="s">
        <v>212</v>
      </c>
      <c r="C77" s="57" t="str">
        <f aca="false">Flights!$F$7</f>
        <v>MH0720</v>
      </c>
      <c r="D77" s="58" t="n">
        <f aca="false">Flights!$D$7</f>
        <v>46305</v>
      </c>
      <c r="E77" s="57" t="str">
        <f aca="false">Flights!$G$7&amp;"-"&amp;Flights!$H$7</f>
        <v>CGK-KUL</v>
      </c>
      <c r="F77" s="57" t="str">
        <f aca="false">Flights!$K$7</f>
        <v>EY</v>
      </c>
      <c r="G77" s="57" t="s">
        <v>81</v>
      </c>
      <c r="H77" s="57" t="s">
        <v>374</v>
      </c>
      <c r="I77" s="57" t="s">
        <v>407</v>
      </c>
      <c r="J77" s="57" t="s">
        <v>408</v>
      </c>
      <c r="K77" s="67" t="s">
        <v>561</v>
      </c>
      <c r="L77" s="67" t="s">
        <v>479</v>
      </c>
      <c r="M77" s="67"/>
      <c r="N77" s="67" t="s">
        <v>379</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")))/(LEN(L_PendNeg)+1)),1,0),1)</f>
        <v>0</v>
      </c>
      <c r="BK77" s="61" t="n">
        <f aca="false">IFERROR(IF(SUMPRODUCT((LEN(BF77)-LEN(SUBSTITUTE(BF77," "&amp;L_PendStrict&amp;" "," ")))/(LEN(L_PendStrict)+1))&gt;SUMPRODUCT((LEN(BF77)-LEN(SUBSTITUTE(BF77," "&amp;L_PendNeg&amp;" "," ")))/(LEN(L_PendNeg)+1)),1,0),1)</f>
        <v>0</v>
      </c>
      <c r="BL77" s="61" t="n">
        <f aca="false">IFERROR(IF(OR(SUMPRODUCT(--ISNUMBER(SEARCH({"a0","a-0","a_0","a/0","a.0"},BN77)))&gt;0,SUMPRODUCT(--ISNUMBER(SEARCH({"ref 0","ref no 0","ref. 0","ref: 0","no. 0","no: 0","# 0","rev 0","email 0","memo 0","form 0","sheet 0","log 0","doc 0","report 0","photo 0","photos 0","img 0","file 0","ack 0","batch 0","lot 0","job 0","record 0","fax 0","letter 0","ref0","#0","no.0","no:0"},BM77)))&gt;0,AND(SUMPRODUCT(--ISNUMBER(SEARCH({" ref "," email "," memo "," form "," sheet "," report "," ack "," letter "," record "," log "," doc "," file "," batch "," lot "," job "," fax "," rev "," ticket "," case "," order "},(" "&amp;SUBSTITUTE(SUBSTITUTE(SUBSTITUTE(BM77,":"," "),"."," "),","," ")&amp;" "))))&gt;0,ISNUMBER(SEARCH("000",SUBSTITUTE(BM77,":"," ")))),SUMPRODUCT(--ISNUMBER(SEARCH({"http","www.","\",".pdf",".jpg",".jpeg",".png",".heic",".xls",".doc",".msg",".eml"},Z77)))&gt;0),1,0),0)</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IFERROR(IF(OR(SUMPRODUCT(--ISNUMBER(SEARCH({"a0","a-0","a_0","a/0","a.0"},BP77)))&gt;0,SUMPRODUCT(--ISNUMBER(SEARCH({"ref 0","ref no 0","ref. 0","ref: 0","no. 0","no: 0","# 0","rev 0","email 0","memo 0","form 0","sheet 0","log 0","doc 0","report 0","photo 0","photos 0","img 0","file 0","ack 0","batch 0","lot 0","job 0","record 0","fax 0","letter 0","ref0","#0","no.0","no:0"},BO77)))&gt;0,AND(SUMPRODUCT(--ISNUMBER(SEARCH({" ref "," email "," memo "," form "," sheet "," report "," ack "," letter "," record "," log "," doc "," file "," batch "," lot "," job "," fax "," rev "," ticket "," case "," order "},(" "&amp;SUBSTITUTE(SUBSTITUTE(SUBSTITUTE(BO77,":"," "),"."," "),","," ")&amp;" "))))&gt;0,ISNUMBER(SEARCH("000",SUBSTITUTE(BO77,":"," ")))),SUMPRODUCT(--ISNUMBER(SEARCH({"http","www.","\",".pdf",".jpg",".jpeg",".png",".heic",".xls",".doc",".msg",".eml"},W77)))&gt;0),1,0),0)</f>
        <v>0</v>
      </c>
    </row>
    <row r="78" customFormat="false" ht="39.75" hidden="false" customHeight="true" outlineLevel="0" collapsed="false">
      <c r="A78" s="57" t="s">
        <v>562</v>
      </c>
      <c r="B78" s="57" t="s">
        <v>212</v>
      </c>
      <c r="C78" s="57" t="str">
        <f aca="false">Flights!$F$7</f>
        <v>MH0720</v>
      </c>
      <c r="D78" s="58" t="n">
        <f aca="false">Flights!$D$7</f>
        <v>46305</v>
      </c>
      <c r="E78" s="57" t="str">
        <f aca="false">Flights!$G$7&amp;"-"&amp;Flights!$H$7</f>
        <v>CGK-KUL</v>
      </c>
      <c r="F78" s="57" t="str">
        <f aca="false">Flights!$K$7</f>
        <v>EY</v>
      </c>
      <c r="G78" s="57" t="s">
        <v>83</v>
      </c>
      <c r="H78" s="57" t="s">
        <v>374</v>
      </c>
      <c r="I78" s="57" t="s">
        <v>375</v>
      </c>
      <c r="J78" s="57" t="s">
        <v>412</v>
      </c>
      <c r="K78" s="67" t="s">
        <v>413</v>
      </c>
      <c r="L78" s="67" t="s">
        <v>414</v>
      </c>
      <c r="M78" s="67"/>
      <c r="N78" s="67" t="s">
        <v>379</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")))/(LEN(L_PendNeg)+1)),1,0),1)</f>
        <v>0</v>
      </c>
      <c r="BK78" s="61" t="n">
        <f aca="false">IFERROR(IF(SUMPRODUCT((LEN(BF78)-LEN(SUBSTITUTE(BF78," "&amp;L_PendStrict&amp;" "," ")))/(LEN(L_PendStrict)+1))&gt;SUMPRODUCT((LEN(BF78)-LEN(SUBSTITUTE(BF78," "&amp;L_PendNeg&amp;" "," ")))/(LEN(L_PendNeg)+1)),1,0),1)</f>
        <v>0</v>
      </c>
      <c r="BL78" s="61" t="n">
        <f aca="false">IFERROR(IF(OR(SUMPRODUCT(--ISNUMBER(SEARCH({"a0","a-0","a_0","a/0","a.0"},BN78)))&gt;0,SUMPRODUCT(--ISNUMBER(SEARCH({"ref 0","ref no 0","ref. 0","ref: 0","no. 0","no: 0","# 0","rev 0","email 0","memo 0","form 0","sheet 0","log 0","doc 0","report 0","photo 0","photos 0","img 0","file 0","ack 0","batch 0","lot 0","job 0","record 0","fax 0","letter 0","ref0","#0","no.0","no:0"},BM78)))&gt;0,AND(SUMPRODUCT(--ISNUMBER(SEARCH({" ref "," email "," memo "," form "," sheet "," report "," ack "," letter "," record "," log "," doc "," file "," batch "," lot "," job "," fax "," rev "," ticket "," case "," order "},(" "&amp;SUBSTITUTE(SUBSTITUTE(SUBSTITUTE(BM78,":"," "),"."," "),","," ")&amp;" "))))&gt;0,ISNUMBER(SEARCH("000",SUBSTITUTE(BM78,":"," ")))),SUMPRODUCT(--ISNUMBER(SEARCH({"http","www.","\",".pdf",".jpg",".jpeg",".png",".heic",".xls",".doc",".msg",".eml"},Z78)))&gt;0),1,0),0)</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IFERROR(IF(OR(SUMPRODUCT(--ISNUMBER(SEARCH({"a0","a-0","a_0","a/0","a.0"},BP78)))&gt;0,SUMPRODUCT(--ISNUMBER(SEARCH({"ref 0","ref no 0","ref. 0","ref: 0","no. 0","no: 0","# 0","rev 0","email 0","memo 0","form 0","sheet 0","log 0","doc 0","report 0","photo 0","photos 0","img 0","file 0","ack 0","batch 0","lot 0","job 0","record 0","fax 0","letter 0","ref0","#0","no.0","no:0"},BO78)))&gt;0,AND(SUMPRODUCT(--ISNUMBER(SEARCH({" ref "," email "," memo "," form "," sheet "," report "," ack "," letter "," record "," log "," doc "," file "," batch "," lot "," job "," fax "," rev "," ticket "," case "," order "},(" "&amp;SUBSTITUTE(SUBSTITUTE(SUBSTITUTE(BO78,":"," "),"."," "),","," ")&amp;" "))))&gt;0,ISNUMBER(SEARCH("000",SUBSTITUTE(BO78,":"," ")))),SUMPRODUCT(--ISNUMBER(SEARCH({"http","www.","\",".pdf",".jpg",".jpeg",".png",".heic",".xls",".doc",".msg",".eml"},W78)))&gt;0),1,0),0)</f>
        <v>0</v>
      </c>
    </row>
    <row r="79" customFormat="false" ht="39.75" hidden="false" customHeight="true" outlineLevel="0" collapsed="false">
      <c r="A79" s="57" t="s">
        <v>563</v>
      </c>
      <c r="B79" s="57" t="s">
        <v>212</v>
      </c>
      <c r="C79" s="57" t="str">
        <f aca="false">Flights!$F$7</f>
        <v>MH0720</v>
      </c>
      <c r="D79" s="58" t="n">
        <f aca="false">Flights!$D$7</f>
        <v>46305</v>
      </c>
      <c r="E79" s="57" t="str">
        <f aca="false">Flights!$G$7&amp;"-"&amp;Flights!$H$7</f>
        <v>CGK-KUL</v>
      </c>
      <c r="F79" s="57" t="str">
        <f aca="false">Flights!$K$7</f>
        <v>EY</v>
      </c>
      <c r="G79" s="57" t="s">
        <v>416</v>
      </c>
      <c r="H79" s="57" t="s">
        <v>374</v>
      </c>
      <c r="I79" s="57" t="s">
        <v>375</v>
      </c>
      <c r="J79" s="57" t="s">
        <v>417</v>
      </c>
      <c r="K79" s="67"/>
      <c r="L79" s="67" t="s">
        <v>418</v>
      </c>
      <c r="M79" s="67"/>
      <c r="N79" s="67" t="s">
        <v>379</v>
      </c>
      <c r="O79" s="67" t="s">
        <v>419</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")))/(LEN(L_PendNeg)+1)),1,0),1)</f>
        <v>0</v>
      </c>
      <c r="BK79" s="61" t="n">
        <f aca="false">IFERROR(IF(SUMPRODUCT((LEN(BF79)-LEN(SUBSTITUTE(BF79," "&amp;L_PendStrict&amp;" "," ")))/(LEN(L_PendStrict)+1))&gt;SUMPRODUCT((LEN(BF79)-LEN(SUBSTITUTE(BF79," "&amp;L_PendNeg&amp;" "," ")))/(LEN(L_PendNeg)+1)),1,0),1)</f>
        <v>0</v>
      </c>
      <c r="BL79" s="61" t="n">
        <f aca="false">IFERROR(IF(OR(SUMPRODUCT(--ISNUMBER(SEARCH({"a0","a-0","a_0","a/0","a.0"},BN79)))&gt;0,SUMPRODUCT(--ISNUMBER(SEARCH({"ref 0","ref no 0","ref. 0","ref: 0","no. 0","no: 0","# 0","rev 0","email 0","memo 0","form 0","sheet 0","log 0","doc 0","report 0","photo 0","photos 0","img 0","file 0","ack 0","batch 0","lot 0","job 0","record 0","fax 0","letter 0","ref0","#0","no.0","no:0"},BM79)))&gt;0,AND(SUMPRODUCT(--ISNUMBER(SEARCH({" ref "," email "," memo "," form "," sheet "," report "," ack "," letter "," record "," log "," doc "," file "," batch "," lot "," job "," fax "," rev "," ticket "," case "," order "},(" "&amp;SUBSTITUTE(SUBSTITUTE(SUBSTITUTE(BM79,":"," "),"."," "),","," ")&amp;" "))))&gt;0,ISNUMBER(SEARCH("000",SUBSTITUTE(BM79,":"," ")))),SUMPRODUCT(--ISNUMBER(SEARCH({"http","www.","\",".pdf",".jpg",".jpeg",".png",".heic",".xls",".doc",".msg",".eml"},Z79)))&gt;0),1,0),0)</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IFERROR(IF(OR(SUMPRODUCT(--ISNUMBER(SEARCH({"a0","a-0","a_0","a/0","a.0"},BP79)))&gt;0,SUMPRODUCT(--ISNUMBER(SEARCH({"ref 0","ref no 0","ref. 0","ref: 0","no. 0","no: 0","# 0","rev 0","email 0","memo 0","form 0","sheet 0","log 0","doc 0","report 0","photo 0","photos 0","img 0","file 0","ack 0","batch 0","lot 0","job 0","record 0","fax 0","letter 0","ref0","#0","no.0","no:0"},BO79)))&gt;0,AND(SUMPRODUCT(--ISNUMBER(SEARCH({" ref "," email "," memo "," form "," sheet "," report "," ack "," letter "," record "," log "," doc "," file "," batch "," lot "," job "," fax "," rev "," ticket "," case "," order "},(" "&amp;SUBSTITUTE(SUBSTITUTE(SUBSTITUTE(BO79,":"," "),"."," "),","," ")&amp;" "))))&gt;0,ISNUMBER(SEARCH("000",SUBSTITUTE(BO79,":"," ")))),SUMPRODUCT(--ISNUMBER(SEARCH({"http","www.","\",".pdf",".jpg",".jpeg",".png",".heic",".xls",".doc",".msg",".eml"},W79)))&gt;0),1,0),0)</f>
        <v>0</v>
      </c>
    </row>
    <row r="80" customFormat="false" ht="39.75" hidden="false" customHeight="true" outlineLevel="0" collapsed="false">
      <c r="A80" s="57" t="s">
        <v>564</v>
      </c>
      <c r="B80" s="57" t="s">
        <v>212</v>
      </c>
      <c r="C80" s="57" t="str">
        <f aca="false">Flights!$F$7</f>
        <v>MH0720</v>
      </c>
      <c r="D80" s="58" t="n">
        <f aca="false">Flights!$D$7</f>
        <v>46305</v>
      </c>
      <c r="E80" s="57" t="str">
        <f aca="false">Flights!$G$7&amp;"-"&amp;Flights!$H$7</f>
        <v>CGK-KUL</v>
      </c>
      <c r="F80" s="57" t="str">
        <f aca="false">Flights!$K$7</f>
        <v>EY</v>
      </c>
      <c r="G80" s="57" t="s">
        <v>416</v>
      </c>
      <c r="H80" s="57" t="s">
        <v>374</v>
      </c>
      <c r="I80" s="57" t="s">
        <v>375</v>
      </c>
      <c r="J80" s="57" t="s">
        <v>421</v>
      </c>
      <c r="K80" s="67" t="s">
        <v>422</v>
      </c>
      <c r="L80" s="67" t="s">
        <v>418</v>
      </c>
      <c r="M80" s="67"/>
      <c r="N80" s="67" t="s">
        <v>379</v>
      </c>
      <c r="O80" s="67" t="s">
        <v>419</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")))/(LEN(L_PendNeg)+1)),1,0),1)</f>
        <v>0</v>
      </c>
      <c r="BK80" s="61" t="n">
        <f aca="false">IFERROR(IF(SUMPRODUCT((LEN(BF80)-LEN(SUBSTITUTE(BF80," "&amp;L_PendStrict&amp;" "," ")))/(LEN(L_PendStrict)+1))&gt;SUMPRODUCT((LEN(BF80)-LEN(SUBSTITUTE(BF80," "&amp;L_PendNeg&amp;" "," ")))/(LEN(L_PendNeg)+1)),1,0),1)</f>
        <v>0</v>
      </c>
      <c r="BL80" s="61" t="n">
        <f aca="false">IFERROR(IF(OR(SUMPRODUCT(--ISNUMBER(SEARCH({"a0","a-0","a_0","a/0","a.0"},BN80)))&gt;0,SUMPRODUCT(--ISNUMBER(SEARCH({"ref 0","ref no 0","ref. 0","ref: 0","no. 0","no: 0","# 0","rev 0","email 0","memo 0","form 0","sheet 0","log 0","doc 0","report 0","photo 0","photos 0","img 0","file 0","ack 0","batch 0","lot 0","job 0","record 0","fax 0","letter 0","ref0","#0","no.0","no:0"},BM80)))&gt;0,AND(SUMPRODUCT(--ISNUMBER(SEARCH({" ref "," email "," memo "," form "," sheet "," report "," ack "," letter "," record "," log "," doc "," file "," batch "," lot "," job "," fax "," rev "," ticket "," case "," order "},(" "&amp;SUBSTITUTE(SUBSTITUTE(SUBSTITUTE(BM80,":"," "),"."," "),","," ")&amp;" "))))&gt;0,ISNUMBER(SEARCH("000",SUBSTITUTE(BM80,":"," ")))),SUMPRODUCT(--ISNUMBER(SEARCH({"http","www.","\",".pdf",".jpg",".jpeg",".png",".heic",".xls",".doc",".msg",".eml"},Z80)))&gt;0),1,0),0)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IFERROR(IF(OR(SUMPRODUCT(--ISNUMBER(SEARCH({"a0","a-0","a_0","a/0","a.0"},BP80)))&gt;0,SUMPRODUCT(--ISNUMBER(SEARCH({"ref 0","ref no 0","ref. 0","ref: 0","no. 0","no: 0","# 0","rev 0","email 0","memo 0","form 0","sheet 0","log 0","doc 0","report 0","photo 0","photos 0","img 0","file 0","ack 0","batch 0","lot 0","job 0","record 0","fax 0","letter 0","ref0","#0","no.0","no:0"},BO80)))&gt;0,AND(SUMPRODUCT(--ISNUMBER(SEARCH({" ref "," email "," memo "," form "," sheet "," report "," ack "," letter "," record "," log "," doc "," file "," batch "," lot "," job "," fax "," rev "," ticket "," case "," order "},(" "&amp;SUBSTITUTE(SUBSTITUTE(SUBSTITUTE(BO80,":"," "),"."," "),","," ")&amp;" "))))&gt;0,ISNUMBER(SEARCH("000",SUBSTITUTE(BO80,":"," ")))),SUMPRODUCT(--ISNUMBER(SEARCH({"http","www.","\",".pdf",".jpg",".jpeg",".png",".heic",".xls",".doc",".msg",".eml"},W80)))&gt;0),1,0),0)</f>
        <v>0</v>
      </c>
    </row>
    <row r="81" customFormat="false" ht="39.75" hidden="false" customHeight="true" outlineLevel="0" collapsed="false">
      <c r="A81" s="57" t="s">
        <v>565</v>
      </c>
      <c r="B81" s="57" t="s">
        <v>212</v>
      </c>
      <c r="C81" s="57" t="str">
        <f aca="false">Flights!$F$7</f>
        <v>MH0720</v>
      </c>
      <c r="D81" s="58" t="n">
        <f aca="false">Flights!$D$7</f>
        <v>46305</v>
      </c>
      <c r="E81" s="57" t="str">
        <f aca="false">Flights!$G$7&amp;"-"&amp;Flights!$H$7</f>
        <v>CGK-KUL</v>
      </c>
      <c r="F81" s="57" t="str">
        <f aca="false">Flights!$K$7</f>
        <v>EY</v>
      </c>
      <c r="G81" s="57" t="s">
        <v>416</v>
      </c>
      <c r="H81" s="57" t="s">
        <v>374</v>
      </c>
      <c r="I81" s="57" t="s">
        <v>424</v>
      </c>
      <c r="J81" s="57" t="s">
        <v>425</v>
      </c>
      <c r="K81" s="67"/>
      <c r="L81" s="67" t="s">
        <v>418</v>
      </c>
      <c r="M81" s="67"/>
      <c r="N81" s="67" t="s">
        <v>379</v>
      </c>
      <c r="O81" s="67" t="s">
        <v>419</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")))/(LEN(L_PendNeg)+1)),1,0),1)</f>
        <v>0</v>
      </c>
      <c r="BK81" s="61" t="n">
        <f aca="false">IFERROR(IF(SUMPRODUCT((LEN(BF81)-LEN(SUBSTITUTE(BF81," "&amp;L_PendStrict&amp;" "," ")))/(LEN(L_PendStrict)+1))&gt;SUMPRODUCT((LEN(BF81)-LEN(SUBSTITUTE(BF81," "&amp;L_PendNeg&amp;" "," ")))/(LEN(L_PendNeg)+1)),1,0),1)</f>
        <v>0</v>
      </c>
      <c r="BL81" s="61" t="n">
        <f aca="false">IFERROR(IF(OR(SUMPRODUCT(--ISNUMBER(SEARCH({"a0","a-0","a_0","a/0","a.0"},BN81)))&gt;0,SUMPRODUCT(--ISNUMBER(SEARCH({"ref 0","ref no 0","ref. 0","ref: 0","no. 0","no: 0","# 0","rev 0","email 0","memo 0","form 0","sheet 0","log 0","doc 0","report 0","photo 0","photos 0","img 0","file 0","ack 0","batch 0","lot 0","job 0","record 0","fax 0","letter 0","ref0","#0","no.0","no:0"},BM81)))&gt;0,AND(SUMPRODUCT(--ISNUMBER(SEARCH({" ref "," email "," memo "," form "," sheet "," report "," ack "," letter "," record "," log "," doc "," file "," batch "," lot "," job "," fax "," rev "," ticket "," case "," order "},(" "&amp;SUBSTITUTE(SUBSTITUTE(SUBSTITUTE(BM81,":"," "),"."," "),","," ")&amp;" "))))&gt;0,ISNUMBER(SEARCH("000",SUBSTITUTE(BM81,":"," ")))),SUMPRODUCT(--ISNUMBER(SEARCH({"http","www.","\",".pdf",".jpg",".jpeg",".png",".heic",".xls",".doc",".msg",".eml"},Z81)))&gt;0),1,0),0)</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IFERROR(IF(OR(SUMPRODUCT(--ISNUMBER(SEARCH({"a0","a-0","a_0","a/0","a.0"},BP81)))&gt;0,SUMPRODUCT(--ISNUMBER(SEARCH({"ref 0","ref no 0","ref. 0","ref: 0","no. 0","no: 0","# 0","rev 0","email 0","memo 0","form 0","sheet 0","log 0","doc 0","report 0","photo 0","photos 0","img 0","file 0","ack 0","batch 0","lot 0","job 0","record 0","fax 0","letter 0","ref0","#0","no.0","no:0"},BO81)))&gt;0,AND(SUMPRODUCT(--ISNUMBER(SEARCH({" ref "," email "," memo "," form "," sheet "," report "," ack "," letter "," record "," log "," doc "," file "," batch "," lot "," job "," fax "," rev "," ticket "," case "," order "},(" "&amp;SUBSTITUTE(SUBSTITUTE(SUBSTITUTE(BO81,":"," "),"."," "),","," ")&amp;" "))))&gt;0,ISNUMBER(SEARCH("000",SUBSTITUTE(BO81,":"," ")))),SUMPRODUCT(--ISNUMBER(SEARCH({"http","www.","\",".pdf",".jpg",".jpeg",".png",".heic",".xls",".doc",".msg",".eml"},W81)))&gt;0),1,0),0)</f>
        <v>0</v>
      </c>
    </row>
    <row r="82" customFormat="false" ht="39.75" hidden="false" customHeight="true" outlineLevel="0" collapsed="false">
      <c r="A82" s="57" t="s">
        <v>566</v>
      </c>
      <c r="B82" s="57" t="s">
        <v>212</v>
      </c>
      <c r="C82" s="57" t="str">
        <f aca="false">Flights!$F$7</f>
        <v>MH0720</v>
      </c>
      <c r="D82" s="58" t="n">
        <f aca="false">Flights!$D$7</f>
        <v>46305</v>
      </c>
      <c r="E82" s="57" t="str">
        <f aca="false">Flights!$G$7&amp;"-"&amp;Flights!$H$7</f>
        <v>CGK-KUL</v>
      </c>
      <c r="F82" s="57" t="str">
        <f aca="false">Flights!$K$7</f>
        <v>EY</v>
      </c>
      <c r="G82" s="57" t="s">
        <v>416</v>
      </c>
      <c r="H82" s="57" t="s">
        <v>374</v>
      </c>
      <c r="I82" s="57" t="s">
        <v>424</v>
      </c>
      <c r="J82" s="57" t="s">
        <v>427</v>
      </c>
      <c r="K82" s="67"/>
      <c r="L82" s="67" t="s">
        <v>418</v>
      </c>
      <c r="M82" s="67"/>
      <c r="N82" s="67" t="s">
        <v>379</v>
      </c>
      <c r="O82" s="67" t="s">
        <v>419</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")))/(LEN(L_PendNeg)+1)),1,0),1)</f>
        <v>0</v>
      </c>
      <c r="BK82" s="61" t="n">
        <f aca="false">IFERROR(IF(SUMPRODUCT((LEN(BF82)-LEN(SUBSTITUTE(BF82," "&amp;L_PendStrict&amp;" "," ")))/(LEN(L_PendStrict)+1))&gt;SUMPRODUCT((LEN(BF82)-LEN(SUBSTITUTE(BF82," "&amp;L_PendNeg&amp;" "," ")))/(LEN(L_PendNeg)+1)),1,0),1)</f>
        <v>0</v>
      </c>
      <c r="BL82" s="61" t="n">
        <f aca="false">IFERROR(IF(OR(SUMPRODUCT(--ISNUMBER(SEARCH({"a0","a-0","a_0","a/0","a.0"},BN82)))&gt;0,SUMPRODUCT(--ISNUMBER(SEARCH({"ref 0","ref no 0","ref. 0","ref: 0","no. 0","no: 0","# 0","rev 0","email 0","memo 0","form 0","sheet 0","log 0","doc 0","report 0","photo 0","photos 0","img 0","file 0","ack 0","batch 0","lot 0","job 0","record 0","fax 0","letter 0","ref0","#0","no.0","no:0"},BM82)))&gt;0,AND(SUMPRODUCT(--ISNUMBER(SEARCH({" ref "," email "," memo "," form "," sheet "," report "," ack "," letter "," record "," log "," doc "," file "," batch "," lot "," job "," fax "," rev "," ticket "," case "," order "},(" "&amp;SUBSTITUTE(SUBSTITUTE(SUBSTITUTE(BM82,":"," "),"."," "),","," ")&amp;" "))))&gt;0,ISNUMBER(SEARCH("000",SUBSTITUTE(BM82,":"," ")))),SUMPRODUCT(--ISNUMBER(SEARCH({"http","www.","\",".pdf",".jpg",".jpeg",".png",".heic",".xls",".doc",".msg",".eml"},Z82)))&gt;0),1,0),0)</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IFERROR(IF(OR(SUMPRODUCT(--ISNUMBER(SEARCH({"a0","a-0","a_0","a/0","a.0"},BP82)))&gt;0,SUMPRODUCT(--ISNUMBER(SEARCH({"ref 0","ref no 0","ref. 0","ref: 0","no. 0","no: 0","# 0","rev 0","email 0","memo 0","form 0","sheet 0","log 0","doc 0","report 0","photo 0","photos 0","img 0","file 0","ack 0","batch 0","lot 0","job 0","record 0","fax 0","letter 0","ref0","#0","no.0","no:0"},BO82)))&gt;0,AND(SUMPRODUCT(--ISNUMBER(SEARCH({" ref "," email "," memo "," form "," sheet "," report "," ack "," letter "," record "," log "," doc "," file "," batch "," lot "," job "," fax "," rev "," ticket "," case "," order "},(" "&amp;SUBSTITUTE(SUBSTITUTE(SUBSTITUTE(BO82,":"," "),"."," "),","," ")&amp;" "))))&gt;0,ISNUMBER(SEARCH("000",SUBSTITUTE(BO82,":"," ")))),SUMPRODUCT(--ISNUMBER(SEARCH({"http","www.","\",".pdf",".jpg",".jpeg",".png",".heic",".xls",".doc",".msg",".eml"},W82)))&gt;0),1,0),0)</f>
        <v>0</v>
      </c>
    </row>
    <row r="83" customFormat="false" ht="39.75" hidden="false" customHeight="true" outlineLevel="0" collapsed="false">
      <c r="A83" s="57" t="s">
        <v>567</v>
      </c>
      <c r="B83" s="57" t="s">
        <v>212</v>
      </c>
      <c r="C83" s="57" t="str">
        <f aca="false">Flights!$F$7</f>
        <v>MH0720</v>
      </c>
      <c r="D83" s="58" t="n">
        <f aca="false">Flights!$D$7</f>
        <v>46305</v>
      </c>
      <c r="E83" s="57" t="str">
        <f aca="false">Flights!$G$7&amp;"-"&amp;Flights!$H$7</f>
        <v>CGK-KUL</v>
      </c>
      <c r="F83" s="57" t="str">
        <f aca="false">Flights!$K$7</f>
        <v>EY</v>
      </c>
      <c r="G83" s="57" t="s">
        <v>416</v>
      </c>
      <c r="H83" s="57" t="s">
        <v>374</v>
      </c>
      <c r="I83" s="57" t="s">
        <v>424</v>
      </c>
      <c r="J83" s="57" t="s">
        <v>429</v>
      </c>
      <c r="K83" s="67"/>
      <c r="L83" s="67" t="s">
        <v>418</v>
      </c>
      <c r="M83" s="67"/>
      <c r="N83" s="67" t="s">
        <v>379</v>
      </c>
      <c r="O83" s="67" t="s">
        <v>419</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")))/(LEN(L_PendNeg)+1)),1,0),1)</f>
        <v>0</v>
      </c>
      <c r="BK83" s="61" t="n">
        <f aca="false">IFERROR(IF(SUMPRODUCT((LEN(BF83)-LEN(SUBSTITUTE(BF83," "&amp;L_PendStrict&amp;" "," ")))/(LEN(L_PendStrict)+1))&gt;SUMPRODUCT((LEN(BF83)-LEN(SUBSTITUTE(BF83," "&amp;L_PendNeg&amp;" "," ")))/(LEN(L_PendNeg)+1)),1,0),1)</f>
        <v>0</v>
      </c>
      <c r="BL83" s="61" t="n">
        <f aca="false">IFERROR(IF(OR(SUMPRODUCT(--ISNUMBER(SEARCH({"a0","a-0","a_0","a/0","a.0"},BN83)))&gt;0,SUMPRODUCT(--ISNUMBER(SEARCH({"ref 0","ref no 0","ref. 0","ref: 0","no. 0","no: 0","# 0","rev 0","email 0","memo 0","form 0","sheet 0","log 0","doc 0","report 0","photo 0","photos 0","img 0","file 0","ack 0","batch 0","lot 0","job 0","record 0","fax 0","letter 0","ref0","#0","no.0","no:0"},BM83)))&gt;0,AND(SUMPRODUCT(--ISNUMBER(SEARCH({" ref "," email "," memo "," form "," sheet "," report "," ack "," letter "," record "," log "," doc "," file "," batch "," lot "," job "," fax "," rev "," ticket "," case "," order "},(" "&amp;SUBSTITUTE(SUBSTITUTE(SUBSTITUTE(BM83,":"," "),"."," "),","," ")&amp;" "))))&gt;0,ISNUMBER(SEARCH("000",SUBSTITUTE(BM83,":"," ")))),SUMPRODUCT(--ISNUMBER(SEARCH({"http","www.","\",".pdf",".jpg",".jpeg",".png",".heic",".xls",".doc",".msg",".eml"},Z83)))&gt;0),1,0),0)</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IFERROR(IF(OR(SUMPRODUCT(--ISNUMBER(SEARCH({"a0","a-0","a_0","a/0","a.0"},BP83)))&gt;0,SUMPRODUCT(--ISNUMBER(SEARCH({"ref 0","ref no 0","ref. 0","ref: 0","no. 0","no: 0","# 0","rev 0","email 0","memo 0","form 0","sheet 0","log 0","doc 0","report 0","photo 0","photos 0","img 0","file 0","ack 0","batch 0","lot 0","job 0","record 0","fax 0","letter 0","ref0","#0","no.0","no:0"},BO83)))&gt;0,AND(SUMPRODUCT(--ISNUMBER(SEARCH({" ref "," email "," memo "," form "," sheet "," report "," ack "," letter "," record "," log "," doc "," file "," batch "," lot "," job "," fax "," rev "," ticket "," case "," order "},(" "&amp;SUBSTITUTE(SUBSTITUTE(SUBSTITUTE(BO83,":"," "),"."," "),","," ")&amp;" "))))&gt;0,ISNUMBER(SEARCH("000",SUBSTITUTE(BO83,":"," ")))),SUMPRODUCT(--ISNUMBER(SEARCH({"http","www.","\",".pdf",".jpg",".jpeg",".png",".heic",".xls",".doc",".msg",".eml"},W83)))&gt;0),1,0),0)</f>
        <v>0</v>
      </c>
    </row>
    <row r="84" customFormat="false" ht="78.75" hidden="false" customHeight="true" outlineLevel="0" collapsed="false">
      <c r="A84" s="57" t="s">
        <v>568</v>
      </c>
      <c r="B84" s="57" t="s">
        <v>212</v>
      </c>
      <c r="C84" s="57" t="str">
        <f aca="false">Flights!$F$7</f>
        <v>MH0720</v>
      </c>
      <c r="D84" s="58" t="n">
        <f aca="false">Flights!$D$7</f>
        <v>46305</v>
      </c>
      <c r="E84" s="57" t="str">
        <f aca="false">Flights!$G$7&amp;"-"&amp;Flights!$H$7</f>
        <v>CGK-KUL</v>
      </c>
      <c r="F84" s="57" t="str">
        <f aca="false">Flights!$K$7</f>
        <v>EY</v>
      </c>
      <c r="G84" s="57" t="s">
        <v>416</v>
      </c>
      <c r="H84" s="57" t="s">
        <v>374</v>
      </c>
      <c r="I84" s="57" t="s">
        <v>424</v>
      </c>
      <c r="J84" s="57" t="s">
        <v>431</v>
      </c>
      <c r="K84" s="67" t="s">
        <v>569</v>
      </c>
      <c r="L84" s="67" t="s">
        <v>418</v>
      </c>
      <c r="M84" s="67"/>
      <c r="N84" s="67" t="s">
        <v>379</v>
      </c>
      <c r="O84" s="67" t="s">
        <v>419</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")))/(LEN(L_PendNeg)+1)),1,0),1)</f>
        <v>0</v>
      </c>
      <c r="BK84" s="61" t="n">
        <f aca="false">IFERROR(IF(SUMPRODUCT((LEN(BF84)-LEN(SUBSTITUTE(BF84," "&amp;L_PendStrict&amp;" "," ")))/(LEN(L_PendStrict)+1))&gt;SUMPRODUCT((LEN(BF84)-LEN(SUBSTITUTE(BF84," "&amp;L_PendNeg&amp;" "," ")))/(LEN(L_PendNeg)+1)),1,0),1)</f>
        <v>0</v>
      </c>
      <c r="BL84" s="61" t="n">
        <f aca="false">IFERROR(IF(OR(SUMPRODUCT(--ISNUMBER(SEARCH({"a0","a-0","a_0","a/0","a.0"},BN84)))&gt;0,SUMPRODUCT(--ISNUMBER(SEARCH({"ref 0","ref no 0","ref. 0","ref: 0","no. 0","no: 0","# 0","rev 0","email 0","memo 0","form 0","sheet 0","log 0","doc 0","report 0","photo 0","photos 0","img 0","file 0","ack 0","batch 0","lot 0","job 0","record 0","fax 0","letter 0","ref0","#0","no.0","no:0"},BM84)))&gt;0,AND(SUMPRODUCT(--ISNUMBER(SEARCH({" ref "," email "," memo "," form "," sheet "," report "," ack "," letter "," record "," log "," doc "," file "," batch "," lot "," job "," fax "," rev "," ticket "," case "," order "},(" "&amp;SUBSTITUTE(SUBSTITUTE(SUBSTITUTE(BM84,":"," "),"."," "),","," ")&amp;" "))))&gt;0,ISNUMBER(SEARCH("000",SUBSTITUTE(BM84,":"," ")))),SUMPRODUCT(--ISNUMBER(SEARCH({"http","www.","\",".pdf",".jpg",".jpeg",".png",".heic",".xls",".doc",".msg",".eml"},Z84)))&gt;0),1,0),0)</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IFERROR(IF(OR(SUMPRODUCT(--ISNUMBER(SEARCH({"a0","a-0","a_0","a/0","a.0"},BP84)))&gt;0,SUMPRODUCT(--ISNUMBER(SEARCH({"ref 0","ref no 0","ref. 0","ref: 0","no. 0","no: 0","# 0","rev 0","email 0","memo 0","form 0","sheet 0","log 0","doc 0","report 0","photo 0","photos 0","img 0","file 0","ack 0","batch 0","lot 0","job 0","record 0","fax 0","letter 0","ref0","#0","no.0","no:0"},BO84)))&gt;0,AND(SUMPRODUCT(--ISNUMBER(SEARCH({" ref "," email "," memo "," form "," sheet "," report "," ack "," letter "," record "," log "," doc "," file "," batch "," lot "," job "," fax "," rev "," ticket "," case "," order "},(" "&amp;SUBSTITUTE(SUBSTITUTE(SUBSTITUTE(BO84,":"," "),"."," "),","," ")&amp;" "))))&gt;0,ISNUMBER(SEARCH("000",SUBSTITUTE(BO84,":"," ")))),SUMPRODUCT(--ISNUMBER(SEARCH({"http","www.","\",".pdf",".jpg",".jpeg",".png",".heic",".xls",".doc",".msg",".eml"},W84)))&gt;0),1,0),0)</f>
        <v>0</v>
      </c>
    </row>
    <row r="85" customFormat="false" ht="39.75" hidden="false" customHeight="true" outlineLevel="0" collapsed="false">
      <c r="A85" s="57" t="s">
        <v>570</v>
      </c>
      <c r="B85" s="57" t="s">
        <v>212</v>
      </c>
      <c r="C85" s="57" t="str">
        <f aca="false">Flights!$F$7</f>
        <v>MH0720</v>
      </c>
      <c r="D85" s="58" t="n">
        <f aca="false">Flights!$D$7</f>
        <v>46305</v>
      </c>
      <c r="E85" s="57" t="str">
        <f aca="false">Flights!$G$7&amp;"-"&amp;Flights!$H$7</f>
        <v>CGK-KUL</v>
      </c>
      <c r="F85" s="57" t="str">
        <f aca="false">Flights!$K$7</f>
        <v>EY</v>
      </c>
      <c r="G85" s="57" t="s">
        <v>416</v>
      </c>
      <c r="H85" s="57" t="s">
        <v>374</v>
      </c>
      <c r="I85" s="57" t="s">
        <v>424</v>
      </c>
      <c r="J85" s="57" t="s">
        <v>434</v>
      </c>
      <c r="K85" s="67"/>
      <c r="L85" s="67" t="s">
        <v>418</v>
      </c>
      <c r="M85" s="67"/>
      <c r="N85" s="67" t="s">
        <v>379</v>
      </c>
      <c r="O85" s="67" t="s">
        <v>419</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")))/(LEN(L_PendNeg)+1)),1,0),1)</f>
        <v>0</v>
      </c>
      <c r="BK85" s="61" t="n">
        <f aca="false">IFERROR(IF(SUMPRODUCT((LEN(BF85)-LEN(SUBSTITUTE(BF85," "&amp;L_PendStrict&amp;" "," ")))/(LEN(L_PendStrict)+1))&gt;SUMPRODUCT((LEN(BF85)-LEN(SUBSTITUTE(BF85," "&amp;L_PendNeg&amp;" "," ")))/(LEN(L_PendNeg)+1)),1,0),1)</f>
        <v>0</v>
      </c>
      <c r="BL85" s="61" t="n">
        <f aca="false">IFERROR(IF(OR(SUMPRODUCT(--ISNUMBER(SEARCH({"a0","a-0","a_0","a/0","a.0"},BN85)))&gt;0,SUMPRODUCT(--ISNUMBER(SEARCH({"ref 0","ref no 0","ref. 0","ref: 0","no. 0","no: 0","# 0","rev 0","email 0","memo 0","form 0","sheet 0","log 0","doc 0","report 0","photo 0","photos 0","img 0","file 0","ack 0","batch 0","lot 0","job 0","record 0","fax 0","letter 0","ref0","#0","no.0","no:0"},BM85)))&gt;0,AND(SUMPRODUCT(--ISNUMBER(SEARCH({" ref "," email "," memo "," form "," sheet "," report "," ack "," letter "," record "," log "," doc "," file "," batch "," lot "," job "," fax "," rev "," ticket "," case "," order "},(" "&amp;SUBSTITUTE(SUBSTITUTE(SUBSTITUTE(BM85,":"," "),"."," "),","," ")&amp;" "))))&gt;0,ISNUMBER(SEARCH("000",SUBSTITUTE(BM85,":"," ")))),SUMPRODUCT(--ISNUMBER(SEARCH({"http","www.","\",".pdf",".jpg",".jpeg",".png",".heic",".xls",".doc",".msg",".eml"},Z85)))&gt;0),1,0),0)</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IFERROR(IF(OR(SUMPRODUCT(--ISNUMBER(SEARCH({"a0","a-0","a_0","a/0","a.0"},BP85)))&gt;0,SUMPRODUCT(--ISNUMBER(SEARCH({"ref 0","ref no 0","ref. 0","ref: 0","no. 0","no: 0","# 0","rev 0","email 0","memo 0","form 0","sheet 0","log 0","doc 0","report 0","photo 0","photos 0","img 0","file 0","ack 0","batch 0","lot 0","job 0","record 0","fax 0","letter 0","ref0","#0","no.0","no:0"},BO85)))&gt;0,AND(SUMPRODUCT(--ISNUMBER(SEARCH({" ref "," email "," memo "," form "," sheet "," report "," ack "," letter "," record "," log "," doc "," file "," batch "," lot "," job "," fax "," rev "," ticket "," case "," order "},(" "&amp;SUBSTITUTE(SUBSTITUTE(SUBSTITUTE(BO85,":"," "),"."," "),","," ")&amp;" "))))&gt;0,ISNUMBER(SEARCH("000",SUBSTITUTE(BO85,":"," ")))),SUMPRODUCT(--ISNUMBER(SEARCH({"http","www.","\",".pdf",".jpg",".jpeg",".png",".heic",".xls",".doc",".msg",".eml"},W85)))&gt;0),1,0),0)</f>
        <v>0</v>
      </c>
    </row>
    <row r="86" customFormat="false" ht="41.25" hidden="false" customHeight="true" outlineLevel="0" collapsed="false">
      <c r="A86" s="57" t="s">
        <v>571</v>
      </c>
      <c r="B86" s="57" t="s">
        <v>212</v>
      </c>
      <c r="C86" s="57" t="str">
        <f aca="false">Flights!$F$7</f>
        <v>MH0720</v>
      </c>
      <c r="D86" s="58" t="n">
        <f aca="false">Flights!$D$7</f>
        <v>46305</v>
      </c>
      <c r="E86" s="57" t="str">
        <f aca="false">Flights!$G$7&amp;"-"&amp;Flights!$H$7</f>
        <v>CGK-KUL</v>
      </c>
      <c r="F86" s="57" t="str">
        <f aca="false">Flights!$K$7</f>
        <v>EY</v>
      </c>
      <c r="G86" s="57" t="s">
        <v>416</v>
      </c>
      <c r="H86" s="57" t="s">
        <v>374</v>
      </c>
      <c r="I86" s="57" t="s">
        <v>443</v>
      </c>
      <c r="J86" s="57" t="s">
        <v>444</v>
      </c>
      <c r="K86" s="67" t="s">
        <v>445</v>
      </c>
      <c r="L86" s="67" t="s">
        <v>572</v>
      </c>
      <c r="M86" s="67" t="s">
        <v>447</v>
      </c>
      <c r="N86" s="67" t="s">
        <v>379</v>
      </c>
      <c r="O86" s="67" t="s">
        <v>573</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")))/(LEN(L_PendNeg)+1)),1,0),1)</f>
        <v>0</v>
      </c>
      <c r="BK86" s="61" t="n">
        <f aca="false">IFERROR(IF(SUMPRODUCT((LEN(BF86)-LEN(SUBSTITUTE(BF86," "&amp;L_PendStrict&amp;" "," ")))/(LEN(L_PendStrict)+1))&gt;SUMPRODUCT((LEN(BF86)-LEN(SUBSTITUTE(BF86," "&amp;L_PendNeg&amp;" "," ")))/(LEN(L_PendNeg)+1)),1,0),1)</f>
        <v>0</v>
      </c>
      <c r="BL86" s="61" t="n">
        <f aca="false">IFERROR(IF(OR(SUMPRODUCT(--ISNUMBER(SEARCH({"a0","a-0","a_0","a/0","a.0"},BN86)))&gt;0,SUMPRODUCT(--ISNUMBER(SEARCH({"ref 0","ref no 0","ref. 0","ref: 0","no. 0","no: 0","# 0","rev 0","email 0","memo 0","form 0","sheet 0","log 0","doc 0","report 0","photo 0","photos 0","img 0","file 0","ack 0","batch 0","lot 0","job 0","record 0","fax 0","letter 0","ref0","#0","no.0","no:0"},BM86)))&gt;0,AND(SUMPRODUCT(--ISNUMBER(SEARCH({" ref "," email "," memo "," form "," sheet "," report "," ack "," letter "," record "," log "," doc "," file "," batch "," lot "," job "," fax "," rev "," ticket "," case "," order "},(" "&amp;SUBSTITUTE(SUBSTITUTE(SUBSTITUTE(BM86,":"," "),"."," "),","," ")&amp;" "))))&gt;0,ISNUMBER(SEARCH("000",SUBSTITUTE(BM86,":"," ")))),SUMPRODUCT(--ISNUMBER(SEARCH({"http","www.","\",".pdf",".jpg",".jpeg",".png",".heic",".xls",".doc",".msg",".eml"},Z86)))&gt;0),1,0),0)</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IFERROR(IF(OR(SUMPRODUCT(--ISNUMBER(SEARCH({"a0","a-0","a_0","a/0","a.0"},BP86)))&gt;0,SUMPRODUCT(--ISNUMBER(SEARCH({"ref 0","ref no 0","ref. 0","ref: 0","no. 0","no: 0","# 0","rev 0","email 0","memo 0","form 0","sheet 0","log 0","doc 0","report 0","photo 0","photos 0","img 0","file 0","ack 0","batch 0","lot 0","job 0","record 0","fax 0","letter 0","ref0","#0","no.0","no:0"},BO86)))&gt;0,AND(SUMPRODUCT(--ISNUMBER(SEARCH({" ref "," email "," memo "," form "," sheet "," report "," ack "," letter "," record "," log "," doc "," file "," batch "," lot "," job "," fax "," rev "," ticket "," case "," order "},(" "&amp;SUBSTITUTE(SUBSTITUTE(SUBSTITUTE(BO86,":"," "),"."," "),","," ")&amp;" "))))&gt;0,ISNUMBER(SEARCH("000",SUBSTITUTE(BO86,":"," ")))),SUMPRODUCT(--ISNUMBER(SEARCH({"http","www.","\",".pdf",".jpg",".jpeg",".png",".heic",".xls",".doc",".msg",".eml"},W86)))&gt;0),1,0),0)</f>
        <v>0</v>
      </c>
    </row>
    <row r="87" customFormat="false" ht="39.75" hidden="false" customHeight="true" outlineLevel="0" collapsed="false">
      <c r="A87" s="57" t="s">
        <v>574</v>
      </c>
      <c r="B87" s="57" t="s">
        <v>212</v>
      </c>
      <c r="C87" s="57" t="str">
        <f aca="false">Flights!$F$7</f>
        <v>MH0720</v>
      </c>
      <c r="D87" s="58" t="n">
        <f aca="false">Flights!$D$7</f>
        <v>46305</v>
      </c>
      <c r="E87" s="57" t="str">
        <f aca="false">Flights!$G$7&amp;"-"&amp;Flights!$H$7</f>
        <v>CGK-KUL</v>
      </c>
      <c r="F87" s="57" t="str">
        <f aca="false">Flights!$K$7</f>
        <v>EY</v>
      </c>
      <c r="G87" s="57" t="s">
        <v>455</v>
      </c>
      <c r="H87" s="57" t="s">
        <v>456</v>
      </c>
      <c r="I87" s="57" t="s">
        <v>375</v>
      </c>
      <c r="J87" s="57" t="s">
        <v>457</v>
      </c>
      <c r="K87" s="67" t="s">
        <v>422</v>
      </c>
      <c r="L87" s="67" t="s">
        <v>458</v>
      </c>
      <c r="M87" s="67"/>
      <c r="N87" s="67" t="s">
        <v>379</v>
      </c>
      <c r="O87" s="67" t="s">
        <v>459</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IFERROR(IF(OR(SUMPRODUCT(--ISNUMBER(SEARCH({"a0","a-0","a_0","a/0","a.0"},BN87)))&gt;0,SUMPRODUCT(--ISNUMBER(SEARCH({"ref 0","ref no 0","ref. 0","ref: 0","no. 0","no: 0","# 0","rev 0","email 0","memo 0","form 0","sheet 0","log 0","doc 0","report 0","photo 0","photos 0","img 0","file 0","ack 0","batch 0","lot 0","job 0","record 0","fax 0","letter 0","ref0","#0","no.0","no:0"},BM87)))&gt;0,AND(SUMPRODUCT(--ISNUMBER(SEARCH({" ref "," email "," memo "," form "," sheet "," report "," ack "," letter "," record "," log "," doc "," file "," batch "," lot "," job "," fax "," rev "," ticket "," case "," order "},(" "&amp;SUBSTITUTE(SUBSTITUTE(SUBSTITUTE(BM87,":"," "),"."," "),","," ")&amp;" "))))&gt;0,ISNUMBER(SEARCH("000",SUBSTITUTE(BM87,":"," ")))),SUMPRODUCT(--ISNUMBER(SEARCH({"http","www.","\",".pdf",".jpg",".jpeg",".png",".heic",".xls",".doc",".msg",".eml"},Z87)))&gt;0),1,0),0)</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IFERROR(IF(OR(SUMPRODUCT(--ISNUMBER(SEARCH({"a0","a-0","a_0","a/0","a.0"},BP87)))&gt;0,SUMPRODUCT(--ISNUMBER(SEARCH({"ref 0","ref no 0","ref. 0","ref: 0","no. 0","no: 0","# 0","rev 0","email 0","memo 0","form 0","sheet 0","log 0","doc 0","report 0","photo 0","photos 0","img 0","file 0","ack 0","batch 0","lot 0","job 0","record 0","fax 0","letter 0","ref0","#0","no.0","no:0"},BO87)))&gt;0,AND(SUMPRODUCT(--ISNUMBER(SEARCH({" ref "," email "," memo "," form "," sheet "," report "," ack "," letter "," record "," log "," doc "," file "," batch "," lot "," job "," fax "," rev "," ticket "," case "," order "},(" "&amp;SUBSTITUTE(SUBSTITUTE(SUBSTITUTE(BO87,":"," "),"."," "),","," ")&amp;" "))))&gt;0,ISNUMBER(SEARCH("000",SUBSTITUTE(BO87,":"," ")))),SUMPRODUCT(--ISNUMBER(SEARCH({"http","www.","\",".pdf",".jpg",".jpeg",".png",".heic",".xls",".doc",".msg",".eml"},W87)))&gt;0),1,0),0)</f>
        <v>0</v>
      </c>
    </row>
    <row r="88" customFormat="false" ht="39.75" hidden="false" customHeight="true" outlineLevel="0" collapsed="false">
      <c r="A88" s="57" t="s">
        <v>575</v>
      </c>
      <c r="B88" s="57" t="s">
        <v>212</v>
      </c>
      <c r="C88" s="57" t="str">
        <f aca="false">Flights!$F$7</f>
        <v>MH0720</v>
      </c>
      <c r="D88" s="58" t="n">
        <f aca="false">Flights!$D$7</f>
        <v>46305</v>
      </c>
      <c r="E88" s="57" t="str">
        <f aca="false">Flights!$G$7&amp;"-"&amp;Flights!$H$7</f>
        <v>CGK-KUL</v>
      </c>
      <c r="F88" s="57" t="str">
        <f aca="false">Flights!$K$7</f>
        <v>EY</v>
      </c>
      <c r="G88" s="57" t="s">
        <v>455</v>
      </c>
      <c r="H88" s="57" t="s">
        <v>456</v>
      </c>
      <c r="I88" s="57" t="s">
        <v>424</v>
      </c>
      <c r="J88" s="57" t="s">
        <v>461</v>
      </c>
      <c r="K88" s="67" t="s">
        <v>422</v>
      </c>
      <c r="L88" s="67" t="s">
        <v>458</v>
      </c>
      <c r="M88" s="67"/>
      <c r="N88" s="67" t="s">
        <v>379</v>
      </c>
      <c r="O88" s="67" t="s">
        <v>459</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IFERROR(IF(OR(SUMPRODUCT(--ISNUMBER(SEARCH({"a0","a-0","a_0","a/0","a.0"},BN88)))&gt;0,SUMPRODUCT(--ISNUMBER(SEARCH({"ref 0","ref no 0","ref. 0","ref: 0","no. 0","no: 0","# 0","rev 0","email 0","memo 0","form 0","sheet 0","log 0","doc 0","report 0","photo 0","photos 0","img 0","file 0","ack 0","batch 0","lot 0","job 0","record 0","fax 0","letter 0","ref0","#0","no.0","no:0"},BM88)))&gt;0,AND(SUMPRODUCT(--ISNUMBER(SEARCH({" ref "," email "," memo "," form "," sheet "," report "," ack "," letter "," record "," log "," doc "," file "," batch "," lot "," job "," fax "," rev "," ticket "," case "," order "},(" "&amp;SUBSTITUTE(SUBSTITUTE(SUBSTITUTE(BM88,":"," "),"."," "),","," ")&amp;" "))))&gt;0,ISNUMBER(SEARCH("000",SUBSTITUTE(BM88,":"," ")))),SUMPRODUCT(--ISNUMBER(SEARCH({"http","www.","\",".pdf",".jpg",".jpeg",".png",".heic",".xls",".doc",".msg",".eml"},Z88)))&gt;0),1,0),0)</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IFERROR(IF(OR(SUMPRODUCT(--ISNUMBER(SEARCH({"a0","a-0","a_0","a/0","a.0"},BP88)))&gt;0,SUMPRODUCT(--ISNUMBER(SEARCH({"ref 0","ref no 0","ref. 0","ref: 0","no. 0","no: 0","# 0","rev 0","email 0","memo 0","form 0","sheet 0","log 0","doc 0","report 0","photo 0","photos 0","img 0","file 0","ack 0","batch 0","lot 0","job 0","record 0","fax 0","letter 0","ref0","#0","no.0","no:0"},BO88)))&gt;0,AND(SUMPRODUCT(--ISNUMBER(SEARCH({" ref "," email "," memo "," form "," sheet "," report "," ack "," letter "," record "," log "," doc "," file "," batch "," lot "," job "," fax "," rev "," ticket "," case "," order "},(" "&amp;SUBSTITUTE(SUBSTITUTE(SUBSTITUTE(BO88,":"," "),"."," "),","," ")&amp;" "))))&gt;0,ISNUMBER(SEARCH("000",SUBSTITUTE(BO88,":"," ")))),SUMPRODUCT(--ISNUMBER(SEARCH({"http","www.","\",".pdf",".jpg",".jpeg",".png",".heic",".xls",".doc",".msg",".eml"},W88)))&gt;0),1,0),0)</f>
        <v>0</v>
      </c>
    </row>
    <row r="89" customFormat="false" ht="39.75" hidden="false" customHeight="true" outlineLevel="0" collapsed="false">
      <c r="A89" s="57" t="s">
        <v>576</v>
      </c>
      <c r="B89" s="57" t="s">
        <v>212</v>
      </c>
      <c r="C89" s="57" t="str">
        <f aca="false">Flights!$F$7</f>
        <v>MH0720</v>
      </c>
      <c r="D89" s="58" t="n">
        <f aca="false">Flights!$D$7</f>
        <v>46305</v>
      </c>
      <c r="E89" s="57" t="str">
        <f aca="false">Flights!$G$7&amp;"-"&amp;Flights!$H$7</f>
        <v>CGK-KUL</v>
      </c>
      <c r="F89" s="57" t="str">
        <f aca="false">Flights!$K$7</f>
        <v>EY</v>
      </c>
      <c r="G89" s="57" t="s">
        <v>455</v>
      </c>
      <c r="H89" s="57" t="s">
        <v>456</v>
      </c>
      <c r="I89" s="57" t="s">
        <v>443</v>
      </c>
      <c r="J89" s="57" t="s">
        <v>465</v>
      </c>
      <c r="K89" s="67" t="s">
        <v>445</v>
      </c>
      <c r="L89" s="67" t="s">
        <v>572</v>
      </c>
      <c r="M89" s="67" t="s">
        <v>447</v>
      </c>
      <c r="N89" s="67" t="s">
        <v>379</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IFERROR(IF(OR(SUMPRODUCT(--ISNUMBER(SEARCH({"a0","a-0","a_0","a/0","a.0"},BN89)))&gt;0,SUMPRODUCT(--ISNUMBER(SEARCH({"ref 0","ref no 0","ref. 0","ref: 0","no. 0","no: 0","# 0","rev 0","email 0","memo 0","form 0","sheet 0","log 0","doc 0","report 0","photo 0","photos 0","img 0","file 0","ack 0","batch 0","lot 0","job 0","record 0","fax 0","letter 0","ref0","#0","no.0","no:0"},BM89)))&gt;0,AND(SUMPRODUCT(--ISNUMBER(SEARCH({" ref "," email "," memo "," form "," sheet "," report "," ack "," letter "," record "," log "," doc "," file "," batch "," lot "," job "," fax "," rev "," ticket "," case "," order "},(" "&amp;SUBSTITUTE(SUBSTITUTE(SUBSTITUTE(BM89,":"," "),"."," "),","," ")&amp;" "))))&gt;0,ISNUMBER(SEARCH("000",SUBSTITUTE(BM89,":"," ")))),SUMPRODUCT(--ISNUMBER(SEARCH({"http","www.","\",".pdf",".jpg",".jpeg",".png",".heic",".xls",".doc",".msg",".eml"},Z89)))&gt;0),1,0),0)</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IFERROR(IF(OR(SUMPRODUCT(--ISNUMBER(SEARCH({"a0","a-0","a_0","a/0","a.0"},BP89)))&gt;0,SUMPRODUCT(--ISNUMBER(SEARCH({"ref 0","ref no 0","ref. 0","ref: 0","no. 0","no: 0","# 0","rev 0","email 0","memo 0","form 0","sheet 0","log 0","doc 0","report 0","photo 0","photos 0","img 0","file 0","ack 0","batch 0","lot 0","job 0","record 0","fax 0","letter 0","ref0","#0","no.0","no:0"},BO89)))&gt;0,AND(SUMPRODUCT(--ISNUMBER(SEARCH({" ref "," email "," memo "," form "," sheet "," report "," ack "," letter "," record "," log "," doc "," file "," batch "," lot "," job "," fax "," rev "," ticket "," case "," order "},(" "&amp;SUBSTITUTE(SUBSTITUTE(SUBSTITUTE(BO89,":"," "),"."," "),","," ")&amp;" "))))&gt;0,ISNUMBER(SEARCH("000",SUBSTITUTE(BO89,":"," ")))),SUMPRODUCT(--ISNUMBER(SEARCH({"http","www.","\",".pdf",".jpg",".jpeg",".png",".heic",".xls",".doc",".msg",".eml"},W89)))&gt;0),1,0),0)</f>
        <v>0</v>
      </c>
    </row>
    <row r="90" customFormat="false" ht="39.75" hidden="false" customHeight="true" outlineLevel="0" collapsed="false">
      <c r="A90" s="57" t="s">
        <v>577</v>
      </c>
      <c r="B90" s="57" t="s">
        <v>218</v>
      </c>
      <c r="C90" s="57" t="str">
        <f aca="false">Flights!$F$8</f>
        <v>MH0088</v>
      </c>
      <c r="D90" s="58" t="n">
        <f aca="false">Flights!$D$8</f>
        <v>46305</v>
      </c>
      <c r="E90" s="57" t="str">
        <f aca="false">Flights!$G$8&amp;"-"&amp;Flights!$H$8</f>
        <v>KUL-NRT</v>
      </c>
      <c r="F90" s="57" t="str">
        <f aca="false">Flights!$K$8</f>
        <v>BC</v>
      </c>
      <c r="G90" s="57" t="s">
        <v>81</v>
      </c>
      <c r="H90" s="57" t="s">
        <v>374</v>
      </c>
      <c r="I90" s="57" t="s">
        <v>375</v>
      </c>
      <c r="J90" s="57" t="s">
        <v>376</v>
      </c>
      <c r="K90" s="67" t="s">
        <v>377</v>
      </c>
      <c r="L90" s="67" t="s">
        <v>378</v>
      </c>
      <c r="M90" s="67"/>
      <c r="N90" s="67" t="s">
        <v>379</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")))/(LEN(L_PendNeg)+1)),1,0),1)</f>
        <v>0</v>
      </c>
      <c r="BK90" s="61" t="n">
        <f aca="false">IFERROR(IF(SUMPRODUCT((LEN(BF90)-LEN(SUBSTITUTE(BF90," "&amp;L_PendStrict&amp;" "," ")))/(LEN(L_PendStrict)+1))&gt;SUMPRODUCT((LEN(BF90)-LEN(SUBSTITUTE(BF90," "&amp;L_PendNeg&amp;" "," ")))/(LEN(L_PendNeg)+1)),1,0),1)</f>
        <v>0</v>
      </c>
      <c r="BL90" s="61" t="n">
        <f aca="false">IFERROR(IF(OR(SUMPRODUCT(--ISNUMBER(SEARCH({"a0","a-0","a_0","a/0","a.0"},BN90)))&gt;0,SUMPRODUCT(--ISNUMBER(SEARCH({"ref 0","ref no 0","ref. 0","ref: 0","no. 0","no: 0","# 0","rev 0","email 0","memo 0","form 0","sheet 0","log 0","doc 0","report 0","photo 0","photos 0","img 0","file 0","ack 0","batch 0","lot 0","job 0","record 0","fax 0","letter 0","ref0","#0","no.0","no:0"},BM90)))&gt;0,AND(SUMPRODUCT(--ISNUMBER(SEARCH({" ref "," email "," memo "," form "," sheet "," report "," ack "," letter "," record "," log "," doc "," file "," batch "," lot "," job "," fax "," rev "," ticket "," case "," order "},(" "&amp;SUBSTITUTE(SUBSTITUTE(SUBSTITUTE(BM90,":"," "),"."," "),","," ")&amp;" "))))&gt;0,ISNUMBER(SEARCH("000",SUBSTITUTE(BM90,":"," ")))),SUMPRODUCT(--ISNUMBER(SEARCH({"http","www.","\",".pdf",".jpg",".jpeg",".png",".heic",".xls",".doc",".msg",".eml"},Z90)))&gt;0),1,0),0)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IFERROR(IF(OR(SUMPRODUCT(--ISNUMBER(SEARCH({"a0","a-0","a_0","a/0","a.0"},BP90)))&gt;0,SUMPRODUCT(--ISNUMBER(SEARCH({"ref 0","ref no 0","ref. 0","ref: 0","no. 0","no: 0","# 0","rev 0","email 0","memo 0","form 0","sheet 0","log 0","doc 0","report 0","photo 0","photos 0","img 0","file 0","ack 0","batch 0","lot 0","job 0","record 0","fax 0","letter 0","ref0","#0","no.0","no:0"},BO90)))&gt;0,AND(SUMPRODUCT(--ISNUMBER(SEARCH({" ref "," email "," memo "," form "," sheet "," report "," ack "," letter "," record "," log "," doc "," file "," batch "," lot "," job "," fax "," rev "," ticket "," case "," order "},(" "&amp;SUBSTITUTE(SUBSTITUTE(SUBSTITUTE(BO90,":"," "),"."," "),","," ")&amp;" "))))&gt;0,ISNUMBER(SEARCH("000",SUBSTITUTE(BO90,":"," ")))),SUMPRODUCT(--ISNUMBER(SEARCH({"http","www.","\",".pdf",".jpg",".jpeg",".png",".heic",".xls",".doc",".msg",".eml"},W90)))&gt;0),1,0),0)</f>
        <v>0</v>
      </c>
    </row>
    <row r="91" customFormat="false" ht="39.75" hidden="false" customHeight="true" outlineLevel="0" collapsed="false">
      <c r="A91" s="57" t="s">
        <v>578</v>
      </c>
      <c r="B91" s="57" t="s">
        <v>218</v>
      </c>
      <c r="C91" s="57" t="str">
        <f aca="false">Flights!$F$8</f>
        <v>MH0088</v>
      </c>
      <c r="D91" s="58" t="n">
        <f aca="false">Flights!$D$8</f>
        <v>46305</v>
      </c>
      <c r="E91" s="57" t="str">
        <f aca="false">Flights!$G$8&amp;"-"&amp;Flights!$H$8</f>
        <v>KUL-NRT</v>
      </c>
      <c r="F91" s="57" t="str">
        <f aca="false">Flights!$K$8</f>
        <v>BC</v>
      </c>
      <c r="G91" s="57" t="s">
        <v>81</v>
      </c>
      <c r="H91" s="57" t="s">
        <v>374</v>
      </c>
      <c r="I91" s="57" t="s">
        <v>381</v>
      </c>
      <c r="J91" s="57" t="s">
        <v>382</v>
      </c>
      <c r="K91" s="67" t="s">
        <v>383</v>
      </c>
      <c r="L91" s="67" t="s">
        <v>378</v>
      </c>
      <c r="M91" s="67"/>
      <c r="N91" s="67" t="s">
        <v>379</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")))/(LEN(L_PendNeg)+1)),1,0),1)</f>
        <v>0</v>
      </c>
      <c r="BK91" s="61" t="n">
        <f aca="false">IFERROR(IF(SUMPRODUCT((LEN(BF91)-LEN(SUBSTITUTE(BF91," "&amp;L_PendStrict&amp;" "," ")))/(LEN(L_PendStrict)+1))&gt;SUMPRODUCT((LEN(BF91)-LEN(SUBSTITUTE(BF91," "&amp;L_PendNeg&amp;" "," ")))/(LEN(L_PendNeg)+1)),1,0),1)</f>
        <v>0</v>
      </c>
      <c r="BL91" s="61" t="n">
        <f aca="false">IFERROR(IF(OR(SUMPRODUCT(--ISNUMBER(SEARCH({"a0","a-0","a_0","a/0","a.0"},BN91)))&gt;0,SUMPRODUCT(--ISNUMBER(SEARCH({"ref 0","ref no 0","ref. 0","ref: 0","no. 0","no: 0","# 0","rev 0","email 0","memo 0","form 0","sheet 0","log 0","doc 0","report 0","photo 0","photos 0","img 0","file 0","ack 0","batch 0","lot 0","job 0","record 0","fax 0","letter 0","ref0","#0","no.0","no:0"},BM91)))&gt;0,AND(SUMPRODUCT(--ISNUMBER(SEARCH({" ref "," email "," memo "," form "," sheet "," report "," ack "," letter "," record "," log "," doc "," file "," batch "," lot "," job "," fax "," rev "," ticket "," case "," order "},(" "&amp;SUBSTITUTE(SUBSTITUTE(SUBSTITUTE(BM91,":"," "),"."," "),","," ")&amp;" "))))&gt;0,ISNUMBER(SEARCH("000",SUBSTITUTE(BM91,":"," ")))),SUMPRODUCT(--ISNUMBER(SEARCH({"http","www.","\",".pdf",".jpg",".jpeg",".png",".heic",".xls",".doc",".msg",".eml"},Z91)))&gt;0),1,0),0)</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IFERROR(IF(OR(SUMPRODUCT(--ISNUMBER(SEARCH({"a0","a-0","a_0","a/0","a.0"},BP91)))&gt;0,SUMPRODUCT(--ISNUMBER(SEARCH({"ref 0","ref no 0","ref. 0","ref: 0","no. 0","no: 0","# 0","rev 0","email 0","memo 0","form 0","sheet 0","log 0","doc 0","report 0","photo 0","photos 0","img 0","file 0","ack 0","batch 0","lot 0","job 0","record 0","fax 0","letter 0","ref0","#0","no.0","no:0"},BO91)))&gt;0,AND(SUMPRODUCT(--ISNUMBER(SEARCH({" ref "," email "," memo "," form "," sheet "," report "," ack "," letter "," record "," log "," doc "," file "," batch "," lot "," job "," fax "," rev "," ticket "," case "," order "},(" "&amp;SUBSTITUTE(SUBSTITUTE(SUBSTITUTE(BO91,":"," "),"."," "),","," ")&amp;" "))))&gt;0,ISNUMBER(SEARCH("000",SUBSTITUTE(BO91,":"," ")))),SUMPRODUCT(--ISNUMBER(SEARCH({"http","www.","\",".pdf",".jpg",".jpeg",".png",".heic",".xls",".doc",".msg",".eml"},W91)))&gt;0),1,0),0)</f>
        <v>0</v>
      </c>
    </row>
    <row r="92" customFormat="false" ht="41.25" hidden="false" customHeight="true" outlineLevel="0" collapsed="false">
      <c r="A92" s="57" t="s">
        <v>579</v>
      </c>
      <c r="B92" s="57" t="s">
        <v>218</v>
      </c>
      <c r="C92" s="57" t="str">
        <f aca="false">Flights!$F$8</f>
        <v>MH0088</v>
      </c>
      <c r="D92" s="58" t="n">
        <f aca="false">Flights!$D$8</f>
        <v>46305</v>
      </c>
      <c r="E92" s="57" t="str">
        <f aca="false">Flights!$G$8&amp;"-"&amp;Flights!$H$8</f>
        <v>KUL-NRT</v>
      </c>
      <c r="F92" s="57" t="str">
        <f aca="false">Flights!$K$8</f>
        <v>BC</v>
      </c>
      <c r="G92" s="57" t="s">
        <v>81</v>
      </c>
      <c r="H92" s="57" t="s">
        <v>374</v>
      </c>
      <c r="I92" s="57" t="s">
        <v>385</v>
      </c>
      <c r="J92" s="57" t="s">
        <v>386</v>
      </c>
      <c r="K92" s="67" t="s">
        <v>387</v>
      </c>
      <c r="L92" s="67" t="s">
        <v>378</v>
      </c>
      <c r="M92" s="67"/>
      <c r="N92" s="67" t="str">
        <f aca="false">IF(TRIM(Flights!$L$8)="A339","Required","N/A – rule")</f>
        <v>N/A – rule</v>
      </c>
      <c r="O92" s="67" t="s">
        <v>388</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")))/(LEN(L_PendNeg)+1)),1,0),1)</f>
        <v>0</v>
      </c>
      <c r="BK92" s="61" t="n">
        <f aca="false">IFERROR(IF(SUMPRODUCT((LEN(BF92)-LEN(SUBSTITUTE(BF92," "&amp;L_PendStrict&amp;" "," ")))/(LEN(L_PendStrict)+1))&gt;SUMPRODUCT((LEN(BF92)-LEN(SUBSTITUTE(BF92," "&amp;L_PendNeg&amp;" "," ")))/(LEN(L_PendNeg)+1)),1,0),1)</f>
        <v>0</v>
      </c>
      <c r="BL92" s="61" t="n">
        <f aca="false">IFERROR(IF(OR(SUMPRODUCT(--ISNUMBER(SEARCH({"a0","a-0","a_0","a/0","a.0"},BN92)))&gt;0,SUMPRODUCT(--ISNUMBER(SEARCH({"ref 0","ref no 0","ref. 0","ref: 0","no. 0","no: 0","# 0","rev 0","email 0","memo 0","form 0","sheet 0","log 0","doc 0","report 0","photo 0","photos 0","img 0","file 0","ack 0","batch 0","lot 0","job 0","record 0","fax 0","letter 0","ref0","#0","no.0","no:0"},BM92)))&gt;0,AND(SUMPRODUCT(--ISNUMBER(SEARCH({" ref "," email "," memo "," form "," sheet "," report "," ack "," letter "," record "," log "," doc "," file "," batch "," lot "," job "," fax "," rev "," ticket "," case "," order "},(" "&amp;SUBSTITUTE(SUBSTITUTE(SUBSTITUTE(BM92,":"," "),"."," "),","," ")&amp;" "))))&gt;0,ISNUMBER(SEARCH("000",SUBSTITUTE(BM92,":"," ")))),SUMPRODUCT(--ISNUMBER(SEARCH({"http","www.","\",".pdf",".jpg",".jpeg",".png",".heic",".xls",".doc",".msg",".eml"},Z92)))&gt;0),1,0),0)</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IFERROR(IF(OR(SUMPRODUCT(--ISNUMBER(SEARCH({"a0","a-0","a_0","a/0","a.0"},BP92)))&gt;0,SUMPRODUCT(--ISNUMBER(SEARCH({"ref 0","ref no 0","ref. 0","ref: 0","no. 0","no: 0","# 0","rev 0","email 0","memo 0","form 0","sheet 0","log 0","doc 0","report 0","photo 0","photos 0","img 0","file 0","ack 0","batch 0","lot 0","job 0","record 0","fax 0","letter 0","ref0","#0","no.0","no:0"},BO92)))&gt;0,AND(SUMPRODUCT(--ISNUMBER(SEARCH({" ref "," email "," memo "," form "," sheet "," report "," ack "," letter "," record "," log "," doc "," file "," batch "," lot "," job "," fax "," rev "," ticket "," case "," order "},(" "&amp;SUBSTITUTE(SUBSTITUTE(SUBSTITUTE(BO92,":"," "),"."," "),","," ")&amp;" "))))&gt;0,ISNUMBER(SEARCH("000",SUBSTITUTE(BO92,":"," ")))),SUMPRODUCT(--ISNUMBER(SEARCH({"http","www.","\",".pdf",".jpg",".jpeg",".png",".heic",".xls",".doc",".msg",".eml"},W92)))&gt;0),1,0),0)</f>
        <v>0</v>
      </c>
    </row>
    <row r="93" customFormat="false" ht="39.75" hidden="false" customHeight="true" outlineLevel="0" collapsed="false">
      <c r="A93" s="57" t="s">
        <v>580</v>
      </c>
      <c r="B93" s="57" t="s">
        <v>218</v>
      </c>
      <c r="C93" s="57" t="str">
        <f aca="false">Flights!$F$8</f>
        <v>MH0088</v>
      </c>
      <c r="D93" s="58" t="n">
        <f aca="false">Flights!$D$8</f>
        <v>46305</v>
      </c>
      <c r="E93" s="57" t="str">
        <f aca="false">Flights!$G$8&amp;"-"&amp;Flights!$H$8</f>
        <v>KUL-NRT</v>
      </c>
      <c r="F93" s="57" t="str">
        <f aca="false">Flights!$K$8</f>
        <v>BC</v>
      </c>
      <c r="G93" s="57" t="s">
        <v>81</v>
      </c>
      <c r="H93" s="57" t="s">
        <v>374</v>
      </c>
      <c r="I93" s="57" t="s">
        <v>390</v>
      </c>
      <c r="J93" s="57" t="s">
        <v>391</v>
      </c>
      <c r="K93" s="67" t="s">
        <v>392</v>
      </c>
      <c r="L93" s="67" t="s">
        <v>378</v>
      </c>
      <c r="M93" s="67"/>
      <c r="N93" s="67" t="s">
        <v>379</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")))/(LEN(L_PendNeg)+1)),1,0),1)</f>
        <v>0</v>
      </c>
      <c r="BK93" s="61" t="n">
        <f aca="false">IFERROR(IF(SUMPRODUCT((LEN(BF93)-LEN(SUBSTITUTE(BF93," "&amp;L_PendStrict&amp;" "," ")))/(LEN(L_PendStrict)+1))&gt;SUMPRODUCT((LEN(BF93)-LEN(SUBSTITUTE(BF93," "&amp;L_PendNeg&amp;" "," ")))/(LEN(L_PendNeg)+1)),1,0),1)</f>
        <v>0</v>
      </c>
      <c r="BL93" s="61" t="n">
        <f aca="false">IFERROR(IF(OR(SUMPRODUCT(--ISNUMBER(SEARCH({"a0","a-0","a_0","a/0","a.0"},BN93)))&gt;0,SUMPRODUCT(--ISNUMBER(SEARCH({"ref 0","ref no 0","ref. 0","ref: 0","no. 0","no: 0","# 0","rev 0","email 0","memo 0","form 0","sheet 0","log 0","doc 0","report 0","photo 0","photos 0","img 0","file 0","ack 0","batch 0","lot 0","job 0","record 0","fax 0","letter 0","ref0","#0","no.0","no:0"},BM93)))&gt;0,AND(SUMPRODUCT(--ISNUMBER(SEARCH({" ref "," email "," memo "," form "," sheet "," report "," ack "," letter "," record "," log "," doc "," file "," batch "," lot "," job "," fax "," rev "," ticket "," case "," order "},(" "&amp;SUBSTITUTE(SUBSTITUTE(SUBSTITUTE(BM93,":"," "),"."," "),","," ")&amp;" "))))&gt;0,ISNUMBER(SEARCH("000",SUBSTITUTE(BM93,":"," ")))),SUMPRODUCT(--ISNUMBER(SEARCH({"http","www.","\",".pdf",".jpg",".jpeg",".png",".heic",".xls",".doc",".msg",".eml"},Z93)))&gt;0),1,0),0)</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IFERROR(IF(OR(SUMPRODUCT(--ISNUMBER(SEARCH({"a0","a-0","a_0","a/0","a.0"},BP93)))&gt;0,SUMPRODUCT(--ISNUMBER(SEARCH({"ref 0","ref no 0","ref. 0","ref: 0","no. 0","no: 0","# 0","rev 0","email 0","memo 0","form 0","sheet 0","log 0","doc 0","report 0","photo 0","photos 0","img 0","file 0","ack 0","batch 0","lot 0","job 0","record 0","fax 0","letter 0","ref0","#0","no.0","no:0"},BO93)))&gt;0,AND(SUMPRODUCT(--ISNUMBER(SEARCH({" ref "," email "," memo "," form "," sheet "," report "," ack "," letter "," record "," log "," doc "," file "," batch "," lot "," job "," fax "," rev "," ticket "," case "," order "},(" "&amp;SUBSTITUTE(SUBSTITUTE(SUBSTITUTE(BO93,":"," "),"."," "),","," ")&amp;" "))))&gt;0,ISNUMBER(SEARCH("000",SUBSTITUTE(BO93,":"," ")))),SUMPRODUCT(--ISNUMBER(SEARCH({"http","www.","\",".pdf",".jpg",".jpeg",".png",".heic",".xls",".doc",".msg",".eml"},W93)))&gt;0),1,0),0)</f>
        <v>0</v>
      </c>
    </row>
    <row r="94" customFormat="false" ht="39.75" hidden="false" customHeight="true" outlineLevel="0" collapsed="false">
      <c r="A94" s="57" t="s">
        <v>581</v>
      </c>
      <c r="B94" s="57" t="s">
        <v>218</v>
      </c>
      <c r="C94" s="57" t="str">
        <f aca="false">Flights!$F$8</f>
        <v>MH0088</v>
      </c>
      <c r="D94" s="58" t="n">
        <f aca="false">Flights!$D$8</f>
        <v>46305</v>
      </c>
      <c r="E94" s="57" t="str">
        <f aca="false">Flights!$G$8&amp;"-"&amp;Flights!$H$8</f>
        <v>KUL-NRT</v>
      </c>
      <c r="F94" s="57" t="str">
        <f aca="false">Flights!$K$8</f>
        <v>BC</v>
      </c>
      <c r="G94" s="57" t="s">
        <v>81</v>
      </c>
      <c r="H94" s="57" t="s">
        <v>374</v>
      </c>
      <c r="I94" s="57" t="s">
        <v>394</v>
      </c>
      <c r="J94" s="57" t="s">
        <v>395</v>
      </c>
      <c r="K94" s="67" t="s">
        <v>396</v>
      </c>
      <c r="L94" s="67" t="s">
        <v>378</v>
      </c>
      <c r="M94" s="67"/>
      <c r="N94" s="67" t="s">
        <v>379</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")))/(LEN(L_PendNeg)+1)),1,0),1)</f>
        <v>0</v>
      </c>
      <c r="BK94" s="61" t="n">
        <f aca="false">IFERROR(IF(SUMPRODUCT((LEN(BF94)-LEN(SUBSTITUTE(BF94," "&amp;L_PendStrict&amp;" "," ")))/(LEN(L_PendStrict)+1))&gt;SUMPRODUCT((LEN(BF94)-LEN(SUBSTITUTE(BF94," "&amp;L_PendNeg&amp;" "," ")))/(LEN(L_PendNeg)+1)),1,0),1)</f>
        <v>0</v>
      </c>
      <c r="BL94" s="61" t="n">
        <f aca="false">IFERROR(IF(OR(SUMPRODUCT(--ISNUMBER(SEARCH({"a0","a-0","a_0","a/0","a.0"},BN94)))&gt;0,SUMPRODUCT(--ISNUMBER(SEARCH({"ref 0","ref no 0","ref. 0","ref: 0","no. 0","no: 0","# 0","rev 0","email 0","memo 0","form 0","sheet 0","log 0","doc 0","report 0","photo 0","photos 0","img 0","file 0","ack 0","batch 0","lot 0","job 0","record 0","fax 0","letter 0","ref0","#0","no.0","no:0"},BM94)))&gt;0,AND(SUMPRODUCT(--ISNUMBER(SEARCH({" ref "," email "," memo "," form "," sheet "," report "," ack "," letter "," record "," log "," doc "," file "," batch "," lot "," job "," fax "," rev "," ticket "," case "," order "},(" "&amp;SUBSTITUTE(SUBSTITUTE(SUBSTITUTE(BM94,":"," "),"."," "),","," ")&amp;" "))))&gt;0,ISNUMBER(SEARCH("000",SUBSTITUTE(BM94,":"," ")))),SUMPRODUCT(--ISNUMBER(SEARCH({"http","www.","\",".pdf",".jpg",".jpeg",".png",".heic",".xls",".doc",".msg",".eml"},Z94)))&gt;0),1,0),0)</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IFERROR(IF(OR(SUMPRODUCT(--ISNUMBER(SEARCH({"a0","a-0","a_0","a/0","a.0"},BP94)))&gt;0,SUMPRODUCT(--ISNUMBER(SEARCH({"ref 0","ref no 0","ref. 0","ref: 0","no. 0","no: 0","# 0","rev 0","email 0","memo 0","form 0","sheet 0","log 0","doc 0","report 0","photo 0","photos 0","img 0","file 0","ack 0","batch 0","lot 0","job 0","record 0","fax 0","letter 0","ref0","#0","no.0","no:0"},BO94)))&gt;0,AND(SUMPRODUCT(--ISNUMBER(SEARCH({" ref "," email "," memo "," form "," sheet "," report "," ack "," letter "," record "," log "," doc "," file "," batch "," lot "," job "," fax "," rev "," ticket "," case "," order "},(" "&amp;SUBSTITUTE(SUBSTITUTE(SUBSTITUTE(BO94,":"," "),"."," "),","," ")&amp;" "))))&gt;0,ISNUMBER(SEARCH("000",SUBSTITUTE(BO94,":"," ")))),SUMPRODUCT(--ISNUMBER(SEARCH({"http","www.","\",".pdf",".jpg",".jpeg",".png",".heic",".xls",".doc",".msg",".eml"},W94)))&gt;0),1,0),0)</f>
        <v>0</v>
      </c>
    </row>
    <row r="95" customFormat="false" ht="39.75" hidden="false" customHeight="true" outlineLevel="0" collapsed="false">
      <c r="A95" s="57" t="s">
        <v>582</v>
      </c>
      <c r="B95" s="57" t="s">
        <v>218</v>
      </c>
      <c r="C95" s="57" t="str">
        <f aca="false">Flights!$F$8</f>
        <v>MH0088</v>
      </c>
      <c r="D95" s="58" t="n">
        <f aca="false">Flights!$D$8</f>
        <v>46305</v>
      </c>
      <c r="E95" s="57" t="str">
        <f aca="false">Flights!$G$8&amp;"-"&amp;Flights!$H$8</f>
        <v>KUL-NRT</v>
      </c>
      <c r="F95" s="57" t="str">
        <f aca="false">Flights!$K$8</f>
        <v>BC</v>
      </c>
      <c r="G95" s="57" t="s">
        <v>81</v>
      </c>
      <c r="H95" s="57" t="s">
        <v>374</v>
      </c>
      <c r="I95" s="57" t="s">
        <v>394</v>
      </c>
      <c r="J95" s="57" t="s">
        <v>398</v>
      </c>
      <c r="K95" s="67" t="s">
        <v>399</v>
      </c>
      <c r="L95" s="67" t="s">
        <v>378</v>
      </c>
      <c r="M95" s="67"/>
      <c r="N95" s="67" t="s">
        <v>379</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")))/(LEN(L_PendNeg)+1)),1,0),1)</f>
        <v>0</v>
      </c>
      <c r="BK95" s="61" t="n">
        <f aca="false">IFERROR(IF(SUMPRODUCT((LEN(BF95)-LEN(SUBSTITUTE(BF95," "&amp;L_PendStrict&amp;" "," ")))/(LEN(L_PendStrict)+1))&gt;SUMPRODUCT((LEN(BF95)-LEN(SUBSTITUTE(BF95," "&amp;L_PendNeg&amp;" "," ")))/(LEN(L_PendNeg)+1)),1,0),1)</f>
        <v>0</v>
      </c>
      <c r="BL95" s="61" t="n">
        <f aca="false">IFERROR(IF(OR(SUMPRODUCT(--ISNUMBER(SEARCH({"a0","a-0","a_0","a/0","a.0"},BN95)))&gt;0,SUMPRODUCT(--ISNUMBER(SEARCH({"ref 0","ref no 0","ref. 0","ref: 0","no. 0","no: 0","# 0","rev 0","email 0","memo 0","form 0","sheet 0","log 0","doc 0","report 0","photo 0","photos 0","img 0","file 0","ack 0","batch 0","lot 0","job 0","record 0","fax 0","letter 0","ref0","#0","no.0","no:0"},BM95)))&gt;0,AND(SUMPRODUCT(--ISNUMBER(SEARCH({" ref "," email "," memo "," form "," sheet "," report "," ack "," letter "," record "," log "," doc "," file "," batch "," lot "," job "," fax "," rev "," ticket "," case "," order "},(" "&amp;SUBSTITUTE(SUBSTITUTE(SUBSTITUTE(BM95,":"," "),"."," "),","," ")&amp;" "))))&gt;0,ISNUMBER(SEARCH("000",SUBSTITUTE(BM95,":"," ")))),SUMPRODUCT(--ISNUMBER(SEARCH({"http","www.","\",".pdf",".jpg",".jpeg",".png",".heic",".xls",".doc",".msg",".eml"},Z95)))&gt;0),1,0),0)</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IFERROR(IF(OR(SUMPRODUCT(--ISNUMBER(SEARCH({"a0","a-0","a_0","a/0","a.0"},BP95)))&gt;0,SUMPRODUCT(--ISNUMBER(SEARCH({"ref 0","ref no 0","ref. 0","ref: 0","no. 0","no: 0","# 0","rev 0","email 0","memo 0","form 0","sheet 0","log 0","doc 0","report 0","photo 0","photos 0","img 0","file 0","ack 0","batch 0","lot 0","job 0","record 0","fax 0","letter 0","ref0","#0","no.0","no:0"},BO95)))&gt;0,AND(SUMPRODUCT(--ISNUMBER(SEARCH({" ref "," email "," memo "," form "," sheet "," report "," ack "," letter "," record "," log "," doc "," file "," batch "," lot "," job "," fax "," rev "," ticket "," case "," order "},(" "&amp;SUBSTITUTE(SUBSTITUTE(SUBSTITUTE(BO95,":"," "),"."," "),","," ")&amp;" "))))&gt;0,ISNUMBER(SEARCH("000",SUBSTITUTE(BO95,":"," ")))),SUMPRODUCT(--ISNUMBER(SEARCH({"http","www.","\",".pdf",".jpg",".jpeg",".png",".heic",".xls",".doc",".msg",".eml"},W95)))&gt;0),1,0),0)</f>
        <v>0</v>
      </c>
    </row>
    <row r="96" customFormat="false" ht="39.75" hidden="false" customHeight="true" outlineLevel="0" collapsed="false">
      <c r="A96" s="57" t="s">
        <v>583</v>
      </c>
      <c r="B96" s="57" t="s">
        <v>218</v>
      </c>
      <c r="C96" s="57" t="str">
        <f aca="false">Flights!$F$8</f>
        <v>MH0088</v>
      </c>
      <c r="D96" s="58" t="n">
        <f aca="false">Flights!$D$8</f>
        <v>46305</v>
      </c>
      <c r="E96" s="57" t="str">
        <f aca="false">Flights!$G$8&amp;"-"&amp;Flights!$H$8</f>
        <v>KUL-NRT</v>
      </c>
      <c r="F96" s="57" t="str">
        <f aca="false">Flights!$K$8</f>
        <v>BC</v>
      </c>
      <c r="G96" s="57" t="s">
        <v>81</v>
      </c>
      <c r="H96" s="57" t="s">
        <v>374</v>
      </c>
      <c r="I96" s="57" t="s">
        <v>401</v>
      </c>
      <c r="J96" s="57" t="s">
        <v>402</v>
      </c>
      <c r="K96" s="67" t="s">
        <v>403</v>
      </c>
      <c r="L96" s="67" t="s">
        <v>378</v>
      </c>
      <c r="M96" s="67"/>
      <c r="N96" s="67" t="s">
        <v>379</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")))/(LEN(L_PendNeg)+1)),1,0),1)</f>
        <v>0</v>
      </c>
      <c r="BK96" s="61" t="n">
        <f aca="false">IFERROR(IF(SUMPRODUCT((LEN(BF96)-LEN(SUBSTITUTE(BF96," "&amp;L_PendStrict&amp;" "," ")))/(LEN(L_PendStrict)+1))&gt;SUMPRODUCT((LEN(BF96)-LEN(SUBSTITUTE(BF96," "&amp;L_PendNeg&amp;" "," ")))/(LEN(L_PendNeg)+1)),1,0),1)</f>
        <v>0</v>
      </c>
      <c r="BL96" s="61" t="n">
        <f aca="false">IFERROR(IF(OR(SUMPRODUCT(--ISNUMBER(SEARCH({"a0","a-0","a_0","a/0","a.0"},BN96)))&gt;0,SUMPRODUCT(--ISNUMBER(SEARCH({"ref 0","ref no 0","ref. 0","ref: 0","no. 0","no: 0","# 0","rev 0","email 0","memo 0","form 0","sheet 0","log 0","doc 0","report 0","photo 0","photos 0","img 0","file 0","ack 0","batch 0","lot 0","job 0","record 0","fax 0","letter 0","ref0","#0","no.0","no:0"},BM96)))&gt;0,AND(SUMPRODUCT(--ISNUMBER(SEARCH({" ref "," email "," memo "," form "," sheet "," report "," ack "," letter "," record "," log "," doc "," file "," batch "," lot "," job "," fax "," rev "," ticket "," case "," order "},(" "&amp;SUBSTITUTE(SUBSTITUTE(SUBSTITUTE(BM96,":"," "),"."," "),","," ")&amp;" "))))&gt;0,ISNUMBER(SEARCH("000",SUBSTITUTE(BM96,":"," ")))),SUMPRODUCT(--ISNUMBER(SEARCH({"http","www.","\",".pdf",".jpg",".jpeg",".png",".heic",".xls",".doc",".msg",".eml"},Z96)))&gt;0),1,0),0)</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IFERROR(IF(OR(SUMPRODUCT(--ISNUMBER(SEARCH({"a0","a-0","a_0","a/0","a.0"},BP96)))&gt;0,SUMPRODUCT(--ISNUMBER(SEARCH({"ref 0","ref no 0","ref. 0","ref: 0","no. 0","no: 0","# 0","rev 0","email 0","memo 0","form 0","sheet 0","log 0","doc 0","report 0","photo 0","photos 0","img 0","file 0","ack 0","batch 0","lot 0","job 0","record 0","fax 0","letter 0","ref0","#0","no.0","no:0"},BO96)))&gt;0,AND(SUMPRODUCT(--ISNUMBER(SEARCH({" ref "," email "," memo "," form "," sheet "," report "," ack "," letter "," record "," log "," doc "," file "," batch "," lot "," job "," fax "," rev "," ticket "," case "," order "},(" "&amp;SUBSTITUTE(SUBSTITUTE(SUBSTITUTE(BO96,":"," "),"."," "),","," ")&amp;" "))))&gt;0,ISNUMBER(SEARCH("000",SUBSTITUTE(BO96,":"," ")))),SUMPRODUCT(--ISNUMBER(SEARCH({"http","www.","\",".pdf",".jpg",".jpeg",".png",".heic",".xls",".doc",".msg",".eml"},W96)))&gt;0),1,0),0)</f>
        <v>0</v>
      </c>
    </row>
    <row r="97" customFormat="false" ht="39.75" hidden="false" customHeight="true" outlineLevel="0" collapsed="false">
      <c r="A97" s="57" t="s">
        <v>584</v>
      </c>
      <c r="B97" s="57" t="s">
        <v>218</v>
      </c>
      <c r="C97" s="57" t="str">
        <f aca="false">Flights!$F$8</f>
        <v>MH0088</v>
      </c>
      <c r="D97" s="58" t="n">
        <f aca="false">Flights!$D$8</f>
        <v>46305</v>
      </c>
      <c r="E97" s="57" t="str">
        <f aca="false">Flights!$G$8&amp;"-"&amp;Flights!$H$8</f>
        <v>KUL-NRT</v>
      </c>
      <c r="F97" s="57" t="str">
        <f aca="false">Flights!$K$8</f>
        <v>BC</v>
      </c>
      <c r="G97" s="57" t="s">
        <v>81</v>
      </c>
      <c r="H97" s="57" t="s">
        <v>374</v>
      </c>
      <c r="I97" s="57" t="s">
        <v>401</v>
      </c>
      <c r="J97" s="57" t="s">
        <v>405</v>
      </c>
      <c r="K97" s="67" t="s">
        <v>403</v>
      </c>
      <c r="L97" s="67" t="s">
        <v>378</v>
      </c>
      <c r="M97" s="67"/>
      <c r="N97" s="67" t="s">
        <v>379</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")))/(LEN(L_PendNeg)+1)),1,0),1)</f>
        <v>0</v>
      </c>
      <c r="BK97" s="61" t="n">
        <f aca="false">IFERROR(IF(SUMPRODUCT((LEN(BF97)-LEN(SUBSTITUTE(BF97," "&amp;L_PendStrict&amp;" "," ")))/(LEN(L_PendStrict)+1))&gt;SUMPRODUCT((LEN(BF97)-LEN(SUBSTITUTE(BF97," "&amp;L_PendNeg&amp;" "," ")))/(LEN(L_PendNeg)+1)),1,0),1)</f>
        <v>0</v>
      </c>
      <c r="BL97" s="61" t="n">
        <f aca="false">IFERROR(IF(OR(SUMPRODUCT(--ISNUMBER(SEARCH({"a0","a-0","a_0","a/0","a.0"},BN97)))&gt;0,SUMPRODUCT(--ISNUMBER(SEARCH({"ref 0","ref no 0","ref. 0","ref: 0","no. 0","no: 0","# 0","rev 0","email 0","memo 0","form 0","sheet 0","log 0","doc 0","report 0","photo 0","photos 0","img 0","file 0","ack 0","batch 0","lot 0","job 0","record 0","fax 0","letter 0","ref0","#0","no.0","no:0"},BM97)))&gt;0,AND(SUMPRODUCT(--ISNUMBER(SEARCH({" ref "," email "," memo "," form "," sheet "," report "," ack "," letter "," record "," log "," doc "," file "," batch "," lot "," job "," fax "," rev "," ticket "," case "," order "},(" "&amp;SUBSTITUTE(SUBSTITUTE(SUBSTITUTE(BM97,":"," "),"."," "),","," ")&amp;" "))))&gt;0,ISNUMBER(SEARCH("000",SUBSTITUTE(BM97,":"," ")))),SUMPRODUCT(--ISNUMBER(SEARCH({"http","www.","\",".pdf",".jpg",".jpeg",".png",".heic",".xls",".doc",".msg",".eml"},Z97)))&gt;0),1,0),0)</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IFERROR(IF(OR(SUMPRODUCT(--ISNUMBER(SEARCH({"a0","a-0","a_0","a/0","a.0"},BP97)))&gt;0,SUMPRODUCT(--ISNUMBER(SEARCH({"ref 0","ref no 0","ref. 0","ref: 0","no. 0","no: 0","# 0","rev 0","email 0","memo 0","form 0","sheet 0","log 0","doc 0","report 0","photo 0","photos 0","img 0","file 0","ack 0","batch 0","lot 0","job 0","record 0","fax 0","letter 0","ref0","#0","no.0","no:0"},BO97)))&gt;0,AND(SUMPRODUCT(--ISNUMBER(SEARCH({" ref "," email "," memo "," form "," sheet "," report "," ack "," letter "," record "," log "," doc "," file "," batch "," lot "," job "," fax "," rev "," ticket "," case "," order "},(" "&amp;SUBSTITUTE(SUBSTITUTE(SUBSTITUTE(BO97,":"," "),"."," "),","," ")&amp;" "))))&gt;0,ISNUMBER(SEARCH("000",SUBSTITUTE(BO97,":"," ")))),SUMPRODUCT(--ISNUMBER(SEARCH({"http","www.","\",".pdf",".jpg",".jpeg",".png",".heic",".xls",".doc",".msg",".eml"},W97)))&gt;0),1,0),0)</f>
        <v>0</v>
      </c>
    </row>
    <row r="98" customFormat="false" ht="39.75" hidden="false" customHeight="true" outlineLevel="0" collapsed="false">
      <c r="A98" s="57" t="s">
        <v>585</v>
      </c>
      <c r="B98" s="57" t="s">
        <v>218</v>
      </c>
      <c r="C98" s="57" t="str">
        <f aca="false">Flights!$F$8</f>
        <v>MH0088</v>
      </c>
      <c r="D98" s="58" t="n">
        <f aca="false">Flights!$D$8</f>
        <v>46305</v>
      </c>
      <c r="E98" s="57" t="str">
        <f aca="false">Flights!$G$8&amp;"-"&amp;Flights!$H$8</f>
        <v>KUL-NRT</v>
      </c>
      <c r="F98" s="57" t="str">
        <f aca="false">Flights!$K$8</f>
        <v>BC</v>
      </c>
      <c r="G98" s="57" t="s">
        <v>81</v>
      </c>
      <c r="H98" s="57" t="s">
        <v>374</v>
      </c>
      <c r="I98" s="57" t="s">
        <v>407</v>
      </c>
      <c r="J98" s="57" t="s">
        <v>408</v>
      </c>
      <c r="K98" s="67" t="s">
        <v>586</v>
      </c>
      <c r="L98" s="67" t="s">
        <v>587</v>
      </c>
      <c r="M98" s="67"/>
      <c r="N98" s="67" t="s">
        <v>379</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t="n">
        <f aca="false">IFERROR(IF(OR(SUMPRODUCT(--ISNUMBER(SEARCH({"a0","a-0","a_0","a/0","a.0"},BN98)))&gt;0,SUMPRODUCT(--ISNUMBER(SEARCH({"ref 0","ref no 0","ref. 0","ref: 0","no. 0","no: 0","# 0","rev 0","email 0","memo 0","form 0","sheet 0","log 0","doc 0","report 0","photo 0","photos 0","img 0","file 0","ack 0","batch 0","lot 0","job 0","record 0","fax 0","letter 0","ref0","#0","no.0","no:0"},BM98)))&gt;0,AND(SUMPRODUCT(--ISNUMBER(SEARCH({" ref "," email "," memo "," form "," sheet "," report "," ack "," letter "," record "," log "," doc "," file "," batch "," lot "," job "," fax "," rev "," ticket "," case "," order "},(" "&amp;SUBSTITUTE(SUBSTITUTE(SUBSTITUTE(BM98,":"," "),"."," "),","," ")&amp;" "))))&gt;0,ISNUMBER(SEARCH("000",SUBSTITUTE(BM98,":"," ")))),SUMPRODUCT(--ISNUMBER(SEARCH({"http","www.","\",".pdf",".jpg",".jpeg",".png",".heic",".xls",".doc",".msg",".eml"},Z98)))&gt;0),1,0),0)</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IFERROR(IF(OR(SUMPRODUCT(--ISNUMBER(SEARCH({"a0","a-0","a_0","a/0","a.0"},BP98)))&gt;0,SUMPRODUCT(--ISNUMBER(SEARCH({"ref 0","ref no 0","ref. 0","ref: 0","no. 0","no: 0","# 0","rev 0","email 0","memo 0","form 0","sheet 0","log 0","doc 0","report 0","photo 0","photos 0","img 0","file 0","ack 0","batch 0","lot 0","job 0","record 0","fax 0","letter 0","ref0","#0","no.0","no:0"},BO98)))&gt;0,AND(SUMPRODUCT(--ISNUMBER(SEARCH({" ref "," email "," memo "," form "," sheet "," report "," ack "," letter "," record "," log "," doc "," file "," batch "," lot "," job "," fax "," rev "," ticket "," case "," order "},(" "&amp;SUBSTITUTE(SUBSTITUTE(SUBSTITUTE(BO98,":"," "),"."," "),","," ")&amp;" "))))&gt;0,ISNUMBER(SEARCH("000",SUBSTITUTE(BO98,":"," ")))),SUMPRODUCT(--ISNUMBER(SEARCH({"http","www.","\",".pdf",".jpg",".jpeg",".png",".heic",".xls",".doc",".msg",".eml"},W98)))&gt;0),1,0),0)</f>
        <v>0</v>
      </c>
    </row>
    <row r="99" customFormat="false" ht="39.75" hidden="false" customHeight="true" outlineLevel="0" collapsed="false">
      <c r="A99" s="57" t="s">
        <v>588</v>
      </c>
      <c r="B99" s="57" t="s">
        <v>218</v>
      </c>
      <c r="C99" s="57" t="str">
        <f aca="false">Flights!$F$8</f>
        <v>MH0088</v>
      </c>
      <c r="D99" s="58" t="n">
        <f aca="false">Flights!$D$8</f>
        <v>46305</v>
      </c>
      <c r="E99" s="57" t="str">
        <f aca="false">Flights!$G$8&amp;"-"&amp;Flights!$H$8</f>
        <v>KUL-NRT</v>
      </c>
      <c r="F99" s="57" t="str">
        <f aca="false">Flights!$K$8</f>
        <v>BC</v>
      </c>
      <c r="G99" s="57" t="s">
        <v>83</v>
      </c>
      <c r="H99" s="57" t="s">
        <v>374</v>
      </c>
      <c r="I99" s="57" t="s">
        <v>375</v>
      </c>
      <c r="J99" s="57" t="s">
        <v>412</v>
      </c>
      <c r="K99" s="67" t="s">
        <v>413</v>
      </c>
      <c r="L99" s="67" t="s">
        <v>414</v>
      </c>
      <c r="M99" s="67"/>
      <c r="N99" s="67" t="s">
        <v>379</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t="n">
        <f aca="false">IFERROR(IF(OR(SUMPRODUCT(--ISNUMBER(SEARCH({"a0","a-0","a_0","a/0","a.0"},BN99)))&gt;0,SUMPRODUCT(--ISNUMBER(SEARCH({"ref 0","ref no 0","ref. 0","ref: 0","no. 0","no: 0","# 0","rev 0","email 0","memo 0","form 0","sheet 0","log 0","doc 0","report 0","photo 0","photos 0","img 0","file 0","ack 0","batch 0","lot 0","job 0","record 0","fax 0","letter 0","ref0","#0","no.0","no:0"},BM99)))&gt;0,AND(SUMPRODUCT(--ISNUMBER(SEARCH({" ref "," email "," memo "," form "," sheet "," report "," ack "," letter "," record "," log "," doc "," file "," batch "," lot "," job "," fax "," rev "," ticket "," case "," order "},(" "&amp;SUBSTITUTE(SUBSTITUTE(SUBSTITUTE(BM99,":"," "),"."," "),","," ")&amp;" "))))&gt;0,ISNUMBER(SEARCH("000",SUBSTITUTE(BM99,":"," ")))),SUMPRODUCT(--ISNUMBER(SEARCH({"http","www.","\",".pdf",".jpg",".jpeg",".png",".heic",".xls",".doc",".msg",".eml"},Z99)))&gt;0),1,0),0)</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IFERROR(IF(OR(SUMPRODUCT(--ISNUMBER(SEARCH({"a0","a-0","a_0","a/0","a.0"},BP99)))&gt;0,SUMPRODUCT(--ISNUMBER(SEARCH({"ref 0","ref no 0","ref. 0","ref: 0","no. 0","no: 0","# 0","rev 0","email 0","memo 0","form 0","sheet 0","log 0","doc 0","report 0","photo 0","photos 0","img 0","file 0","ack 0","batch 0","lot 0","job 0","record 0","fax 0","letter 0","ref0","#0","no.0","no:0"},BO99)))&gt;0,AND(SUMPRODUCT(--ISNUMBER(SEARCH({" ref "," email "," memo "," form "," sheet "," report "," ack "," letter "," record "," log "," doc "," file "," batch "," lot "," job "," fax "," rev "," ticket "," case "," order "},(" "&amp;SUBSTITUTE(SUBSTITUTE(SUBSTITUTE(BO99,":"," "),"."," "),","," ")&amp;" "))))&gt;0,ISNUMBER(SEARCH("000",SUBSTITUTE(BO99,":"," ")))),SUMPRODUCT(--ISNUMBER(SEARCH({"http","www.","\",".pdf",".jpg",".jpeg",".png",".heic",".xls",".doc",".msg",".eml"},W99)))&gt;0),1,0),0)</f>
        <v>0</v>
      </c>
    </row>
    <row r="100" customFormat="false" ht="39.75" hidden="false" customHeight="true" outlineLevel="0" collapsed="false">
      <c r="A100" s="57" t="s">
        <v>589</v>
      </c>
      <c r="B100" s="57" t="s">
        <v>218</v>
      </c>
      <c r="C100" s="57" t="str">
        <f aca="false">Flights!$F$8</f>
        <v>MH0088</v>
      </c>
      <c r="D100" s="58" t="n">
        <f aca="false">Flights!$D$8</f>
        <v>46305</v>
      </c>
      <c r="E100" s="57" t="str">
        <f aca="false">Flights!$G$8&amp;"-"&amp;Flights!$H$8</f>
        <v>KUL-NRT</v>
      </c>
      <c r="F100" s="57" t="str">
        <f aca="false">Flights!$K$8</f>
        <v>BC</v>
      </c>
      <c r="G100" s="57" t="s">
        <v>416</v>
      </c>
      <c r="H100" s="57" t="s">
        <v>374</v>
      </c>
      <c r="I100" s="57" t="s">
        <v>375</v>
      </c>
      <c r="J100" s="57" t="s">
        <v>417</v>
      </c>
      <c r="K100" s="67"/>
      <c r="L100" s="67" t="s">
        <v>418</v>
      </c>
      <c r="M100" s="67"/>
      <c r="N100" s="67" t="s">
        <v>379</v>
      </c>
      <c r="O100" s="67" t="s">
        <v>419</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t="n">
        <f aca="false">IFERROR(IF(OR(SUMPRODUCT(--ISNUMBER(SEARCH({"a0","a-0","a_0","a/0","a.0"},BN100)))&gt;0,SUMPRODUCT(--ISNUMBER(SEARCH({"ref 0","ref no 0","ref. 0","ref: 0","no. 0","no: 0","# 0","rev 0","email 0","memo 0","form 0","sheet 0","log 0","doc 0","report 0","photo 0","photos 0","img 0","file 0","ack 0","batch 0","lot 0","job 0","record 0","fax 0","letter 0","ref0","#0","no.0","no:0"},BM100)))&gt;0,AND(SUMPRODUCT(--ISNUMBER(SEARCH({" ref "," email "," memo "," form "," sheet "," report "," ack "," letter "," record "," log "," doc "," file "," batch "," lot "," job "," fax "," rev "," ticket "," case "," order "},(" "&amp;SUBSTITUTE(SUBSTITUTE(SUBSTITUTE(BM100,":"," "),"."," "),","," ")&amp;" "))))&gt;0,ISNUMBER(SEARCH("000",SUBSTITUTE(BM100,":"," ")))),SUMPRODUCT(--ISNUMBER(SEARCH({"http","www.","\",".pdf",".jpg",".jpeg",".png",".heic",".xls",".doc",".msg",".eml"},Z100)))&gt;0),1,0),0)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IFERROR(IF(OR(SUMPRODUCT(--ISNUMBER(SEARCH({"a0","a-0","a_0","a/0","a.0"},BP100)))&gt;0,SUMPRODUCT(--ISNUMBER(SEARCH({"ref 0","ref no 0","ref. 0","ref: 0","no. 0","no: 0","# 0","rev 0","email 0","memo 0","form 0","sheet 0","log 0","doc 0","report 0","photo 0","photos 0","img 0","file 0","ack 0","batch 0","lot 0","job 0","record 0","fax 0","letter 0","ref0","#0","no.0","no:0"},BO100)))&gt;0,AND(SUMPRODUCT(--ISNUMBER(SEARCH({" ref "," email "," memo "," form "," sheet "," report "," ack "," letter "," record "," log "," doc "," file "," batch "," lot "," job "," fax "," rev "," ticket "," case "," order "},(" "&amp;SUBSTITUTE(SUBSTITUTE(SUBSTITUTE(BO100,":"," "),"."," "),","," ")&amp;" "))))&gt;0,ISNUMBER(SEARCH("000",SUBSTITUTE(BO100,":"," ")))),SUMPRODUCT(--ISNUMBER(SEARCH({"http","www.","\",".pdf",".jpg",".jpeg",".png",".heic",".xls",".doc",".msg",".eml"},W100)))&gt;0),1,0),0)</f>
        <v>0</v>
      </c>
    </row>
    <row r="101" customFormat="false" ht="39.75" hidden="false" customHeight="true" outlineLevel="0" collapsed="false">
      <c r="A101" s="57" t="s">
        <v>590</v>
      </c>
      <c r="B101" s="57" t="s">
        <v>218</v>
      </c>
      <c r="C101" s="57" t="str">
        <f aca="false">Flights!$F$8</f>
        <v>MH0088</v>
      </c>
      <c r="D101" s="58" t="n">
        <f aca="false">Flights!$D$8</f>
        <v>46305</v>
      </c>
      <c r="E101" s="57" t="str">
        <f aca="false">Flights!$G$8&amp;"-"&amp;Flights!$H$8</f>
        <v>KUL-NRT</v>
      </c>
      <c r="F101" s="57" t="str">
        <f aca="false">Flights!$K$8</f>
        <v>BC</v>
      </c>
      <c r="G101" s="57" t="s">
        <v>416</v>
      </c>
      <c r="H101" s="57" t="s">
        <v>374</v>
      </c>
      <c r="I101" s="57" t="s">
        <v>375</v>
      </c>
      <c r="J101" s="57" t="s">
        <v>421</v>
      </c>
      <c r="K101" s="67" t="s">
        <v>422</v>
      </c>
      <c r="L101" s="67" t="s">
        <v>418</v>
      </c>
      <c r="M101" s="67"/>
      <c r="N101" s="67" t="s">
        <v>379</v>
      </c>
      <c r="O101" s="67" t="s">
        <v>419</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t="n">
        <f aca="false">IFERROR(IF(OR(SUMPRODUCT(--ISNUMBER(SEARCH({"a0","a-0","a_0","a/0","a.0"},BN101)))&gt;0,SUMPRODUCT(--ISNUMBER(SEARCH({"ref 0","ref no 0","ref. 0","ref: 0","no. 0","no: 0","# 0","rev 0","email 0","memo 0","form 0","sheet 0","log 0","doc 0","report 0","photo 0","photos 0","img 0","file 0","ack 0","batch 0","lot 0","job 0","record 0","fax 0","letter 0","ref0","#0","no.0","no:0"},BM101)))&gt;0,AND(SUMPRODUCT(--ISNUMBER(SEARCH({" ref "," email "," memo "," form "," sheet "," report "," ack "," letter "," record "," log "," doc "," file "," batch "," lot "," job "," fax "," rev "," ticket "," case "," order "},(" "&amp;SUBSTITUTE(SUBSTITUTE(SUBSTITUTE(BM101,":"," "),"."," "),","," ")&amp;" "))))&gt;0,ISNUMBER(SEARCH("000",SUBSTITUTE(BM101,":"," ")))),SUMPRODUCT(--ISNUMBER(SEARCH({"http","www.","\",".pdf",".jpg",".jpeg",".png",".heic",".xls",".doc",".msg",".eml"},Z101)))&gt;0),1,0),0)</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IFERROR(IF(OR(SUMPRODUCT(--ISNUMBER(SEARCH({"a0","a-0","a_0","a/0","a.0"},BP101)))&gt;0,SUMPRODUCT(--ISNUMBER(SEARCH({"ref 0","ref no 0","ref. 0","ref: 0","no. 0","no: 0","# 0","rev 0","email 0","memo 0","form 0","sheet 0","log 0","doc 0","report 0","photo 0","photos 0","img 0","file 0","ack 0","batch 0","lot 0","job 0","record 0","fax 0","letter 0","ref0","#0","no.0","no:0"},BO101)))&gt;0,AND(SUMPRODUCT(--ISNUMBER(SEARCH({" ref "," email "," memo "," form "," sheet "," report "," ack "," letter "," record "," log "," doc "," file "," batch "," lot "," job "," fax "," rev "," ticket "," case "," order "},(" "&amp;SUBSTITUTE(SUBSTITUTE(SUBSTITUTE(BO101,":"," "),"."," "),","," ")&amp;" "))))&gt;0,ISNUMBER(SEARCH("000",SUBSTITUTE(BO101,":"," ")))),SUMPRODUCT(--ISNUMBER(SEARCH({"http","www.","\",".pdf",".jpg",".jpeg",".png",".heic",".xls",".doc",".msg",".eml"},W101)))&gt;0),1,0),0)</f>
        <v>0</v>
      </c>
    </row>
    <row r="102" customFormat="false" ht="39.75" hidden="false" customHeight="true" outlineLevel="0" collapsed="false">
      <c r="A102" s="57" t="s">
        <v>591</v>
      </c>
      <c r="B102" s="57" t="s">
        <v>218</v>
      </c>
      <c r="C102" s="57" t="str">
        <f aca="false">Flights!$F$8</f>
        <v>MH0088</v>
      </c>
      <c r="D102" s="58" t="n">
        <f aca="false">Flights!$D$8</f>
        <v>46305</v>
      </c>
      <c r="E102" s="57" t="str">
        <f aca="false">Flights!$G$8&amp;"-"&amp;Flights!$H$8</f>
        <v>KUL-NRT</v>
      </c>
      <c r="F102" s="57" t="str">
        <f aca="false">Flights!$K$8</f>
        <v>BC</v>
      </c>
      <c r="G102" s="57" t="s">
        <v>416</v>
      </c>
      <c r="H102" s="57" t="s">
        <v>374</v>
      </c>
      <c r="I102" s="57" t="s">
        <v>424</v>
      </c>
      <c r="J102" s="57" t="s">
        <v>425</v>
      </c>
      <c r="K102" s="67"/>
      <c r="L102" s="67" t="s">
        <v>418</v>
      </c>
      <c r="M102" s="67"/>
      <c r="N102" s="67" t="s">
        <v>379</v>
      </c>
      <c r="O102" s="67" t="s">
        <v>419</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t="n">
        <f aca="false">IFERROR(IF(OR(SUMPRODUCT(--ISNUMBER(SEARCH({"a0","a-0","a_0","a/0","a.0"},BN102)))&gt;0,SUMPRODUCT(--ISNUMBER(SEARCH({"ref 0","ref no 0","ref. 0","ref: 0","no. 0","no: 0","# 0","rev 0","email 0","memo 0","form 0","sheet 0","log 0","doc 0","report 0","photo 0","photos 0","img 0","file 0","ack 0","batch 0","lot 0","job 0","record 0","fax 0","letter 0","ref0","#0","no.0","no:0"},BM102)))&gt;0,AND(SUMPRODUCT(--ISNUMBER(SEARCH({" ref "," email "," memo "," form "," sheet "," report "," ack "," letter "," record "," log "," doc "," file "," batch "," lot "," job "," fax "," rev "," ticket "," case "," order "},(" "&amp;SUBSTITUTE(SUBSTITUTE(SUBSTITUTE(BM102,":"," "),"."," "),","," ")&amp;" "))))&gt;0,ISNUMBER(SEARCH("000",SUBSTITUTE(BM102,":"," ")))),SUMPRODUCT(--ISNUMBER(SEARCH({"http","www.","\",".pdf",".jpg",".jpeg",".png",".heic",".xls",".doc",".msg",".eml"},Z102)))&gt;0),1,0),0)</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IFERROR(IF(OR(SUMPRODUCT(--ISNUMBER(SEARCH({"a0","a-0","a_0","a/0","a.0"},BP102)))&gt;0,SUMPRODUCT(--ISNUMBER(SEARCH({"ref 0","ref no 0","ref. 0","ref: 0","no. 0","no: 0","# 0","rev 0","email 0","memo 0","form 0","sheet 0","log 0","doc 0","report 0","photo 0","photos 0","img 0","file 0","ack 0","batch 0","lot 0","job 0","record 0","fax 0","letter 0","ref0","#0","no.0","no:0"},BO102)))&gt;0,AND(SUMPRODUCT(--ISNUMBER(SEARCH({" ref "," email "," memo "," form "," sheet "," report "," ack "," letter "," record "," log "," doc "," file "," batch "," lot "," job "," fax "," rev "," ticket "," case "," order "},(" "&amp;SUBSTITUTE(SUBSTITUTE(SUBSTITUTE(BO102,":"," "),"."," "),","," ")&amp;" "))))&gt;0,ISNUMBER(SEARCH("000",SUBSTITUTE(BO102,":"," ")))),SUMPRODUCT(--ISNUMBER(SEARCH({"http","www.","\",".pdf",".jpg",".jpeg",".png",".heic",".xls",".doc",".msg",".eml"},W102)))&gt;0),1,0),0)</f>
        <v>0</v>
      </c>
    </row>
    <row r="103" customFormat="false" ht="39.75" hidden="false" customHeight="true" outlineLevel="0" collapsed="false">
      <c r="A103" s="57" t="s">
        <v>592</v>
      </c>
      <c r="B103" s="57" t="s">
        <v>218</v>
      </c>
      <c r="C103" s="57" t="str">
        <f aca="false">Flights!$F$8</f>
        <v>MH0088</v>
      </c>
      <c r="D103" s="58" t="n">
        <f aca="false">Flights!$D$8</f>
        <v>46305</v>
      </c>
      <c r="E103" s="57" t="str">
        <f aca="false">Flights!$G$8&amp;"-"&amp;Flights!$H$8</f>
        <v>KUL-NRT</v>
      </c>
      <c r="F103" s="57" t="str">
        <f aca="false">Flights!$K$8</f>
        <v>BC</v>
      </c>
      <c r="G103" s="57" t="s">
        <v>416</v>
      </c>
      <c r="H103" s="57" t="s">
        <v>374</v>
      </c>
      <c r="I103" s="57" t="s">
        <v>424</v>
      </c>
      <c r="J103" s="57" t="s">
        <v>427</v>
      </c>
      <c r="K103" s="67"/>
      <c r="L103" s="67" t="s">
        <v>418</v>
      </c>
      <c r="M103" s="67"/>
      <c r="N103" s="67" t="s">
        <v>379</v>
      </c>
      <c r="O103" s="67" t="s">
        <v>419</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t="n">
        <f aca="false">IFERROR(IF(OR(SUMPRODUCT(--ISNUMBER(SEARCH({"a0","a-0","a_0","a/0","a.0"},BN103)))&gt;0,SUMPRODUCT(--ISNUMBER(SEARCH({"ref 0","ref no 0","ref. 0","ref: 0","no. 0","no: 0","# 0","rev 0","email 0","memo 0","form 0","sheet 0","log 0","doc 0","report 0","photo 0","photos 0","img 0","file 0","ack 0","batch 0","lot 0","job 0","record 0","fax 0","letter 0","ref0","#0","no.0","no:0"},BM103)))&gt;0,AND(SUMPRODUCT(--ISNUMBER(SEARCH({" ref "," email "," memo "," form "," sheet "," report "," ack "," letter "," record "," log "," doc "," file "," batch "," lot "," job "," fax "," rev "," ticket "," case "," order "},(" "&amp;SUBSTITUTE(SUBSTITUTE(SUBSTITUTE(BM103,":"," "),"."," "),","," ")&amp;" "))))&gt;0,ISNUMBER(SEARCH("000",SUBSTITUTE(BM103,":"," ")))),SUMPRODUCT(--ISNUMBER(SEARCH({"http","www.","\",".pdf",".jpg",".jpeg",".png",".heic",".xls",".doc",".msg",".eml"},Z103)))&gt;0),1,0),0)</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IFERROR(IF(OR(SUMPRODUCT(--ISNUMBER(SEARCH({"a0","a-0","a_0","a/0","a.0"},BP103)))&gt;0,SUMPRODUCT(--ISNUMBER(SEARCH({"ref 0","ref no 0","ref. 0","ref: 0","no. 0","no: 0","# 0","rev 0","email 0","memo 0","form 0","sheet 0","log 0","doc 0","report 0","photo 0","photos 0","img 0","file 0","ack 0","batch 0","lot 0","job 0","record 0","fax 0","letter 0","ref0","#0","no.0","no:0"},BO103)))&gt;0,AND(SUMPRODUCT(--ISNUMBER(SEARCH({" ref "," email "," memo "," form "," sheet "," report "," ack "," letter "," record "," log "," doc "," file "," batch "," lot "," job "," fax "," rev "," ticket "," case "," order "},(" "&amp;SUBSTITUTE(SUBSTITUTE(SUBSTITUTE(BO103,":"," "),"."," "),","," ")&amp;" "))))&gt;0,ISNUMBER(SEARCH("000",SUBSTITUTE(BO103,":"," ")))),SUMPRODUCT(--ISNUMBER(SEARCH({"http","www.","\",".pdf",".jpg",".jpeg",".png",".heic",".xls",".doc",".msg",".eml"},W103)))&gt;0),1,0),0)</f>
        <v>0</v>
      </c>
    </row>
    <row r="104" customFormat="false" ht="39.75" hidden="false" customHeight="true" outlineLevel="0" collapsed="false">
      <c r="A104" s="57" t="s">
        <v>593</v>
      </c>
      <c r="B104" s="57" t="s">
        <v>218</v>
      </c>
      <c r="C104" s="57" t="str">
        <f aca="false">Flights!$F$8</f>
        <v>MH0088</v>
      </c>
      <c r="D104" s="58" t="n">
        <f aca="false">Flights!$D$8</f>
        <v>46305</v>
      </c>
      <c r="E104" s="57" t="str">
        <f aca="false">Flights!$G$8&amp;"-"&amp;Flights!$H$8</f>
        <v>KUL-NRT</v>
      </c>
      <c r="F104" s="57" t="str">
        <f aca="false">Flights!$K$8</f>
        <v>BC</v>
      </c>
      <c r="G104" s="57" t="s">
        <v>416</v>
      </c>
      <c r="H104" s="57" t="s">
        <v>374</v>
      </c>
      <c r="I104" s="57" t="s">
        <v>424</v>
      </c>
      <c r="J104" s="57" t="s">
        <v>429</v>
      </c>
      <c r="K104" s="67"/>
      <c r="L104" s="67" t="s">
        <v>418</v>
      </c>
      <c r="M104" s="67"/>
      <c r="N104" s="67" t="s">
        <v>379</v>
      </c>
      <c r="O104" s="67" t="s">
        <v>419</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")))/(LEN(L_PendNeg)+1)),1,0),1)</f>
        <v>0</v>
      </c>
      <c r="BK104" s="61" t="n">
        <f aca="false">IFERROR(IF(SUMPRODUCT((LEN(BF104)-LEN(SUBSTITUTE(BF104," "&amp;L_PendStrict&amp;" "," ")))/(LEN(L_PendStrict)+1))&gt;SUMPRODUCT((LEN(BF104)-LEN(SUBSTITUTE(BF104," "&amp;L_PendNeg&amp;" "," ")))/(LEN(L_PendNeg)+1)),1,0),1)</f>
        <v>0</v>
      </c>
      <c r="BL104" s="61" t="n">
        <f aca="false">IFERROR(IF(OR(SUMPRODUCT(--ISNUMBER(SEARCH({"a0","a-0","a_0","a/0","a.0"},BN104)))&gt;0,SUMPRODUCT(--ISNUMBER(SEARCH({"ref 0","ref no 0","ref. 0","ref: 0","no. 0","no: 0","# 0","rev 0","email 0","memo 0","form 0","sheet 0","log 0","doc 0","report 0","photo 0","photos 0","img 0","file 0","ack 0","batch 0","lot 0","job 0","record 0","fax 0","letter 0","ref0","#0","no.0","no:0"},BM104)))&gt;0,AND(SUMPRODUCT(--ISNUMBER(SEARCH({" ref "," email "," memo "," form "," sheet "," report "," ack "," letter "," record "," log "," doc "," file "," batch "," lot "," job "," fax "," rev "," ticket "," case "," order "},(" "&amp;SUBSTITUTE(SUBSTITUTE(SUBSTITUTE(BM104,":"," "),"."," "),","," ")&amp;" "))))&gt;0,ISNUMBER(SEARCH("000",SUBSTITUTE(BM104,":"," ")))),SUMPRODUCT(--ISNUMBER(SEARCH({"http","www.","\",".pdf",".jpg",".jpeg",".png",".heic",".xls",".doc",".msg",".eml"},Z104)))&gt;0),1,0),0)</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IFERROR(IF(OR(SUMPRODUCT(--ISNUMBER(SEARCH({"a0","a-0","a_0","a/0","a.0"},BP104)))&gt;0,SUMPRODUCT(--ISNUMBER(SEARCH({"ref 0","ref no 0","ref. 0","ref: 0","no. 0","no: 0","# 0","rev 0","email 0","memo 0","form 0","sheet 0","log 0","doc 0","report 0","photo 0","photos 0","img 0","file 0","ack 0","batch 0","lot 0","job 0","record 0","fax 0","letter 0","ref0","#0","no.0","no:0"},BO104)))&gt;0,AND(SUMPRODUCT(--ISNUMBER(SEARCH({" ref "," email "," memo "," form "," sheet "," report "," ack "," letter "," record "," log "," doc "," file "," batch "," lot "," job "," fax "," rev "," ticket "," case "," order "},(" "&amp;SUBSTITUTE(SUBSTITUTE(SUBSTITUTE(BO104,":"," "),"."," "),","," ")&amp;" "))))&gt;0,ISNUMBER(SEARCH("000",SUBSTITUTE(BO104,":"," ")))),SUMPRODUCT(--ISNUMBER(SEARCH({"http","www.","\",".pdf",".jpg",".jpeg",".png",".heic",".xls",".doc",".msg",".eml"},W104)))&gt;0),1,0),0)</f>
        <v>0</v>
      </c>
    </row>
    <row r="105" customFormat="false" ht="141" hidden="false" customHeight="true" outlineLevel="0" collapsed="false">
      <c r="A105" s="57" t="s">
        <v>594</v>
      </c>
      <c r="B105" s="57" t="s">
        <v>218</v>
      </c>
      <c r="C105" s="57" t="str">
        <f aca="false">Flights!$F$8</f>
        <v>MH0088</v>
      </c>
      <c r="D105" s="58" t="n">
        <f aca="false">Flights!$D$8</f>
        <v>46305</v>
      </c>
      <c r="E105" s="57" t="str">
        <f aca="false">Flights!$G$8&amp;"-"&amp;Flights!$H$8</f>
        <v>KUL-NRT</v>
      </c>
      <c r="F105" s="57" t="str">
        <f aca="false">Flights!$K$8</f>
        <v>BC</v>
      </c>
      <c r="G105" s="57" t="s">
        <v>416</v>
      </c>
      <c r="H105" s="57" t="s">
        <v>374</v>
      </c>
      <c r="I105" s="57" t="s">
        <v>424</v>
      </c>
      <c r="J105" s="57" t="s">
        <v>431</v>
      </c>
      <c r="K105" s="67" t="s">
        <v>432</v>
      </c>
      <c r="L105" s="67" t="s">
        <v>418</v>
      </c>
      <c r="M105" s="67"/>
      <c r="N105" s="67" t="s">
        <v>379</v>
      </c>
      <c r="O105" s="67" t="s">
        <v>419</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")))/(LEN(L_PendNeg)+1)),1,0),1)</f>
        <v>0</v>
      </c>
      <c r="BK105" s="61" t="n">
        <f aca="false">IFERROR(IF(SUMPRODUCT((LEN(BF105)-LEN(SUBSTITUTE(BF105," "&amp;L_PendStrict&amp;" "," ")))/(LEN(L_PendStrict)+1))&gt;SUMPRODUCT((LEN(BF105)-LEN(SUBSTITUTE(BF105," "&amp;L_PendNeg&amp;" "," ")))/(LEN(L_PendNeg)+1)),1,0),1)</f>
        <v>0</v>
      </c>
      <c r="BL105" s="61" t="n">
        <f aca="false">IFERROR(IF(OR(SUMPRODUCT(--ISNUMBER(SEARCH({"a0","a-0","a_0","a/0","a.0"},BN105)))&gt;0,SUMPRODUCT(--ISNUMBER(SEARCH({"ref 0","ref no 0","ref. 0","ref: 0","no. 0","no: 0","# 0","rev 0","email 0","memo 0","form 0","sheet 0","log 0","doc 0","report 0","photo 0","photos 0","img 0","file 0","ack 0","batch 0","lot 0","job 0","record 0","fax 0","letter 0","ref0","#0","no.0","no:0"},BM105)))&gt;0,AND(SUMPRODUCT(--ISNUMBER(SEARCH({" ref "," email "," memo "," form "," sheet "," report "," ack "," letter "," record "," log "," doc "," file "," batch "," lot "," job "," fax "," rev "," ticket "," case "," order "},(" "&amp;SUBSTITUTE(SUBSTITUTE(SUBSTITUTE(BM105,":"," "),"."," "),","," ")&amp;" "))))&gt;0,ISNUMBER(SEARCH("000",SUBSTITUTE(BM105,":"," ")))),SUMPRODUCT(--ISNUMBER(SEARCH({"http","www.","\",".pdf",".jpg",".jpeg",".png",".heic",".xls",".doc",".msg",".eml"},Z105)))&gt;0),1,0),0)</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IFERROR(IF(OR(SUMPRODUCT(--ISNUMBER(SEARCH({"a0","a-0","a_0","a/0","a.0"},BP105)))&gt;0,SUMPRODUCT(--ISNUMBER(SEARCH({"ref 0","ref no 0","ref. 0","ref: 0","no. 0","no: 0","# 0","rev 0","email 0","memo 0","form 0","sheet 0","log 0","doc 0","report 0","photo 0","photos 0","img 0","file 0","ack 0","batch 0","lot 0","job 0","record 0","fax 0","letter 0","ref0","#0","no.0","no:0"},BO105)))&gt;0,AND(SUMPRODUCT(--ISNUMBER(SEARCH({" ref "," email "," memo "," form "," sheet "," report "," ack "," letter "," record "," log "," doc "," file "," batch "," lot "," job "," fax "," rev "," ticket "," case "," order "},(" "&amp;SUBSTITUTE(SUBSTITUTE(SUBSTITUTE(BO105,":"," "),"."," "),","," ")&amp;" "))))&gt;0,ISNUMBER(SEARCH("000",SUBSTITUTE(BO105,":"," ")))),SUMPRODUCT(--ISNUMBER(SEARCH({"http","www.","\",".pdf",".jpg",".jpeg",".png",".heic",".xls",".doc",".msg",".eml"},W105)))&gt;0),1,0),0)</f>
        <v>0</v>
      </c>
    </row>
    <row r="106" customFormat="false" ht="39.75" hidden="false" customHeight="true" outlineLevel="0" collapsed="false">
      <c r="A106" s="57" t="s">
        <v>595</v>
      </c>
      <c r="B106" s="57" t="s">
        <v>218</v>
      </c>
      <c r="C106" s="57" t="str">
        <f aca="false">Flights!$F$8</f>
        <v>MH0088</v>
      </c>
      <c r="D106" s="58" t="n">
        <f aca="false">Flights!$D$8</f>
        <v>46305</v>
      </c>
      <c r="E106" s="57" t="str">
        <f aca="false">Flights!$G$8&amp;"-"&amp;Flights!$H$8</f>
        <v>KUL-NRT</v>
      </c>
      <c r="F106" s="57" t="str">
        <f aca="false">Flights!$K$8</f>
        <v>BC</v>
      </c>
      <c r="G106" s="57" t="s">
        <v>416</v>
      </c>
      <c r="H106" s="57" t="s">
        <v>374</v>
      </c>
      <c r="I106" s="57" t="s">
        <v>424</v>
      </c>
      <c r="J106" s="57" t="s">
        <v>434</v>
      </c>
      <c r="K106" s="67"/>
      <c r="L106" s="67" t="s">
        <v>418</v>
      </c>
      <c r="M106" s="67"/>
      <c r="N106" s="67" t="s">
        <v>379</v>
      </c>
      <c r="O106" s="67" t="s">
        <v>419</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")))/(LEN(L_PendNeg)+1)),1,0),1)</f>
        <v>0</v>
      </c>
      <c r="BK106" s="61" t="n">
        <f aca="false">IFERROR(IF(SUMPRODUCT((LEN(BF106)-LEN(SUBSTITUTE(BF106," "&amp;L_PendStrict&amp;" "," ")))/(LEN(L_PendStrict)+1))&gt;SUMPRODUCT((LEN(BF106)-LEN(SUBSTITUTE(BF106," "&amp;L_PendNeg&amp;" "," ")))/(LEN(L_PendNeg)+1)),1,0),1)</f>
        <v>0</v>
      </c>
      <c r="BL106" s="61" t="n">
        <f aca="false">IFERROR(IF(OR(SUMPRODUCT(--ISNUMBER(SEARCH({"a0","a-0","a_0","a/0","a.0"},BN106)))&gt;0,SUMPRODUCT(--ISNUMBER(SEARCH({"ref 0","ref no 0","ref. 0","ref: 0","no. 0","no: 0","# 0","rev 0","email 0","memo 0","form 0","sheet 0","log 0","doc 0","report 0","photo 0","photos 0","img 0","file 0","ack 0","batch 0","lot 0","job 0","record 0","fax 0","letter 0","ref0","#0","no.0","no:0"},BM106)))&gt;0,AND(SUMPRODUCT(--ISNUMBER(SEARCH({" ref "," email "," memo "," form "," sheet "," report "," ack "," letter "," record "," log "," doc "," file "," batch "," lot "," job "," fax "," rev "," ticket "," case "," order "},(" "&amp;SUBSTITUTE(SUBSTITUTE(SUBSTITUTE(BM106,":"," "),"."," "),","," ")&amp;" "))))&gt;0,ISNUMBER(SEARCH("000",SUBSTITUTE(BM106,":"," ")))),SUMPRODUCT(--ISNUMBER(SEARCH({"http","www.","\",".pdf",".jpg",".jpeg",".png",".heic",".xls",".doc",".msg",".eml"},Z106)))&gt;0),1,0),0)</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IFERROR(IF(OR(SUMPRODUCT(--ISNUMBER(SEARCH({"a0","a-0","a_0","a/0","a.0"},BP106)))&gt;0,SUMPRODUCT(--ISNUMBER(SEARCH({"ref 0","ref no 0","ref. 0","ref: 0","no. 0","no: 0","# 0","rev 0","email 0","memo 0","form 0","sheet 0","log 0","doc 0","report 0","photo 0","photos 0","img 0","file 0","ack 0","batch 0","lot 0","job 0","record 0","fax 0","letter 0","ref0","#0","no.0","no:0"},BO106)))&gt;0,AND(SUMPRODUCT(--ISNUMBER(SEARCH({" ref "," email "," memo "," form "," sheet "," report "," ack "," letter "," record "," log "," doc "," file "," batch "," lot "," job "," fax "," rev "," ticket "," case "," order "},(" "&amp;SUBSTITUTE(SUBSTITUTE(SUBSTITUTE(BO106,":"," "),"."," "),","," ")&amp;" "))))&gt;0,ISNUMBER(SEARCH("000",SUBSTITUTE(BO106,":"," ")))),SUMPRODUCT(--ISNUMBER(SEARCH({"http","www.","\",".pdf",".jpg",".jpeg",".png",".heic",".xls",".doc",".msg",".eml"},W106)))&gt;0),1,0),0)</f>
        <v>0</v>
      </c>
    </row>
    <row r="107" customFormat="false" ht="39.75" hidden="false" customHeight="true" outlineLevel="0" collapsed="false">
      <c r="A107" s="57" t="s">
        <v>596</v>
      </c>
      <c r="B107" s="57" t="s">
        <v>218</v>
      </c>
      <c r="C107" s="57" t="str">
        <f aca="false">Flights!$F$8</f>
        <v>MH0088</v>
      </c>
      <c r="D107" s="58" t="n">
        <f aca="false">Flights!$D$8</f>
        <v>46305</v>
      </c>
      <c r="E107" s="57" t="str">
        <f aca="false">Flights!$G$8&amp;"-"&amp;Flights!$H$8</f>
        <v>KUL-NRT</v>
      </c>
      <c r="F107" s="57" t="str">
        <f aca="false">Flights!$K$8</f>
        <v>BC</v>
      </c>
      <c r="G107" s="57" t="s">
        <v>416</v>
      </c>
      <c r="H107" s="57" t="s">
        <v>374</v>
      </c>
      <c r="I107" s="57" t="s">
        <v>436</v>
      </c>
      <c r="J107" s="57" t="s">
        <v>437</v>
      </c>
      <c r="K107" s="67" t="s">
        <v>497</v>
      </c>
      <c r="L107" s="67" t="s">
        <v>597</v>
      </c>
      <c r="M107" s="67" t="s">
        <v>187</v>
      </c>
      <c r="N107" s="67" t="s">
        <v>379</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")))/(LEN(L_PendNeg)+1)),1,0),1)</f>
        <v>0</v>
      </c>
      <c r="BK107" s="61" t="n">
        <f aca="false">IFERROR(IF(SUMPRODUCT((LEN(BF107)-LEN(SUBSTITUTE(BF107," "&amp;L_PendStrict&amp;" "," ")))/(LEN(L_PendStrict)+1))&gt;SUMPRODUCT((LEN(BF107)-LEN(SUBSTITUTE(BF107," "&amp;L_PendNeg&amp;" "," ")))/(LEN(L_PendNeg)+1)),1,0),1)</f>
        <v>0</v>
      </c>
      <c r="BL107" s="61" t="n">
        <f aca="false">IFERROR(IF(OR(SUMPRODUCT(--ISNUMBER(SEARCH({"a0","a-0","a_0","a/0","a.0"},BN107)))&gt;0,SUMPRODUCT(--ISNUMBER(SEARCH({"ref 0","ref no 0","ref. 0","ref: 0","no. 0","no: 0","# 0","rev 0","email 0","memo 0","form 0","sheet 0","log 0","doc 0","report 0","photo 0","photos 0","img 0","file 0","ack 0","batch 0","lot 0","job 0","record 0","fax 0","letter 0","ref0","#0","no.0","no:0"},BM107)))&gt;0,AND(SUMPRODUCT(--ISNUMBER(SEARCH({" ref "," email "," memo "," form "," sheet "," report "," ack "," letter "," record "," log "," doc "," file "," batch "," lot "," job "," fax "," rev "," ticket "," case "," order "},(" "&amp;SUBSTITUTE(SUBSTITUTE(SUBSTITUTE(BM107,":"," "),"."," "),","," ")&amp;" "))))&gt;0,ISNUMBER(SEARCH("000",SUBSTITUTE(BM107,":"," ")))),SUMPRODUCT(--ISNUMBER(SEARCH({"http","www.","\",".pdf",".jpg",".jpeg",".png",".heic",".xls",".doc",".msg",".eml"},Z107)))&gt;0),1,0),0)</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IFERROR(IF(OR(SUMPRODUCT(--ISNUMBER(SEARCH({"a0","a-0","a_0","a/0","a.0"},BP107)))&gt;0,SUMPRODUCT(--ISNUMBER(SEARCH({"ref 0","ref no 0","ref. 0","ref: 0","no. 0","no: 0","# 0","rev 0","email 0","memo 0","form 0","sheet 0","log 0","doc 0","report 0","photo 0","photos 0","img 0","file 0","ack 0","batch 0","lot 0","job 0","record 0","fax 0","letter 0","ref0","#0","no.0","no:0"},BO107)))&gt;0,AND(SUMPRODUCT(--ISNUMBER(SEARCH({" ref "," email "," memo "," form "," sheet "," report "," ack "," letter "," record "," log "," doc "," file "," batch "," lot "," job "," fax "," rev "," ticket "," case "," order "},(" "&amp;SUBSTITUTE(SUBSTITUTE(SUBSTITUTE(BO107,":"," "),"."," "),","," ")&amp;" "))))&gt;0,ISNUMBER(SEARCH("000",SUBSTITUTE(BO107,":"," ")))),SUMPRODUCT(--ISNUMBER(SEARCH({"http","www.","\",".pdf",".jpg",".jpeg",".png",".heic",".xls",".doc",".msg",".eml"},W107)))&gt;0),1,0),0)</f>
        <v>0</v>
      </c>
    </row>
    <row r="108" customFormat="false" ht="39.75" hidden="false" customHeight="true" outlineLevel="0" collapsed="false">
      <c r="A108" s="57" t="s">
        <v>598</v>
      </c>
      <c r="B108" s="57" t="s">
        <v>218</v>
      </c>
      <c r="C108" s="57" t="str">
        <f aca="false">Flights!$F$8</f>
        <v>MH0088</v>
      </c>
      <c r="D108" s="58" t="n">
        <f aca="false">Flights!$D$8</f>
        <v>46305</v>
      </c>
      <c r="E108" s="57" t="str">
        <f aca="false">Flights!$G$8&amp;"-"&amp;Flights!$H$8</f>
        <v>KUL-NRT</v>
      </c>
      <c r="F108" s="57" t="str">
        <f aca="false">Flights!$K$8</f>
        <v>BC</v>
      </c>
      <c r="G108" s="57" t="s">
        <v>416</v>
      </c>
      <c r="H108" s="57" t="s">
        <v>374</v>
      </c>
      <c r="I108" s="57" t="s">
        <v>436</v>
      </c>
      <c r="J108" s="57" t="s">
        <v>599</v>
      </c>
      <c r="K108" s="67" t="s">
        <v>497</v>
      </c>
      <c r="L108" s="67" t="s">
        <v>600</v>
      </c>
      <c r="M108" s="67" t="s">
        <v>187</v>
      </c>
      <c r="N108" s="67" t="s">
        <v>379</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")))/(LEN(L_PendNeg)+1)),1,0),1)</f>
        <v>0</v>
      </c>
      <c r="BK108" s="61" t="n">
        <f aca="false">IFERROR(IF(SUMPRODUCT((LEN(BF108)-LEN(SUBSTITUTE(BF108," "&amp;L_PendStrict&amp;" "," ")))/(LEN(L_PendStrict)+1))&gt;SUMPRODUCT((LEN(BF108)-LEN(SUBSTITUTE(BF108," "&amp;L_PendNeg&amp;" "," ")))/(LEN(L_PendNeg)+1)),1,0),1)</f>
        <v>0</v>
      </c>
      <c r="BL108" s="61" t="n">
        <f aca="false">IFERROR(IF(OR(SUMPRODUCT(--ISNUMBER(SEARCH({"a0","a-0","a_0","a/0","a.0"},BN108)))&gt;0,SUMPRODUCT(--ISNUMBER(SEARCH({"ref 0","ref no 0","ref. 0","ref: 0","no. 0","no: 0","# 0","rev 0","email 0","memo 0","form 0","sheet 0","log 0","doc 0","report 0","photo 0","photos 0","img 0","file 0","ack 0","batch 0","lot 0","job 0","record 0","fax 0","letter 0","ref0","#0","no.0","no:0"},BM108)))&gt;0,AND(SUMPRODUCT(--ISNUMBER(SEARCH({" ref "," email "," memo "," form "," sheet "," report "," ack "," letter "," record "," log "," doc "," file "," batch "," lot "," job "," fax "," rev "," ticket "," case "," order "},(" "&amp;SUBSTITUTE(SUBSTITUTE(SUBSTITUTE(BM108,":"," "),"."," "),","," ")&amp;" "))))&gt;0,ISNUMBER(SEARCH("000",SUBSTITUTE(BM108,":"," ")))),SUMPRODUCT(--ISNUMBER(SEARCH({"http","www.","\",".pdf",".jpg",".jpeg",".png",".heic",".xls",".doc",".msg",".eml"},Z108)))&gt;0),1,0),0)</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IFERROR(IF(OR(SUMPRODUCT(--ISNUMBER(SEARCH({"a0","a-0","a_0","a/0","a.0"},BP108)))&gt;0,SUMPRODUCT(--ISNUMBER(SEARCH({"ref 0","ref no 0","ref. 0","ref: 0","no. 0","no: 0","# 0","rev 0","email 0","memo 0","form 0","sheet 0","log 0","doc 0","report 0","photo 0","photos 0","img 0","file 0","ack 0","batch 0","lot 0","job 0","record 0","fax 0","letter 0","ref0","#0","no.0","no:0"},BO108)))&gt;0,AND(SUMPRODUCT(--ISNUMBER(SEARCH({" ref "," email "," memo "," form "," sheet "," report "," ack "," letter "," record "," log "," doc "," file "," batch "," lot "," job "," fax "," rev "," ticket "," case "," order "},(" "&amp;SUBSTITUTE(SUBSTITUTE(SUBSTITUTE(BO108,":"," "),"."," "),","," ")&amp;" "))))&gt;0,ISNUMBER(SEARCH("000",SUBSTITUTE(BO108,":"," ")))),SUMPRODUCT(--ISNUMBER(SEARCH({"http","www.","\",".pdf",".jpg",".jpeg",".png",".heic",".xls",".doc",".msg",".eml"},W108)))&gt;0),1,0),0)</f>
        <v>0</v>
      </c>
    </row>
    <row r="109" customFormat="false" ht="41.25" hidden="false" customHeight="true" outlineLevel="0" collapsed="false">
      <c r="A109" s="57" t="s">
        <v>601</v>
      </c>
      <c r="B109" s="57" t="s">
        <v>218</v>
      </c>
      <c r="C109" s="57" t="str">
        <f aca="false">Flights!$F$8</f>
        <v>MH0088</v>
      </c>
      <c r="D109" s="58" t="n">
        <f aca="false">Flights!$D$8</f>
        <v>46305</v>
      </c>
      <c r="E109" s="57" t="str">
        <f aca="false">Flights!$G$8&amp;"-"&amp;Flights!$H$8</f>
        <v>KUL-NRT</v>
      </c>
      <c r="F109" s="57" t="str">
        <f aca="false">Flights!$K$8</f>
        <v>BC</v>
      </c>
      <c r="G109" s="57" t="s">
        <v>416</v>
      </c>
      <c r="H109" s="57" t="s">
        <v>374</v>
      </c>
      <c r="I109" s="57" t="s">
        <v>495</v>
      </c>
      <c r="J109" s="57" t="s">
        <v>496</v>
      </c>
      <c r="K109" s="67" t="s">
        <v>497</v>
      </c>
      <c r="L109" s="67" t="s">
        <v>602</v>
      </c>
      <c r="M109" s="67" t="s">
        <v>447</v>
      </c>
      <c r="N109" s="67" t="s">
        <v>379</v>
      </c>
      <c r="O109" s="67" t="s">
        <v>499</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")))/(LEN(L_PendNeg)+1)),1,0),1)</f>
        <v>0</v>
      </c>
      <c r="BK109" s="61" t="n">
        <f aca="false">IFERROR(IF(SUMPRODUCT((LEN(BF109)-LEN(SUBSTITUTE(BF109," "&amp;L_PendStrict&amp;" "," ")))/(LEN(L_PendStrict)+1))&gt;SUMPRODUCT((LEN(BF109)-LEN(SUBSTITUTE(BF109," "&amp;L_PendNeg&amp;" "," ")))/(LEN(L_PendNeg)+1)),1,0),1)</f>
        <v>0</v>
      </c>
      <c r="BL109" s="61" t="n">
        <f aca="false">IFERROR(IF(OR(SUMPRODUCT(--ISNUMBER(SEARCH({"a0","a-0","a_0","a/0","a.0"},BN109)))&gt;0,SUMPRODUCT(--ISNUMBER(SEARCH({"ref 0","ref no 0","ref. 0","ref: 0","no. 0","no: 0","# 0","rev 0","email 0","memo 0","form 0","sheet 0","log 0","doc 0","report 0","photo 0","photos 0","img 0","file 0","ack 0","batch 0","lot 0","job 0","record 0","fax 0","letter 0","ref0","#0","no.0","no:0"},BM109)))&gt;0,AND(SUMPRODUCT(--ISNUMBER(SEARCH({" ref "," email "," memo "," form "," sheet "," report "," ack "," letter "," record "," log "," doc "," file "," batch "," lot "," job "," fax "," rev "," ticket "," case "," order "},(" "&amp;SUBSTITUTE(SUBSTITUTE(SUBSTITUTE(BM109,":"," "),"."," "),","," ")&amp;" "))))&gt;0,ISNUMBER(SEARCH("000",SUBSTITUTE(BM109,":"," ")))),SUMPRODUCT(--ISNUMBER(SEARCH({"http","www.","\",".pdf",".jpg",".jpeg",".png",".heic",".xls",".doc",".msg",".eml"},Z109)))&gt;0),1,0),0)</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IFERROR(IF(OR(SUMPRODUCT(--ISNUMBER(SEARCH({"a0","a-0","a_0","a/0","a.0"},BP109)))&gt;0,SUMPRODUCT(--ISNUMBER(SEARCH({"ref 0","ref no 0","ref. 0","ref: 0","no. 0","no: 0","# 0","rev 0","email 0","memo 0","form 0","sheet 0","log 0","doc 0","report 0","photo 0","photos 0","img 0","file 0","ack 0","batch 0","lot 0","job 0","record 0","fax 0","letter 0","ref0","#0","no.0","no:0"},BO109)))&gt;0,AND(SUMPRODUCT(--ISNUMBER(SEARCH({" ref "," email "," memo "," form "," sheet "," report "," ack "," letter "," record "," log "," doc "," file "," batch "," lot "," job "," fax "," rev "," ticket "," case "," order "},(" "&amp;SUBSTITUTE(SUBSTITUTE(SUBSTITUTE(BO109,":"," "),"."," "),","," ")&amp;" "))))&gt;0,ISNUMBER(SEARCH("000",SUBSTITUTE(BO109,":"," ")))),SUMPRODUCT(--ISNUMBER(SEARCH({"http","www.","\",".pdf",".jpg",".jpeg",".png",".heic",".xls",".doc",".msg",".eml"},W109)))&gt;0),1,0),0)</f>
        <v>0</v>
      </c>
    </row>
    <row r="110" customFormat="false" ht="41.25" hidden="false" customHeight="true" outlineLevel="0" collapsed="false">
      <c r="A110" s="57" t="s">
        <v>603</v>
      </c>
      <c r="B110" s="57" t="s">
        <v>218</v>
      </c>
      <c r="C110" s="57" t="str">
        <f aca="false">Flights!$F$8</f>
        <v>MH0088</v>
      </c>
      <c r="D110" s="58" t="n">
        <f aca="false">Flights!$D$8</f>
        <v>46305</v>
      </c>
      <c r="E110" s="57" t="str">
        <f aca="false">Flights!$G$8&amp;"-"&amp;Flights!$H$8</f>
        <v>KUL-NRT</v>
      </c>
      <c r="F110" s="57" t="str">
        <f aca="false">Flights!$K$8</f>
        <v>BC</v>
      </c>
      <c r="G110" s="57" t="s">
        <v>416</v>
      </c>
      <c r="H110" s="57" t="s">
        <v>374</v>
      </c>
      <c r="I110" s="57" t="s">
        <v>495</v>
      </c>
      <c r="J110" s="57" t="s">
        <v>501</v>
      </c>
      <c r="K110" s="67" t="s">
        <v>497</v>
      </c>
      <c r="L110" s="67" t="s">
        <v>604</v>
      </c>
      <c r="M110" s="67" t="s">
        <v>447</v>
      </c>
      <c r="N110" s="67" t="s">
        <v>379</v>
      </c>
      <c r="O110" s="67" t="s">
        <v>499</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")))/(LEN(L_PendNeg)+1)),1,0),1)</f>
        <v>0</v>
      </c>
      <c r="BK110" s="61" t="n">
        <f aca="false">IFERROR(IF(SUMPRODUCT((LEN(BF110)-LEN(SUBSTITUTE(BF110," "&amp;L_PendStrict&amp;" "," ")))/(LEN(L_PendStrict)+1))&gt;SUMPRODUCT((LEN(BF110)-LEN(SUBSTITUTE(BF110," "&amp;L_PendNeg&amp;" "," ")))/(LEN(L_PendNeg)+1)),1,0),1)</f>
        <v>0</v>
      </c>
      <c r="BL110" s="61" t="n">
        <f aca="false">IFERROR(IF(OR(SUMPRODUCT(--ISNUMBER(SEARCH({"a0","a-0","a_0","a/0","a.0"},BN110)))&gt;0,SUMPRODUCT(--ISNUMBER(SEARCH({"ref 0","ref no 0","ref. 0","ref: 0","no. 0","no: 0","# 0","rev 0","email 0","memo 0","form 0","sheet 0","log 0","doc 0","report 0","photo 0","photos 0","img 0","file 0","ack 0","batch 0","lot 0","job 0","record 0","fax 0","letter 0","ref0","#0","no.0","no:0"},BM110)))&gt;0,AND(SUMPRODUCT(--ISNUMBER(SEARCH({" ref "," email "," memo "," form "," sheet "," report "," ack "," letter "," record "," log "," doc "," file "," batch "," lot "," job "," fax "," rev "," ticket "," case "," order "},(" "&amp;SUBSTITUTE(SUBSTITUTE(SUBSTITUTE(BM110,":"," "),"."," "),","," ")&amp;" "))))&gt;0,ISNUMBER(SEARCH("000",SUBSTITUTE(BM110,":"," ")))),SUMPRODUCT(--ISNUMBER(SEARCH({"http","www.","\",".pdf",".jpg",".jpeg",".png",".heic",".xls",".doc",".msg",".eml"},Z110)))&gt;0),1,0),0)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IFERROR(IF(OR(SUMPRODUCT(--ISNUMBER(SEARCH({"a0","a-0","a_0","a/0","a.0"},BP110)))&gt;0,SUMPRODUCT(--ISNUMBER(SEARCH({"ref 0","ref no 0","ref. 0","ref: 0","no. 0","no: 0","# 0","rev 0","email 0","memo 0","form 0","sheet 0","log 0","doc 0","report 0","photo 0","photos 0","img 0","file 0","ack 0","batch 0","lot 0","job 0","record 0","fax 0","letter 0","ref0","#0","no.0","no:0"},BO110)))&gt;0,AND(SUMPRODUCT(--ISNUMBER(SEARCH({" ref "," email "," memo "," form "," sheet "," report "," ack "," letter "," record "," log "," doc "," file "," batch "," lot "," job "," fax "," rev "," ticket "," case "," order "},(" "&amp;SUBSTITUTE(SUBSTITUTE(SUBSTITUTE(BO110,":"," "),"."," "),","," ")&amp;" "))))&gt;0,ISNUMBER(SEARCH("000",SUBSTITUTE(BO110,":"," ")))),SUMPRODUCT(--ISNUMBER(SEARCH({"http","www.","\",".pdf",".jpg",".jpeg",".png",".heic",".xls",".doc",".msg",".eml"},W110)))&gt;0),1,0),0)</f>
        <v>0</v>
      </c>
    </row>
    <row r="111" customFormat="false" ht="41.25" hidden="false" customHeight="true" outlineLevel="0" collapsed="false">
      <c r="A111" s="57" t="s">
        <v>605</v>
      </c>
      <c r="B111" s="57" t="s">
        <v>218</v>
      </c>
      <c r="C111" s="57" t="str">
        <f aca="false">Flights!$F$8</f>
        <v>MH0088</v>
      </c>
      <c r="D111" s="58" t="n">
        <f aca="false">Flights!$D$8</f>
        <v>46305</v>
      </c>
      <c r="E111" s="57" t="str">
        <f aca="false">Flights!$G$8&amp;"-"&amp;Flights!$H$8</f>
        <v>KUL-NRT</v>
      </c>
      <c r="F111" s="57" t="str">
        <f aca="false">Flights!$K$8</f>
        <v>BC</v>
      </c>
      <c r="G111" s="57" t="s">
        <v>416</v>
      </c>
      <c r="H111" s="57" t="s">
        <v>374</v>
      </c>
      <c r="I111" s="57" t="s">
        <v>495</v>
      </c>
      <c r="J111" s="57" t="s">
        <v>504</v>
      </c>
      <c r="K111" s="67" t="s">
        <v>497</v>
      </c>
      <c r="L111" s="67" t="s">
        <v>606</v>
      </c>
      <c r="M111" s="67" t="s">
        <v>447</v>
      </c>
      <c r="N111" s="67" t="s">
        <v>379</v>
      </c>
      <c r="O111" s="67" t="s">
        <v>499</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")))/(LEN(L_PendNeg)+1)),1,0),1)</f>
        <v>0</v>
      </c>
      <c r="BK111" s="61" t="n">
        <f aca="false">IFERROR(IF(SUMPRODUCT((LEN(BF111)-LEN(SUBSTITUTE(BF111," "&amp;L_PendStrict&amp;" "," ")))/(LEN(L_PendStrict)+1))&gt;SUMPRODUCT((LEN(BF111)-LEN(SUBSTITUTE(BF111," "&amp;L_PendNeg&amp;" "," ")))/(LEN(L_PendNeg)+1)),1,0),1)</f>
        <v>0</v>
      </c>
      <c r="BL111" s="61" t="n">
        <f aca="false">IFERROR(IF(OR(SUMPRODUCT(--ISNUMBER(SEARCH({"a0","a-0","a_0","a/0","a.0"},BN111)))&gt;0,SUMPRODUCT(--ISNUMBER(SEARCH({"ref 0","ref no 0","ref. 0","ref: 0","no. 0","no: 0","# 0","rev 0","email 0","memo 0","form 0","sheet 0","log 0","doc 0","report 0","photo 0","photos 0","img 0","file 0","ack 0","batch 0","lot 0","job 0","record 0","fax 0","letter 0","ref0","#0","no.0","no:0"},BM111)))&gt;0,AND(SUMPRODUCT(--ISNUMBER(SEARCH({" ref "," email "," memo "," form "," sheet "," report "," ack "," letter "," record "," log "," doc "," file "," batch "," lot "," job "," fax "," rev "," ticket "," case "," order "},(" "&amp;SUBSTITUTE(SUBSTITUTE(SUBSTITUTE(BM111,":"," "),"."," "),","," ")&amp;" "))))&gt;0,ISNUMBER(SEARCH("000",SUBSTITUTE(BM111,":"," ")))),SUMPRODUCT(--ISNUMBER(SEARCH({"http","www.","\",".pdf",".jpg",".jpeg",".png",".heic",".xls",".doc",".msg",".eml"},Z111)))&gt;0),1,0),0)</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IFERROR(IF(OR(SUMPRODUCT(--ISNUMBER(SEARCH({"a0","a-0","a_0","a/0","a.0"},BP111)))&gt;0,SUMPRODUCT(--ISNUMBER(SEARCH({"ref 0","ref no 0","ref. 0","ref: 0","no. 0","no: 0","# 0","rev 0","email 0","memo 0","form 0","sheet 0","log 0","doc 0","report 0","photo 0","photos 0","img 0","file 0","ack 0","batch 0","lot 0","job 0","record 0","fax 0","letter 0","ref0","#0","no.0","no:0"},BO111)))&gt;0,AND(SUMPRODUCT(--ISNUMBER(SEARCH({" ref "," email "," memo "," form "," sheet "," report "," ack "," letter "," record "," log "," doc "," file "," batch "," lot "," job "," fax "," rev "," ticket "," case "," order "},(" "&amp;SUBSTITUTE(SUBSTITUTE(SUBSTITUTE(BO111,":"," "),"."," "),","," ")&amp;" "))))&gt;0,ISNUMBER(SEARCH("000",SUBSTITUTE(BO111,":"," ")))),SUMPRODUCT(--ISNUMBER(SEARCH({"http","www.","\",".pdf",".jpg",".jpeg",".png",".heic",".xls",".doc",".msg",".eml"},W111)))&gt;0),1,0),0)</f>
        <v>0</v>
      </c>
    </row>
    <row r="112" customFormat="false" ht="41.25" hidden="false" customHeight="true" outlineLevel="0" collapsed="false">
      <c r="A112" s="57" t="s">
        <v>607</v>
      </c>
      <c r="B112" s="57" t="s">
        <v>218</v>
      </c>
      <c r="C112" s="57" t="str">
        <f aca="false">Flights!$F$8</f>
        <v>MH0088</v>
      </c>
      <c r="D112" s="58" t="n">
        <f aca="false">Flights!$D$8</f>
        <v>46305</v>
      </c>
      <c r="E112" s="57" t="str">
        <f aca="false">Flights!$G$8&amp;"-"&amp;Flights!$H$8</f>
        <v>KUL-NRT</v>
      </c>
      <c r="F112" s="57" t="str">
        <f aca="false">Flights!$K$8</f>
        <v>BC</v>
      </c>
      <c r="G112" s="57" t="s">
        <v>416</v>
      </c>
      <c r="H112" s="57" t="s">
        <v>374</v>
      </c>
      <c r="I112" s="57" t="s">
        <v>495</v>
      </c>
      <c r="J112" s="57" t="s">
        <v>507</v>
      </c>
      <c r="K112" s="67" t="s">
        <v>497</v>
      </c>
      <c r="L112" s="67" t="s">
        <v>608</v>
      </c>
      <c r="M112" s="67" t="s">
        <v>447</v>
      </c>
      <c r="N112" s="67" t="s">
        <v>379</v>
      </c>
      <c r="O112" s="67" t="s">
        <v>499</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")))/(LEN(L_PendNeg)+1)),1,0),1)</f>
        <v>0</v>
      </c>
      <c r="BK112" s="61" t="n">
        <f aca="false">IFERROR(IF(SUMPRODUCT((LEN(BF112)-LEN(SUBSTITUTE(BF112," "&amp;L_PendStrict&amp;" "," ")))/(LEN(L_PendStrict)+1))&gt;SUMPRODUCT((LEN(BF112)-LEN(SUBSTITUTE(BF112," "&amp;L_PendNeg&amp;" "," ")))/(LEN(L_PendNeg)+1)),1,0),1)</f>
        <v>0</v>
      </c>
      <c r="BL112" s="61" t="n">
        <f aca="false">IFERROR(IF(OR(SUMPRODUCT(--ISNUMBER(SEARCH({"a0","a-0","a_0","a/0","a.0"},BN112)))&gt;0,SUMPRODUCT(--ISNUMBER(SEARCH({"ref 0","ref no 0","ref. 0","ref: 0","no. 0","no: 0","# 0","rev 0","email 0","memo 0","form 0","sheet 0","log 0","doc 0","report 0","photo 0","photos 0","img 0","file 0","ack 0","batch 0","lot 0","job 0","record 0","fax 0","letter 0","ref0","#0","no.0","no:0"},BM112)))&gt;0,AND(SUMPRODUCT(--ISNUMBER(SEARCH({" ref "," email "," memo "," form "," sheet "," report "," ack "," letter "," record "," log "," doc "," file "," batch "," lot "," job "," fax "," rev "," ticket "," case "," order "},(" "&amp;SUBSTITUTE(SUBSTITUTE(SUBSTITUTE(BM112,":"," "),"."," "),","," ")&amp;" "))))&gt;0,ISNUMBER(SEARCH("000",SUBSTITUTE(BM112,":"," ")))),SUMPRODUCT(--ISNUMBER(SEARCH({"http","www.","\",".pdf",".jpg",".jpeg",".png",".heic",".xls",".doc",".msg",".eml"},Z112)))&gt;0),1,0),0)</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IFERROR(IF(OR(SUMPRODUCT(--ISNUMBER(SEARCH({"a0","a-0","a_0","a/0","a.0"},BP112)))&gt;0,SUMPRODUCT(--ISNUMBER(SEARCH({"ref 0","ref no 0","ref. 0","ref: 0","no. 0","no: 0","# 0","rev 0","email 0","memo 0","form 0","sheet 0","log 0","doc 0","report 0","photo 0","photos 0","img 0","file 0","ack 0","batch 0","lot 0","job 0","record 0","fax 0","letter 0","ref0","#0","no.0","no:0"},BO112)))&gt;0,AND(SUMPRODUCT(--ISNUMBER(SEARCH({" ref "," email "," memo "," form "," sheet "," report "," ack "," letter "," record "," log "," doc "," file "," batch "," lot "," job "," fax "," rev "," ticket "," case "," order "},(" "&amp;SUBSTITUTE(SUBSTITUTE(SUBSTITUTE(BO112,":"," "),"."," "),","," ")&amp;" "))))&gt;0,ISNUMBER(SEARCH("000",SUBSTITUTE(BO112,":"," ")))),SUMPRODUCT(--ISNUMBER(SEARCH({"http","www.","\",".pdf",".jpg",".jpeg",".png",".heic",".xls",".doc",".msg",".eml"},W112)))&gt;0),1,0),0)</f>
        <v>0</v>
      </c>
    </row>
    <row r="113" customFormat="false" ht="41.25" hidden="false" customHeight="true" outlineLevel="0" collapsed="false">
      <c r="A113" s="57" t="s">
        <v>609</v>
      </c>
      <c r="B113" s="57" t="s">
        <v>218</v>
      </c>
      <c r="C113" s="57" t="str">
        <f aca="false">Flights!$F$8</f>
        <v>MH0088</v>
      </c>
      <c r="D113" s="58" t="n">
        <f aca="false">Flights!$D$8</f>
        <v>46305</v>
      </c>
      <c r="E113" s="57" t="str">
        <f aca="false">Flights!$G$8&amp;"-"&amp;Flights!$H$8</f>
        <v>KUL-NRT</v>
      </c>
      <c r="F113" s="57" t="str">
        <f aca="false">Flights!$K$8</f>
        <v>BC</v>
      </c>
      <c r="G113" s="57" t="s">
        <v>416</v>
      </c>
      <c r="H113" s="57" t="s">
        <v>374</v>
      </c>
      <c r="I113" s="57" t="s">
        <v>495</v>
      </c>
      <c r="J113" s="57" t="s">
        <v>511</v>
      </c>
      <c r="K113" s="67" t="s">
        <v>497</v>
      </c>
      <c r="L113" s="67" t="s">
        <v>610</v>
      </c>
      <c r="M113" s="67" t="s">
        <v>447</v>
      </c>
      <c r="N113" s="67" t="s">
        <v>379</v>
      </c>
      <c r="O113" s="67" t="s">
        <v>499</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")))/(LEN(L_PendNeg)+1)),1,0),1)</f>
        <v>0</v>
      </c>
      <c r="BK113" s="61" t="n">
        <f aca="false">IFERROR(IF(SUMPRODUCT((LEN(BF113)-LEN(SUBSTITUTE(BF113," "&amp;L_PendStrict&amp;" "," ")))/(LEN(L_PendStrict)+1))&gt;SUMPRODUCT((LEN(BF113)-LEN(SUBSTITUTE(BF113," "&amp;L_PendNeg&amp;" "," ")))/(LEN(L_PendNeg)+1)),1,0),1)</f>
        <v>0</v>
      </c>
      <c r="BL113" s="61" t="n">
        <f aca="false">IFERROR(IF(OR(SUMPRODUCT(--ISNUMBER(SEARCH({"a0","a-0","a_0","a/0","a.0"},BN113)))&gt;0,SUMPRODUCT(--ISNUMBER(SEARCH({"ref 0","ref no 0","ref. 0","ref: 0","no. 0","no: 0","# 0","rev 0","email 0","memo 0","form 0","sheet 0","log 0","doc 0","report 0","photo 0","photos 0","img 0","file 0","ack 0","batch 0","lot 0","job 0","record 0","fax 0","letter 0","ref0","#0","no.0","no:0"},BM113)))&gt;0,AND(SUMPRODUCT(--ISNUMBER(SEARCH({" ref "," email "," memo "," form "," sheet "," report "," ack "," letter "," record "," log "," doc "," file "," batch "," lot "," job "," fax "," rev "," ticket "," case "," order "},(" "&amp;SUBSTITUTE(SUBSTITUTE(SUBSTITUTE(BM113,":"," "),"."," "),","," ")&amp;" "))))&gt;0,ISNUMBER(SEARCH("000",SUBSTITUTE(BM113,":"," ")))),SUMPRODUCT(--ISNUMBER(SEARCH({"http","www.","\",".pdf",".jpg",".jpeg",".png",".heic",".xls",".doc",".msg",".eml"},Z113)))&gt;0),1,0),0)</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IFERROR(IF(OR(SUMPRODUCT(--ISNUMBER(SEARCH({"a0","a-0","a_0","a/0","a.0"},BP113)))&gt;0,SUMPRODUCT(--ISNUMBER(SEARCH({"ref 0","ref no 0","ref. 0","ref: 0","no. 0","no: 0","# 0","rev 0","email 0","memo 0","form 0","sheet 0","log 0","doc 0","report 0","photo 0","photos 0","img 0","file 0","ack 0","batch 0","lot 0","job 0","record 0","fax 0","letter 0","ref0","#0","no.0","no:0"},BO113)))&gt;0,AND(SUMPRODUCT(--ISNUMBER(SEARCH({" ref "," email "," memo "," form "," sheet "," report "," ack "," letter "," record "," log "," doc "," file "," batch "," lot "," job "," fax "," rev "," ticket "," case "," order "},(" "&amp;SUBSTITUTE(SUBSTITUTE(SUBSTITUTE(BO113,":"," "),"."," "),","," ")&amp;" "))))&gt;0,ISNUMBER(SEARCH("000",SUBSTITUTE(BO113,":"," ")))),SUMPRODUCT(--ISNUMBER(SEARCH({"http","www.","\",".pdf",".jpg",".jpeg",".png",".heic",".xls",".doc",".msg",".eml"},W113)))&gt;0),1,0),0)</f>
        <v>0</v>
      </c>
    </row>
    <row r="114" customFormat="false" ht="54" hidden="false" customHeight="true" outlineLevel="0" collapsed="false">
      <c r="A114" s="57" t="s">
        <v>611</v>
      </c>
      <c r="B114" s="57" t="s">
        <v>218</v>
      </c>
      <c r="C114" s="57" t="str">
        <f aca="false">Flights!$F$8</f>
        <v>MH0088</v>
      </c>
      <c r="D114" s="58" t="n">
        <f aca="false">Flights!$D$8</f>
        <v>46305</v>
      </c>
      <c r="E114" s="57" t="str">
        <f aca="false">Flights!$G$8&amp;"-"&amp;Flights!$H$8</f>
        <v>KUL-NRT</v>
      </c>
      <c r="F114" s="57" t="str">
        <f aca="false">Flights!$K$8</f>
        <v>BC</v>
      </c>
      <c r="G114" s="57" t="s">
        <v>416</v>
      </c>
      <c r="H114" s="57" t="s">
        <v>374</v>
      </c>
      <c r="I114" s="57" t="s">
        <v>495</v>
      </c>
      <c r="J114" s="57" t="s">
        <v>514</v>
      </c>
      <c r="K114" s="67" t="s">
        <v>612</v>
      </c>
      <c r="L114" s="67" t="s">
        <v>613</v>
      </c>
      <c r="M114" s="67" t="s">
        <v>447</v>
      </c>
      <c r="N114" s="67" t="s">
        <v>379</v>
      </c>
      <c r="O114" s="67" t="s">
        <v>517</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")))/(LEN(L_PendNeg)+1)),1,0),1)</f>
        <v>0</v>
      </c>
      <c r="BK114" s="61" t="n">
        <f aca="false">IFERROR(IF(SUMPRODUCT((LEN(BF114)-LEN(SUBSTITUTE(BF114," "&amp;L_PendStrict&amp;" "," ")))/(LEN(L_PendStrict)+1))&gt;SUMPRODUCT((LEN(BF114)-LEN(SUBSTITUTE(BF114," "&amp;L_PendNeg&amp;" "," ")))/(LEN(L_PendNeg)+1)),1,0),1)</f>
        <v>0</v>
      </c>
      <c r="BL114" s="61" t="n">
        <f aca="false">IFERROR(IF(OR(SUMPRODUCT(--ISNUMBER(SEARCH({"a0","a-0","a_0","a/0","a.0"},BN114)))&gt;0,SUMPRODUCT(--ISNUMBER(SEARCH({"ref 0","ref no 0","ref. 0","ref: 0","no. 0","no: 0","# 0","rev 0","email 0","memo 0","form 0","sheet 0","log 0","doc 0","report 0","photo 0","photos 0","img 0","file 0","ack 0","batch 0","lot 0","job 0","record 0","fax 0","letter 0","ref0","#0","no.0","no:0"},BM114)))&gt;0,AND(SUMPRODUCT(--ISNUMBER(SEARCH({" ref "," email "," memo "," form "," sheet "," report "," ack "," letter "," record "," log "," doc "," file "," batch "," lot "," job "," fax "," rev "," ticket "," case "," order "},(" "&amp;SUBSTITUTE(SUBSTITUTE(SUBSTITUTE(BM114,":"," "),"."," "),","," ")&amp;" "))))&gt;0,ISNUMBER(SEARCH("000",SUBSTITUTE(BM114,":"," ")))),SUMPRODUCT(--ISNUMBER(SEARCH({"http","www.","\",".pdf",".jpg",".jpeg",".png",".heic",".xls",".doc",".msg",".eml"},Z114)))&gt;0),1,0),0)</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IFERROR(IF(OR(SUMPRODUCT(--ISNUMBER(SEARCH({"a0","a-0","a_0","a/0","a.0"},BP114)))&gt;0,SUMPRODUCT(--ISNUMBER(SEARCH({"ref 0","ref no 0","ref. 0","ref: 0","no. 0","no: 0","# 0","rev 0","email 0","memo 0","form 0","sheet 0","log 0","doc 0","report 0","photo 0","photos 0","img 0","file 0","ack 0","batch 0","lot 0","job 0","record 0","fax 0","letter 0","ref0","#0","no.0","no:0"},BO114)))&gt;0,AND(SUMPRODUCT(--ISNUMBER(SEARCH({" ref "," email "," memo "," form "," sheet "," report "," ack "," letter "," record "," log "," doc "," file "," batch "," lot "," job "," fax "," rev "," ticket "," case "," order "},(" "&amp;SUBSTITUTE(SUBSTITUTE(SUBSTITUTE(BO114,":"," "),"."," "),","," ")&amp;" "))))&gt;0,ISNUMBER(SEARCH("000",SUBSTITUTE(BO114,":"," ")))),SUMPRODUCT(--ISNUMBER(SEARCH({"http","www.","\",".pdf",".jpg",".jpeg",".png",".heic",".xls",".doc",".msg",".eml"},W114)))&gt;0),1,0),0)</f>
        <v>0</v>
      </c>
    </row>
    <row r="115" customFormat="false" ht="41.25" hidden="false" customHeight="true" outlineLevel="0" collapsed="false">
      <c r="A115" s="57" t="s">
        <v>614</v>
      </c>
      <c r="B115" s="57" t="s">
        <v>218</v>
      </c>
      <c r="C115" s="57" t="str">
        <f aca="false">Flights!$F$8</f>
        <v>MH0088</v>
      </c>
      <c r="D115" s="58" t="n">
        <f aca="false">Flights!$D$8</f>
        <v>46305</v>
      </c>
      <c r="E115" s="57" t="str">
        <f aca="false">Flights!$G$8&amp;"-"&amp;Flights!$H$8</f>
        <v>KUL-NRT</v>
      </c>
      <c r="F115" s="57" t="str">
        <f aca="false">Flights!$K$8</f>
        <v>BC</v>
      </c>
      <c r="G115" s="57" t="s">
        <v>416</v>
      </c>
      <c r="H115" s="57" t="s">
        <v>374</v>
      </c>
      <c r="I115" s="57" t="s">
        <v>495</v>
      </c>
      <c r="J115" s="57" t="s">
        <v>519</v>
      </c>
      <c r="K115" s="67" t="s">
        <v>497</v>
      </c>
      <c r="L115" s="67" t="s">
        <v>615</v>
      </c>
      <c r="M115" s="67" t="s">
        <v>447</v>
      </c>
      <c r="N115" s="67" t="s">
        <v>379</v>
      </c>
      <c r="O115" s="67" t="s">
        <v>499</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")))/(LEN(L_PendNeg)+1)),1,0),1)</f>
        <v>0</v>
      </c>
      <c r="BK115" s="61" t="n">
        <f aca="false">IFERROR(IF(SUMPRODUCT((LEN(BF115)-LEN(SUBSTITUTE(BF115," "&amp;L_PendStrict&amp;" "," ")))/(LEN(L_PendStrict)+1))&gt;SUMPRODUCT((LEN(BF115)-LEN(SUBSTITUTE(BF115," "&amp;L_PendNeg&amp;" "," ")))/(LEN(L_PendNeg)+1)),1,0),1)</f>
        <v>0</v>
      </c>
      <c r="BL115" s="61" t="n">
        <f aca="false">IFERROR(IF(OR(SUMPRODUCT(--ISNUMBER(SEARCH({"a0","a-0","a_0","a/0","a.0"},BN115)))&gt;0,SUMPRODUCT(--ISNUMBER(SEARCH({"ref 0","ref no 0","ref. 0","ref: 0","no. 0","no: 0","# 0","rev 0","email 0","memo 0","form 0","sheet 0","log 0","doc 0","report 0","photo 0","photos 0","img 0","file 0","ack 0","batch 0","lot 0","job 0","record 0","fax 0","letter 0","ref0","#0","no.0","no:0"},BM115)))&gt;0,AND(SUMPRODUCT(--ISNUMBER(SEARCH({" ref "," email "," memo "," form "," sheet "," report "," ack "," letter "," record "," log "," doc "," file "," batch "," lot "," job "," fax "," rev "," ticket "," case "," order "},(" "&amp;SUBSTITUTE(SUBSTITUTE(SUBSTITUTE(BM115,":"," "),"."," "),","," ")&amp;" "))))&gt;0,ISNUMBER(SEARCH("000",SUBSTITUTE(BM115,":"," ")))),SUMPRODUCT(--ISNUMBER(SEARCH({"http","www.","\",".pdf",".jpg",".jpeg",".png",".heic",".xls",".doc",".msg",".eml"},Z115)))&gt;0),1,0),0)</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IFERROR(IF(OR(SUMPRODUCT(--ISNUMBER(SEARCH({"a0","a-0","a_0","a/0","a.0"},BP115)))&gt;0,SUMPRODUCT(--ISNUMBER(SEARCH({"ref 0","ref no 0","ref. 0","ref: 0","no. 0","no: 0","# 0","rev 0","email 0","memo 0","form 0","sheet 0","log 0","doc 0","report 0","photo 0","photos 0","img 0","file 0","ack 0","batch 0","lot 0","job 0","record 0","fax 0","letter 0","ref0","#0","no.0","no:0"},BO115)))&gt;0,AND(SUMPRODUCT(--ISNUMBER(SEARCH({" ref "," email "," memo "," form "," sheet "," report "," ack "," letter "," record "," log "," doc "," file "," batch "," lot "," job "," fax "," rev "," ticket "," case "," order "},(" "&amp;SUBSTITUTE(SUBSTITUTE(SUBSTITUTE(BO115,":"," "),"."," "),","," ")&amp;" "))))&gt;0,ISNUMBER(SEARCH("000",SUBSTITUTE(BO115,":"," ")))),SUMPRODUCT(--ISNUMBER(SEARCH({"http","www.","\",".pdf",".jpg",".jpeg",".png",".heic",".xls",".doc",".msg",".eml"},W115)))&gt;0),1,0),0)</f>
        <v>0</v>
      </c>
    </row>
    <row r="116" customFormat="false" ht="41.25" hidden="false" customHeight="true" outlineLevel="0" collapsed="false">
      <c r="A116" s="57" t="s">
        <v>616</v>
      </c>
      <c r="B116" s="57" t="s">
        <v>218</v>
      </c>
      <c r="C116" s="57" t="str">
        <f aca="false">Flights!$F$8</f>
        <v>MH0088</v>
      </c>
      <c r="D116" s="58" t="n">
        <f aca="false">Flights!$D$8</f>
        <v>46305</v>
      </c>
      <c r="E116" s="57" t="str">
        <f aca="false">Flights!$G$8&amp;"-"&amp;Flights!$H$8</f>
        <v>KUL-NRT</v>
      </c>
      <c r="F116" s="57" t="str">
        <f aca="false">Flights!$K$8</f>
        <v>BC</v>
      </c>
      <c r="G116" s="57" t="s">
        <v>416</v>
      </c>
      <c r="H116" s="57" t="s">
        <v>374</v>
      </c>
      <c r="I116" s="57" t="s">
        <v>443</v>
      </c>
      <c r="J116" s="57" t="s">
        <v>522</v>
      </c>
      <c r="K116" s="67" t="s">
        <v>445</v>
      </c>
      <c r="L116" s="67" t="s">
        <v>617</v>
      </c>
      <c r="M116" s="67" t="s">
        <v>447</v>
      </c>
      <c r="N116" s="67" t="s">
        <v>379</v>
      </c>
      <c r="O116" s="67" t="s">
        <v>499</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")))/(LEN(L_PendNeg)+1)),1,0),1)</f>
        <v>0</v>
      </c>
      <c r="BK116" s="61" t="n">
        <f aca="false">IFERROR(IF(SUMPRODUCT((LEN(BF116)-LEN(SUBSTITUTE(BF116," "&amp;L_PendStrict&amp;" "," ")))/(LEN(L_PendStrict)+1))&gt;SUMPRODUCT((LEN(BF116)-LEN(SUBSTITUTE(BF116," "&amp;L_PendNeg&amp;" "," ")))/(LEN(L_PendNeg)+1)),1,0),1)</f>
        <v>0</v>
      </c>
      <c r="BL116" s="61" t="n">
        <f aca="false">IFERROR(IF(OR(SUMPRODUCT(--ISNUMBER(SEARCH({"a0","a-0","a_0","a/0","a.0"},BN116)))&gt;0,SUMPRODUCT(--ISNUMBER(SEARCH({"ref 0","ref no 0","ref. 0","ref: 0","no. 0","no: 0","# 0","rev 0","email 0","memo 0","form 0","sheet 0","log 0","doc 0","report 0","photo 0","photos 0","img 0","file 0","ack 0","batch 0","lot 0","job 0","record 0","fax 0","letter 0","ref0","#0","no.0","no:0"},BM116)))&gt;0,AND(SUMPRODUCT(--ISNUMBER(SEARCH({" ref "," email "," memo "," form "," sheet "," report "," ack "," letter "," record "," log "," doc "," file "," batch "," lot "," job "," fax "," rev "," ticket "," case "," order "},(" "&amp;SUBSTITUTE(SUBSTITUTE(SUBSTITUTE(BM116,":"," "),"."," "),","," ")&amp;" "))))&gt;0,ISNUMBER(SEARCH("000",SUBSTITUTE(BM116,":"," ")))),SUMPRODUCT(--ISNUMBER(SEARCH({"http","www.","\",".pdf",".jpg",".jpeg",".png",".heic",".xls",".doc",".msg",".eml"},Z116)))&gt;0),1,0),0)</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IFERROR(IF(OR(SUMPRODUCT(--ISNUMBER(SEARCH({"a0","a-0","a_0","a/0","a.0"},BP116)))&gt;0,SUMPRODUCT(--ISNUMBER(SEARCH({"ref 0","ref no 0","ref. 0","ref: 0","no. 0","no: 0","# 0","rev 0","email 0","memo 0","form 0","sheet 0","log 0","doc 0","report 0","photo 0","photos 0","img 0","file 0","ack 0","batch 0","lot 0","job 0","record 0","fax 0","letter 0","ref0","#0","no.0","no:0"},BO116)))&gt;0,AND(SUMPRODUCT(--ISNUMBER(SEARCH({" ref "," email "," memo "," form "," sheet "," report "," ack "," letter "," record "," log "," doc "," file "," batch "," lot "," job "," fax "," rev "," ticket "," case "," order "},(" "&amp;SUBSTITUTE(SUBSTITUTE(SUBSTITUTE(BO116,":"," "),"."," "),","," ")&amp;" "))))&gt;0,ISNUMBER(SEARCH("000",SUBSTITUTE(BO116,":"," ")))),SUMPRODUCT(--ISNUMBER(SEARCH({"http","www.","\",".pdf",".jpg",".jpeg",".png",".heic",".xls",".doc",".msg",".eml"},W116)))&gt;0),1,0),0)</f>
        <v>0</v>
      </c>
    </row>
    <row r="117" customFormat="false" ht="41.25" hidden="false" customHeight="true" outlineLevel="0" collapsed="false">
      <c r="A117" s="57" t="s">
        <v>618</v>
      </c>
      <c r="B117" s="57" t="s">
        <v>218</v>
      </c>
      <c r="C117" s="57" t="str">
        <f aca="false">Flights!$F$8</f>
        <v>MH0088</v>
      </c>
      <c r="D117" s="58" t="n">
        <f aca="false">Flights!$D$8</f>
        <v>46305</v>
      </c>
      <c r="E117" s="57" t="str">
        <f aca="false">Flights!$G$8&amp;"-"&amp;Flights!$H$8</f>
        <v>KUL-NRT</v>
      </c>
      <c r="F117" s="57" t="str">
        <f aca="false">Flights!$K$8</f>
        <v>BC</v>
      </c>
      <c r="G117" s="57" t="s">
        <v>416</v>
      </c>
      <c r="H117" s="57" t="s">
        <v>374</v>
      </c>
      <c r="I117" s="57" t="s">
        <v>443</v>
      </c>
      <c r="J117" s="57" t="s">
        <v>619</v>
      </c>
      <c r="K117" s="67" t="s">
        <v>445</v>
      </c>
      <c r="L117" s="67" t="s">
        <v>620</v>
      </c>
      <c r="M117" s="67" t="s">
        <v>447</v>
      </c>
      <c r="N117" s="67" t="s">
        <v>379</v>
      </c>
      <c r="O117" s="67" t="s">
        <v>499</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")))/(LEN(L_PendNeg)+1)),1,0),1)</f>
        <v>0</v>
      </c>
      <c r="BK117" s="61" t="n">
        <f aca="false">IFERROR(IF(SUMPRODUCT((LEN(BF117)-LEN(SUBSTITUTE(BF117," "&amp;L_PendStrict&amp;" "," ")))/(LEN(L_PendStrict)+1))&gt;SUMPRODUCT((LEN(BF117)-LEN(SUBSTITUTE(BF117," "&amp;L_PendNeg&amp;" "," ")))/(LEN(L_PendNeg)+1)),1,0),1)</f>
        <v>0</v>
      </c>
      <c r="BL117" s="61" t="n">
        <f aca="false">IFERROR(IF(OR(SUMPRODUCT(--ISNUMBER(SEARCH({"a0","a-0","a_0","a/0","a.0"},BN117)))&gt;0,SUMPRODUCT(--ISNUMBER(SEARCH({"ref 0","ref no 0","ref. 0","ref: 0","no. 0","no: 0","# 0","rev 0","email 0","memo 0","form 0","sheet 0","log 0","doc 0","report 0","photo 0","photos 0","img 0","file 0","ack 0","batch 0","lot 0","job 0","record 0","fax 0","letter 0","ref0","#0","no.0","no:0"},BM117)))&gt;0,AND(SUMPRODUCT(--ISNUMBER(SEARCH({" ref "," email "," memo "," form "," sheet "," report "," ack "," letter "," record "," log "," doc "," file "," batch "," lot "," job "," fax "," rev "," ticket "," case "," order "},(" "&amp;SUBSTITUTE(SUBSTITUTE(SUBSTITUTE(BM117,":"," "),"."," "),","," ")&amp;" "))))&gt;0,ISNUMBER(SEARCH("000",SUBSTITUTE(BM117,":"," ")))),SUMPRODUCT(--ISNUMBER(SEARCH({"http","www.","\",".pdf",".jpg",".jpeg",".png",".heic",".xls",".doc",".msg",".eml"},Z117)))&gt;0),1,0),0)</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IFERROR(IF(OR(SUMPRODUCT(--ISNUMBER(SEARCH({"a0","a-0","a_0","a/0","a.0"},BP117)))&gt;0,SUMPRODUCT(--ISNUMBER(SEARCH({"ref 0","ref no 0","ref. 0","ref: 0","no. 0","no: 0","# 0","rev 0","email 0","memo 0","form 0","sheet 0","log 0","doc 0","report 0","photo 0","photos 0","img 0","file 0","ack 0","batch 0","lot 0","job 0","record 0","fax 0","letter 0","ref0","#0","no.0","no:0"},BO117)))&gt;0,AND(SUMPRODUCT(--ISNUMBER(SEARCH({" ref "," email "," memo "," form "," sheet "," report "," ack "," letter "," record "," log "," doc "," file "," batch "," lot "," job "," fax "," rev "," ticket "," case "," order "},(" "&amp;SUBSTITUTE(SUBSTITUTE(SUBSTITUTE(BO117,":"," "),"."," "),","," ")&amp;" "))))&gt;0,ISNUMBER(SEARCH("000",SUBSTITUTE(BO117,":"," ")))),SUMPRODUCT(--ISNUMBER(SEARCH({"http","www.","\",".pdf",".jpg",".jpeg",".png",".heic",".xls",".doc",".msg",".eml"},W117)))&gt;0),1,0),0)</f>
        <v>0</v>
      </c>
    </row>
    <row r="118" customFormat="false" ht="41.25" hidden="false" customHeight="true" outlineLevel="0" collapsed="false">
      <c r="A118" s="57" t="s">
        <v>621</v>
      </c>
      <c r="B118" s="57" t="s">
        <v>218</v>
      </c>
      <c r="C118" s="57" t="str">
        <f aca="false">Flights!$F$8</f>
        <v>MH0088</v>
      </c>
      <c r="D118" s="58" t="n">
        <f aca="false">Flights!$D$8</f>
        <v>46305</v>
      </c>
      <c r="E118" s="57" t="str">
        <f aca="false">Flights!$G$8&amp;"-"&amp;Flights!$H$8</f>
        <v>KUL-NRT</v>
      </c>
      <c r="F118" s="57" t="str">
        <f aca="false">Flights!$K$8</f>
        <v>BC</v>
      </c>
      <c r="G118" s="57" t="s">
        <v>416</v>
      </c>
      <c r="H118" s="57" t="s">
        <v>374</v>
      </c>
      <c r="I118" s="57" t="s">
        <v>443</v>
      </c>
      <c r="J118" s="57" t="s">
        <v>622</v>
      </c>
      <c r="K118" s="67" t="s">
        <v>445</v>
      </c>
      <c r="L118" s="67" t="s">
        <v>623</v>
      </c>
      <c r="M118" s="67" t="s">
        <v>447</v>
      </c>
      <c r="N118" s="67" t="s">
        <v>379</v>
      </c>
      <c r="O118" s="67" t="s">
        <v>499</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")))/(LEN(L_PendNeg)+1)),1,0),1)</f>
        <v>0</v>
      </c>
      <c r="BK118" s="61" t="n">
        <f aca="false">IFERROR(IF(SUMPRODUCT((LEN(BF118)-LEN(SUBSTITUTE(BF118," "&amp;L_PendStrict&amp;" "," ")))/(LEN(L_PendStrict)+1))&gt;SUMPRODUCT((LEN(BF118)-LEN(SUBSTITUTE(BF118," "&amp;L_PendNeg&amp;" "," ")))/(LEN(L_PendNeg)+1)),1,0),1)</f>
        <v>0</v>
      </c>
      <c r="BL118" s="61" t="n">
        <f aca="false">IFERROR(IF(OR(SUMPRODUCT(--ISNUMBER(SEARCH({"a0","a-0","a_0","a/0","a.0"},BN118)))&gt;0,SUMPRODUCT(--ISNUMBER(SEARCH({"ref 0","ref no 0","ref. 0","ref: 0","no. 0","no: 0","# 0","rev 0","email 0","memo 0","form 0","sheet 0","log 0","doc 0","report 0","photo 0","photos 0","img 0","file 0","ack 0","batch 0","lot 0","job 0","record 0","fax 0","letter 0","ref0","#0","no.0","no:0"},BM118)))&gt;0,AND(SUMPRODUCT(--ISNUMBER(SEARCH({" ref "," email "," memo "," form "," sheet "," report "," ack "," letter "," record "," log "," doc "," file "," batch "," lot "," job "," fax "," rev "," ticket "," case "," order "},(" "&amp;SUBSTITUTE(SUBSTITUTE(SUBSTITUTE(BM118,":"," "),"."," "),","," ")&amp;" "))))&gt;0,ISNUMBER(SEARCH("000",SUBSTITUTE(BM118,":"," ")))),SUMPRODUCT(--ISNUMBER(SEARCH({"http","www.","\",".pdf",".jpg",".jpeg",".png",".heic",".xls",".doc",".msg",".eml"},Z118)))&gt;0),1,0),0)</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IFERROR(IF(OR(SUMPRODUCT(--ISNUMBER(SEARCH({"a0","a-0","a_0","a/0","a.0"},BP118)))&gt;0,SUMPRODUCT(--ISNUMBER(SEARCH({"ref 0","ref no 0","ref. 0","ref: 0","no. 0","no: 0","# 0","rev 0","email 0","memo 0","form 0","sheet 0","log 0","doc 0","report 0","photo 0","photos 0","img 0","file 0","ack 0","batch 0","lot 0","job 0","record 0","fax 0","letter 0","ref0","#0","no.0","no:0"},BO118)))&gt;0,AND(SUMPRODUCT(--ISNUMBER(SEARCH({" ref "," email "," memo "," form "," sheet "," report "," ack "," letter "," record "," log "," doc "," file "," batch "," lot "," job "," fax "," rev "," ticket "," case "," order "},(" "&amp;SUBSTITUTE(SUBSTITUTE(SUBSTITUTE(BO118,":"," "),"."," "),","," ")&amp;" "))))&gt;0,ISNUMBER(SEARCH("000",SUBSTITUTE(BO118,":"," ")))),SUMPRODUCT(--ISNUMBER(SEARCH({"http","www.","\",".pdf",".jpg",".jpeg",".png",".heic",".xls",".doc",".msg",".eml"},W118)))&gt;0),1,0),0)</f>
        <v>0</v>
      </c>
    </row>
    <row r="119" customFormat="false" ht="39.75" hidden="false" customHeight="true" outlineLevel="0" collapsed="false">
      <c r="A119" s="57" t="s">
        <v>624</v>
      </c>
      <c r="B119" s="57" t="s">
        <v>218</v>
      </c>
      <c r="C119" s="57" t="str">
        <f aca="false">Flights!$F$8</f>
        <v>MH0088</v>
      </c>
      <c r="D119" s="58" t="n">
        <f aca="false">Flights!$D$8</f>
        <v>46305</v>
      </c>
      <c r="E119" s="57" t="str">
        <f aca="false">Flights!$G$8&amp;"-"&amp;Flights!$H$8</f>
        <v>KUL-NRT</v>
      </c>
      <c r="F119" s="57" t="str">
        <f aca="false">Flights!$K$8</f>
        <v>BC</v>
      </c>
      <c r="G119" s="57" t="s">
        <v>416</v>
      </c>
      <c r="H119" s="57" t="s">
        <v>374</v>
      </c>
      <c r="I119" s="57" t="s">
        <v>625</v>
      </c>
      <c r="J119" s="57" t="s">
        <v>626</v>
      </c>
      <c r="K119" s="67" t="s">
        <v>497</v>
      </c>
      <c r="L119" s="67" t="s">
        <v>627</v>
      </c>
      <c r="M119" s="67" t="s">
        <v>187</v>
      </c>
      <c r="N119" s="67" t="s">
        <v>379</v>
      </c>
      <c r="O119" s="67" t="s">
        <v>628</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")))/(LEN(L_PendNeg)+1)),1,0),1)</f>
        <v>0</v>
      </c>
      <c r="BK119" s="61" t="n">
        <f aca="false">IFERROR(IF(SUMPRODUCT((LEN(BF119)-LEN(SUBSTITUTE(BF119," "&amp;L_PendStrict&amp;" "," ")))/(LEN(L_PendStrict)+1))&gt;SUMPRODUCT((LEN(BF119)-LEN(SUBSTITUTE(BF119," "&amp;L_PendNeg&amp;" "," ")))/(LEN(L_PendNeg)+1)),1,0),1)</f>
        <v>0</v>
      </c>
      <c r="BL119" s="61" t="n">
        <f aca="false">IFERROR(IF(OR(SUMPRODUCT(--ISNUMBER(SEARCH({"a0","a-0","a_0","a/0","a.0"},BN119)))&gt;0,SUMPRODUCT(--ISNUMBER(SEARCH({"ref 0","ref no 0","ref. 0","ref: 0","no. 0","no: 0","# 0","rev 0","email 0","memo 0","form 0","sheet 0","log 0","doc 0","report 0","photo 0","photos 0","img 0","file 0","ack 0","batch 0","lot 0","job 0","record 0","fax 0","letter 0","ref0","#0","no.0","no:0"},BM119)))&gt;0,AND(SUMPRODUCT(--ISNUMBER(SEARCH({" ref "," email "," memo "," form "," sheet "," report "," ack "," letter "," record "," log "," doc "," file "," batch "," lot "," job "," fax "," rev "," ticket "," case "," order "},(" "&amp;SUBSTITUTE(SUBSTITUTE(SUBSTITUTE(BM119,":"," "),"."," "),","," ")&amp;" "))))&gt;0,ISNUMBER(SEARCH("000",SUBSTITUTE(BM119,":"," ")))),SUMPRODUCT(--ISNUMBER(SEARCH({"http","www.","\",".pdf",".jpg",".jpeg",".png",".heic",".xls",".doc",".msg",".eml"},Z119)))&gt;0),1,0),0)</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IFERROR(IF(OR(SUMPRODUCT(--ISNUMBER(SEARCH({"a0","a-0","a_0","a/0","a.0"},BP119)))&gt;0,SUMPRODUCT(--ISNUMBER(SEARCH({"ref 0","ref no 0","ref. 0","ref: 0","no. 0","no: 0","# 0","rev 0","email 0","memo 0","form 0","sheet 0","log 0","doc 0","report 0","photo 0","photos 0","img 0","file 0","ack 0","batch 0","lot 0","job 0","record 0","fax 0","letter 0","ref0","#0","no.0","no:0"},BO119)))&gt;0,AND(SUMPRODUCT(--ISNUMBER(SEARCH({" ref "," email "," memo "," form "," sheet "," report "," ack "," letter "," record "," log "," doc "," file "," batch "," lot "," job "," fax "," rev "," ticket "," case "," order "},(" "&amp;SUBSTITUTE(SUBSTITUTE(SUBSTITUTE(BO119,":"," "),"."," "),","," ")&amp;" "))))&gt;0,ISNUMBER(SEARCH("000",SUBSTITUTE(BO119,":"," ")))),SUMPRODUCT(--ISNUMBER(SEARCH({"http","www.","\",".pdf",".jpg",".jpeg",".png",".heic",".xls",".doc",".msg",".eml"},W119)))&gt;0),1,0),0)</f>
        <v>0</v>
      </c>
    </row>
    <row r="120" customFormat="false" ht="54" hidden="false" customHeight="true" outlineLevel="0" collapsed="false">
      <c r="A120" s="57" t="s">
        <v>629</v>
      </c>
      <c r="B120" s="57" t="s">
        <v>218</v>
      </c>
      <c r="C120" s="57" t="str">
        <f aca="false">Flights!$F$8</f>
        <v>MH0088</v>
      </c>
      <c r="D120" s="58" t="n">
        <f aca="false">Flights!$D$8</f>
        <v>46305</v>
      </c>
      <c r="E120" s="57" t="str">
        <f aca="false">Flights!$G$8&amp;"-"&amp;Flights!$H$8</f>
        <v>KUL-NRT</v>
      </c>
      <c r="F120" s="57" t="str">
        <f aca="false">Flights!$K$8</f>
        <v>BC</v>
      </c>
      <c r="G120" s="57" t="s">
        <v>416</v>
      </c>
      <c r="H120" s="57" t="s">
        <v>374</v>
      </c>
      <c r="I120" s="57" t="s">
        <v>630</v>
      </c>
      <c r="J120" s="57" t="s">
        <v>631</v>
      </c>
      <c r="K120" s="67" t="s">
        <v>632</v>
      </c>
      <c r="L120" s="67" t="s">
        <v>633</v>
      </c>
      <c r="M120" s="67" t="s">
        <v>447</v>
      </c>
      <c r="N120" s="67" t="s">
        <v>379</v>
      </c>
      <c r="O120" s="67" t="s">
        <v>634</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")))/(LEN(L_PendNeg)+1)),1,0),1)</f>
        <v>0</v>
      </c>
      <c r="BK120" s="61" t="n">
        <f aca="false">IFERROR(IF(SUMPRODUCT((LEN(BF120)-LEN(SUBSTITUTE(BF120," "&amp;L_PendStrict&amp;" "," ")))/(LEN(L_PendStrict)+1))&gt;SUMPRODUCT((LEN(BF120)-LEN(SUBSTITUTE(BF120," "&amp;L_PendNeg&amp;" "," ")))/(LEN(L_PendNeg)+1)),1,0),1)</f>
        <v>0</v>
      </c>
      <c r="BL120" s="61" t="n">
        <f aca="false">IFERROR(IF(OR(SUMPRODUCT(--ISNUMBER(SEARCH({"a0","a-0","a_0","a/0","a.0"},BN120)))&gt;0,SUMPRODUCT(--ISNUMBER(SEARCH({"ref 0","ref no 0","ref. 0","ref: 0","no. 0","no: 0","# 0","rev 0","email 0","memo 0","form 0","sheet 0","log 0","doc 0","report 0","photo 0","photos 0","img 0","file 0","ack 0","batch 0","lot 0","job 0","record 0","fax 0","letter 0","ref0","#0","no.0","no:0"},BM120)))&gt;0,AND(SUMPRODUCT(--ISNUMBER(SEARCH({" ref "," email "," memo "," form "," sheet "," report "," ack "," letter "," record "," log "," doc "," file "," batch "," lot "," job "," fax "," rev "," ticket "," case "," order "},(" "&amp;SUBSTITUTE(SUBSTITUTE(SUBSTITUTE(BM120,":"," "),"."," "),","," ")&amp;" "))))&gt;0,ISNUMBER(SEARCH("000",SUBSTITUTE(BM120,":"," ")))),SUMPRODUCT(--ISNUMBER(SEARCH({"http","www.","\",".pdf",".jpg",".jpeg",".png",".heic",".xls",".doc",".msg",".eml"},Z120)))&gt;0),1,0),0)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IFERROR(IF(OR(SUMPRODUCT(--ISNUMBER(SEARCH({"a0","a-0","a_0","a/0","a.0"},BP120)))&gt;0,SUMPRODUCT(--ISNUMBER(SEARCH({"ref 0","ref no 0","ref. 0","ref: 0","no. 0","no: 0","# 0","rev 0","email 0","memo 0","form 0","sheet 0","log 0","doc 0","report 0","photo 0","photos 0","img 0","file 0","ack 0","batch 0","lot 0","job 0","record 0","fax 0","letter 0","ref0","#0","no.0","no:0"},BO120)))&gt;0,AND(SUMPRODUCT(--ISNUMBER(SEARCH({" ref "," email "," memo "," form "," sheet "," report "," ack "," letter "," record "," log "," doc "," file "," batch "," lot "," job "," fax "," rev "," ticket "," case "," order "},(" "&amp;SUBSTITUTE(SUBSTITUTE(SUBSTITUTE(BO120,":"," "),"."," "),","," ")&amp;" "))))&gt;0,ISNUMBER(SEARCH("000",SUBSTITUTE(BO120,":"," ")))),SUMPRODUCT(--ISNUMBER(SEARCH({"http","www.","\",".pdf",".jpg",".jpeg",".png",".heic",".xls",".doc",".msg",".eml"},W120)))&gt;0),1,0),0)</f>
        <v>0</v>
      </c>
    </row>
    <row r="121" customFormat="false" ht="39.75" hidden="false" customHeight="true" outlineLevel="0" collapsed="false">
      <c r="A121" s="57" t="s">
        <v>635</v>
      </c>
      <c r="B121" s="57" t="s">
        <v>218</v>
      </c>
      <c r="C121" s="57" t="str">
        <f aca="false">Flights!$F$8</f>
        <v>MH0088</v>
      </c>
      <c r="D121" s="58" t="n">
        <f aca="false">Flights!$D$8</f>
        <v>46305</v>
      </c>
      <c r="E121" s="57" t="str">
        <f aca="false">Flights!$G$8&amp;"-"&amp;Flights!$H$8</f>
        <v>KUL-NRT</v>
      </c>
      <c r="F121" s="57" t="str">
        <f aca="false">Flights!$K$8</f>
        <v>BC</v>
      </c>
      <c r="G121" s="57" t="s">
        <v>455</v>
      </c>
      <c r="H121" s="57" t="s">
        <v>456</v>
      </c>
      <c r="I121" s="57" t="s">
        <v>375</v>
      </c>
      <c r="J121" s="57" t="s">
        <v>457</v>
      </c>
      <c r="K121" s="67" t="s">
        <v>422</v>
      </c>
      <c r="L121" s="67" t="s">
        <v>458</v>
      </c>
      <c r="M121" s="67"/>
      <c r="N121" s="67" t="s">
        <v>379</v>
      </c>
      <c r="O121" s="67" t="s">
        <v>459</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IFERROR(IF(OR(SUMPRODUCT(--ISNUMBER(SEARCH({"a0","a-0","a_0","a/0","a.0"},BN121)))&gt;0,SUMPRODUCT(--ISNUMBER(SEARCH({"ref 0","ref no 0","ref. 0","ref: 0","no. 0","no: 0","# 0","rev 0","email 0","memo 0","form 0","sheet 0","log 0","doc 0","report 0","photo 0","photos 0","img 0","file 0","ack 0","batch 0","lot 0","job 0","record 0","fax 0","letter 0","ref0","#0","no.0","no:0"},BM121)))&gt;0,AND(SUMPRODUCT(--ISNUMBER(SEARCH({" ref "," email "," memo "," form "," sheet "," report "," ack "," letter "," record "," log "," doc "," file "," batch "," lot "," job "," fax "," rev "," ticket "," case "," order "},(" "&amp;SUBSTITUTE(SUBSTITUTE(SUBSTITUTE(BM121,":"," "),"."," "),","," ")&amp;" "))))&gt;0,ISNUMBER(SEARCH("000",SUBSTITUTE(BM121,":"," ")))),SUMPRODUCT(--ISNUMBER(SEARCH({"http","www.","\",".pdf",".jpg",".jpeg",".png",".heic",".xls",".doc",".msg",".eml"},Z121)))&gt;0),1,0),0)</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IFERROR(IF(OR(SUMPRODUCT(--ISNUMBER(SEARCH({"a0","a-0","a_0","a/0","a.0"},BP121)))&gt;0,SUMPRODUCT(--ISNUMBER(SEARCH({"ref 0","ref no 0","ref. 0","ref: 0","no. 0","no: 0","# 0","rev 0","email 0","memo 0","form 0","sheet 0","log 0","doc 0","report 0","photo 0","photos 0","img 0","file 0","ack 0","batch 0","lot 0","job 0","record 0","fax 0","letter 0","ref0","#0","no.0","no:0"},BO121)))&gt;0,AND(SUMPRODUCT(--ISNUMBER(SEARCH({" ref "," email "," memo "," form "," sheet "," report "," ack "," letter "," record "," log "," doc "," file "," batch "," lot "," job "," fax "," rev "," ticket "," case "," order "},(" "&amp;SUBSTITUTE(SUBSTITUTE(SUBSTITUTE(BO121,":"," "),"."," "),","," ")&amp;" "))))&gt;0,ISNUMBER(SEARCH("000",SUBSTITUTE(BO121,":"," ")))),SUMPRODUCT(--ISNUMBER(SEARCH({"http","www.","\",".pdf",".jpg",".jpeg",".png",".heic",".xls",".doc",".msg",".eml"},W121)))&gt;0),1,0),0)</f>
        <v>0</v>
      </c>
    </row>
    <row r="122" customFormat="false" ht="39.75" hidden="false" customHeight="true" outlineLevel="0" collapsed="false">
      <c r="A122" s="57" t="s">
        <v>636</v>
      </c>
      <c r="B122" s="57" t="s">
        <v>218</v>
      </c>
      <c r="C122" s="57" t="str">
        <f aca="false">Flights!$F$8</f>
        <v>MH0088</v>
      </c>
      <c r="D122" s="58" t="n">
        <f aca="false">Flights!$D$8</f>
        <v>46305</v>
      </c>
      <c r="E122" s="57" t="str">
        <f aca="false">Flights!$G$8&amp;"-"&amp;Flights!$H$8</f>
        <v>KUL-NRT</v>
      </c>
      <c r="F122" s="57" t="str">
        <f aca="false">Flights!$K$8</f>
        <v>BC</v>
      </c>
      <c r="G122" s="57" t="s">
        <v>455</v>
      </c>
      <c r="H122" s="57" t="s">
        <v>456</v>
      </c>
      <c r="I122" s="57" t="s">
        <v>424</v>
      </c>
      <c r="J122" s="57" t="s">
        <v>461</v>
      </c>
      <c r="K122" s="67" t="s">
        <v>422</v>
      </c>
      <c r="L122" s="67" t="s">
        <v>458</v>
      </c>
      <c r="M122" s="67"/>
      <c r="N122" s="67" t="s">
        <v>379</v>
      </c>
      <c r="O122" s="67" t="s">
        <v>459</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IFERROR(IF(OR(SUMPRODUCT(--ISNUMBER(SEARCH({"a0","a-0","a_0","a/0","a.0"},BN122)))&gt;0,SUMPRODUCT(--ISNUMBER(SEARCH({"ref 0","ref no 0","ref. 0","ref: 0","no. 0","no: 0","# 0","rev 0","email 0","memo 0","form 0","sheet 0","log 0","doc 0","report 0","photo 0","photos 0","img 0","file 0","ack 0","batch 0","lot 0","job 0","record 0","fax 0","letter 0","ref0","#0","no.0","no:0"},BM122)))&gt;0,AND(SUMPRODUCT(--ISNUMBER(SEARCH({" ref "," email "," memo "," form "," sheet "," report "," ack "," letter "," record "," log "," doc "," file "," batch "," lot "," job "," fax "," rev "," ticket "," case "," order "},(" "&amp;SUBSTITUTE(SUBSTITUTE(SUBSTITUTE(BM122,":"," "),"."," "),","," ")&amp;" "))))&gt;0,ISNUMBER(SEARCH("000",SUBSTITUTE(BM122,":"," ")))),SUMPRODUCT(--ISNUMBER(SEARCH({"http","www.","\",".pdf",".jpg",".jpeg",".png",".heic",".xls",".doc",".msg",".eml"},Z122)))&gt;0),1,0),0)</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IFERROR(IF(OR(SUMPRODUCT(--ISNUMBER(SEARCH({"a0","a-0","a_0","a/0","a.0"},BP122)))&gt;0,SUMPRODUCT(--ISNUMBER(SEARCH({"ref 0","ref no 0","ref. 0","ref: 0","no. 0","no: 0","# 0","rev 0","email 0","memo 0","form 0","sheet 0","log 0","doc 0","report 0","photo 0","photos 0","img 0","file 0","ack 0","batch 0","lot 0","job 0","record 0","fax 0","letter 0","ref0","#0","no.0","no:0"},BO122)))&gt;0,AND(SUMPRODUCT(--ISNUMBER(SEARCH({" ref "," email "," memo "," form "," sheet "," report "," ack "," letter "," record "," log "," doc "," file "," batch "," lot "," job "," fax "," rev "," ticket "," case "," order "},(" "&amp;SUBSTITUTE(SUBSTITUTE(SUBSTITUTE(BO122,":"," "),"."," "),","," ")&amp;" "))))&gt;0,ISNUMBER(SEARCH("000",SUBSTITUTE(BO122,":"," ")))),SUMPRODUCT(--ISNUMBER(SEARCH({"http","www.","\",".pdf",".jpg",".jpeg",".png",".heic",".xls",".doc",".msg",".eml"},W122)))&gt;0),1,0),0)</f>
        <v>0</v>
      </c>
    </row>
    <row r="123" customFormat="false" ht="39.75" hidden="false" customHeight="true" outlineLevel="0" collapsed="false">
      <c r="A123" s="57" t="s">
        <v>637</v>
      </c>
      <c r="B123" s="57" t="s">
        <v>218</v>
      </c>
      <c r="C123" s="57" t="str">
        <f aca="false">Flights!$F$8</f>
        <v>MH0088</v>
      </c>
      <c r="D123" s="58" t="n">
        <f aca="false">Flights!$D$8</f>
        <v>46305</v>
      </c>
      <c r="E123" s="57" t="str">
        <f aca="false">Flights!$G$8&amp;"-"&amp;Flights!$H$8</f>
        <v>KUL-NRT</v>
      </c>
      <c r="F123" s="57" t="str">
        <f aca="false">Flights!$K$8</f>
        <v>BC</v>
      </c>
      <c r="G123" s="57" t="s">
        <v>455</v>
      </c>
      <c r="H123" s="57" t="s">
        <v>456</v>
      </c>
      <c r="I123" s="57" t="s">
        <v>436</v>
      </c>
      <c r="J123" s="57" t="s">
        <v>463</v>
      </c>
      <c r="K123" s="67" t="s">
        <v>497</v>
      </c>
      <c r="L123" s="67" t="s">
        <v>597</v>
      </c>
      <c r="M123" s="67" t="s">
        <v>187</v>
      </c>
      <c r="N123" s="67" t="s">
        <v>379</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IFERROR(IF(OR(SUMPRODUCT(--ISNUMBER(SEARCH({"a0","a-0","a_0","a/0","a.0"},BN123)))&gt;0,SUMPRODUCT(--ISNUMBER(SEARCH({"ref 0","ref no 0","ref. 0","ref: 0","no. 0","no: 0","# 0","rev 0","email 0","memo 0","form 0","sheet 0","log 0","doc 0","report 0","photo 0","photos 0","img 0","file 0","ack 0","batch 0","lot 0","job 0","record 0","fax 0","letter 0","ref0","#0","no.0","no:0"},BM123)))&gt;0,AND(SUMPRODUCT(--ISNUMBER(SEARCH({" ref "," email "," memo "," form "," sheet "," report "," ack "," letter "," record "," log "," doc "," file "," batch "," lot "," job "," fax "," rev "," ticket "," case "," order "},(" "&amp;SUBSTITUTE(SUBSTITUTE(SUBSTITUTE(BM123,":"," "),"."," "),","," ")&amp;" "))))&gt;0,ISNUMBER(SEARCH("000",SUBSTITUTE(BM123,":"," ")))),SUMPRODUCT(--ISNUMBER(SEARCH({"http","www.","\",".pdf",".jpg",".jpeg",".png",".heic",".xls",".doc",".msg",".eml"},Z123)))&gt;0),1,0),0)</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IFERROR(IF(OR(SUMPRODUCT(--ISNUMBER(SEARCH({"a0","a-0","a_0","a/0","a.0"},BP123)))&gt;0,SUMPRODUCT(--ISNUMBER(SEARCH({"ref 0","ref no 0","ref. 0","ref: 0","no. 0","no: 0","# 0","rev 0","email 0","memo 0","form 0","sheet 0","log 0","doc 0","report 0","photo 0","photos 0","img 0","file 0","ack 0","batch 0","lot 0","job 0","record 0","fax 0","letter 0","ref0","#0","no.0","no:0"},BO123)))&gt;0,AND(SUMPRODUCT(--ISNUMBER(SEARCH({" ref "," email "," memo "," form "," sheet "," report "," ack "," letter "," record "," log "," doc "," file "," batch "," lot "," job "," fax "," rev "," ticket "," case "," order "},(" "&amp;SUBSTITUTE(SUBSTITUTE(SUBSTITUTE(BO123,":"," "),"."," "),","," ")&amp;" "))))&gt;0,ISNUMBER(SEARCH("000",SUBSTITUTE(BO123,":"," ")))),SUMPRODUCT(--ISNUMBER(SEARCH({"http","www.","\",".pdf",".jpg",".jpeg",".png",".heic",".xls",".doc",".msg",".eml"},W123)))&gt;0),1,0),0)</f>
        <v>0</v>
      </c>
    </row>
    <row r="124" customFormat="false" ht="39.75" hidden="false" customHeight="true" outlineLevel="0" collapsed="false">
      <c r="A124" s="57" t="s">
        <v>638</v>
      </c>
      <c r="B124" s="57" t="s">
        <v>218</v>
      </c>
      <c r="C124" s="57" t="str">
        <f aca="false">Flights!$F$8</f>
        <v>MH0088</v>
      </c>
      <c r="D124" s="58" t="n">
        <f aca="false">Flights!$D$8</f>
        <v>46305</v>
      </c>
      <c r="E124" s="57" t="str">
        <f aca="false">Flights!$G$8&amp;"-"&amp;Flights!$H$8</f>
        <v>KUL-NRT</v>
      </c>
      <c r="F124" s="57" t="str">
        <f aca="false">Flights!$K$8</f>
        <v>BC</v>
      </c>
      <c r="G124" s="57" t="s">
        <v>455</v>
      </c>
      <c r="H124" s="57" t="s">
        <v>456</v>
      </c>
      <c r="I124" s="57" t="s">
        <v>436</v>
      </c>
      <c r="J124" s="57" t="s">
        <v>639</v>
      </c>
      <c r="K124" s="67" t="s">
        <v>497</v>
      </c>
      <c r="L124" s="67" t="s">
        <v>600</v>
      </c>
      <c r="M124" s="67" t="s">
        <v>187</v>
      </c>
      <c r="N124" s="67" t="s">
        <v>379</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IFERROR(IF(OR(SUMPRODUCT(--ISNUMBER(SEARCH({"a0","a-0","a_0","a/0","a.0"},BN124)))&gt;0,SUMPRODUCT(--ISNUMBER(SEARCH({"ref 0","ref no 0","ref. 0","ref: 0","no. 0","no: 0","# 0","rev 0","email 0","memo 0","form 0","sheet 0","log 0","doc 0","report 0","photo 0","photos 0","img 0","file 0","ack 0","batch 0","lot 0","job 0","record 0","fax 0","letter 0","ref0","#0","no.0","no:0"},BM124)))&gt;0,AND(SUMPRODUCT(--ISNUMBER(SEARCH({" ref "," email "," memo "," form "," sheet "," report "," ack "," letter "," record "," log "," doc "," file "," batch "," lot "," job "," fax "," rev "," ticket "," case "," order "},(" "&amp;SUBSTITUTE(SUBSTITUTE(SUBSTITUTE(BM124,":"," "),"."," "),","," ")&amp;" "))))&gt;0,ISNUMBER(SEARCH("000",SUBSTITUTE(BM124,":"," ")))),SUMPRODUCT(--ISNUMBER(SEARCH({"http","www.","\",".pdf",".jpg",".jpeg",".png",".heic",".xls",".doc",".msg",".eml"},Z124)))&gt;0),1,0),0)</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IFERROR(IF(OR(SUMPRODUCT(--ISNUMBER(SEARCH({"a0","a-0","a_0","a/0","a.0"},BP124)))&gt;0,SUMPRODUCT(--ISNUMBER(SEARCH({"ref 0","ref no 0","ref. 0","ref: 0","no. 0","no: 0","# 0","rev 0","email 0","memo 0","form 0","sheet 0","log 0","doc 0","report 0","photo 0","photos 0","img 0","file 0","ack 0","batch 0","lot 0","job 0","record 0","fax 0","letter 0","ref0","#0","no.0","no:0"},BO124)))&gt;0,AND(SUMPRODUCT(--ISNUMBER(SEARCH({" ref "," email "," memo "," form "," sheet "," report "," ack "," letter "," record "," log "," doc "," file "," batch "," lot "," job "," fax "," rev "," ticket "," case "," order "},(" "&amp;SUBSTITUTE(SUBSTITUTE(SUBSTITUTE(BO124,":"," "),"."," "),","," ")&amp;" "))))&gt;0,ISNUMBER(SEARCH("000",SUBSTITUTE(BO124,":"," ")))),SUMPRODUCT(--ISNUMBER(SEARCH({"http","www.","\",".pdf",".jpg",".jpeg",".png",".heic",".xls",".doc",".msg",".eml"},W124)))&gt;0),1,0),0)</f>
        <v>0</v>
      </c>
    </row>
    <row r="125" customFormat="false" ht="39.75" hidden="false" customHeight="true" outlineLevel="0" collapsed="false">
      <c r="A125" s="57" t="s">
        <v>640</v>
      </c>
      <c r="B125" s="57" t="s">
        <v>218</v>
      </c>
      <c r="C125" s="57" t="str">
        <f aca="false">Flights!$F$8</f>
        <v>MH0088</v>
      </c>
      <c r="D125" s="58" t="n">
        <f aca="false">Flights!$D$8</f>
        <v>46305</v>
      </c>
      <c r="E125" s="57" t="str">
        <f aca="false">Flights!$G$8&amp;"-"&amp;Flights!$H$8</f>
        <v>KUL-NRT</v>
      </c>
      <c r="F125" s="57" t="str">
        <f aca="false">Flights!$K$8</f>
        <v>BC</v>
      </c>
      <c r="G125" s="57" t="s">
        <v>455</v>
      </c>
      <c r="H125" s="57" t="s">
        <v>456</v>
      </c>
      <c r="I125" s="57" t="s">
        <v>495</v>
      </c>
      <c r="J125" s="57" t="s">
        <v>533</v>
      </c>
      <c r="K125" s="67" t="s">
        <v>497</v>
      </c>
      <c r="L125" s="67" t="s">
        <v>602</v>
      </c>
      <c r="M125" s="67" t="s">
        <v>447</v>
      </c>
      <c r="N125" s="67" t="s">
        <v>379</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IFERROR(IF(OR(SUMPRODUCT(--ISNUMBER(SEARCH({"a0","a-0","a_0","a/0","a.0"},BN125)))&gt;0,SUMPRODUCT(--ISNUMBER(SEARCH({"ref 0","ref no 0","ref. 0","ref: 0","no. 0","no: 0","# 0","rev 0","email 0","memo 0","form 0","sheet 0","log 0","doc 0","report 0","photo 0","photos 0","img 0","file 0","ack 0","batch 0","lot 0","job 0","record 0","fax 0","letter 0","ref0","#0","no.0","no:0"},BM125)))&gt;0,AND(SUMPRODUCT(--ISNUMBER(SEARCH({" ref "," email "," memo "," form "," sheet "," report "," ack "," letter "," record "," log "," doc "," file "," batch "," lot "," job "," fax "," rev "," ticket "," case "," order "},(" "&amp;SUBSTITUTE(SUBSTITUTE(SUBSTITUTE(BM125,":"," "),"."," "),","," ")&amp;" "))))&gt;0,ISNUMBER(SEARCH("000",SUBSTITUTE(BM125,":"," ")))),SUMPRODUCT(--ISNUMBER(SEARCH({"http","www.","\",".pdf",".jpg",".jpeg",".png",".heic",".xls",".doc",".msg",".eml"},Z125)))&gt;0),1,0),0)</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IFERROR(IF(OR(SUMPRODUCT(--ISNUMBER(SEARCH({"a0","a-0","a_0","a/0","a.0"},BP125)))&gt;0,SUMPRODUCT(--ISNUMBER(SEARCH({"ref 0","ref no 0","ref. 0","ref: 0","no. 0","no: 0","# 0","rev 0","email 0","memo 0","form 0","sheet 0","log 0","doc 0","report 0","photo 0","photos 0","img 0","file 0","ack 0","batch 0","lot 0","job 0","record 0","fax 0","letter 0","ref0","#0","no.0","no:0"},BO125)))&gt;0,AND(SUMPRODUCT(--ISNUMBER(SEARCH({" ref "," email "," memo "," form "," sheet "," report "," ack "," letter "," record "," log "," doc "," file "," batch "," lot "," job "," fax "," rev "," ticket "," case "," order "},(" "&amp;SUBSTITUTE(SUBSTITUTE(SUBSTITUTE(BO125,":"," "),"."," "),","," ")&amp;" "))))&gt;0,ISNUMBER(SEARCH("000",SUBSTITUTE(BO125,":"," ")))),SUMPRODUCT(--ISNUMBER(SEARCH({"http","www.","\",".pdf",".jpg",".jpeg",".png",".heic",".xls",".doc",".msg",".eml"},W125)))&gt;0),1,0),0)</f>
        <v>0</v>
      </c>
    </row>
    <row r="126" customFormat="false" ht="39.75" hidden="false" customHeight="true" outlineLevel="0" collapsed="false">
      <c r="A126" s="57" t="s">
        <v>641</v>
      </c>
      <c r="B126" s="57" t="s">
        <v>218</v>
      </c>
      <c r="C126" s="57" t="str">
        <f aca="false">Flights!$F$8</f>
        <v>MH0088</v>
      </c>
      <c r="D126" s="58" t="n">
        <f aca="false">Flights!$D$8</f>
        <v>46305</v>
      </c>
      <c r="E126" s="57" t="str">
        <f aca="false">Flights!$G$8&amp;"-"&amp;Flights!$H$8</f>
        <v>KUL-NRT</v>
      </c>
      <c r="F126" s="57" t="str">
        <f aca="false">Flights!$K$8</f>
        <v>BC</v>
      </c>
      <c r="G126" s="57" t="s">
        <v>455</v>
      </c>
      <c r="H126" s="57" t="s">
        <v>456</v>
      </c>
      <c r="I126" s="57" t="s">
        <v>495</v>
      </c>
      <c r="J126" s="57" t="s">
        <v>535</v>
      </c>
      <c r="K126" s="67" t="s">
        <v>497</v>
      </c>
      <c r="L126" s="67" t="s">
        <v>604</v>
      </c>
      <c r="M126" s="67" t="s">
        <v>447</v>
      </c>
      <c r="N126" s="67" t="s">
        <v>379</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IFERROR(IF(OR(SUMPRODUCT(--ISNUMBER(SEARCH({"a0","a-0","a_0","a/0","a.0"},BN126)))&gt;0,SUMPRODUCT(--ISNUMBER(SEARCH({"ref 0","ref no 0","ref. 0","ref: 0","no. 0","no: 0","# 0","rev 0","email 0","memo 0","form 0","sheet 0","log 0","doc 0","report 0","photo 0","photos 0","img 0","file 0","ack 0","batch 0","lot 0","job 0","record 0","fax 0","letter 0","ref0","#0","no.0","no:0"},BM126)))&gt;0,AND(SUMPRODUCT(--ISNUMBER(SEARCH({" ref "," email "," memo "," form "," sheet "," report "," ack "," letter "," record "," log "," doc "," file "," batch "," lot "," job "," fax "," rev "," ticket "," case "," order "},(" "&amp;SUBSTITUTE(SUBSTITUTE(SUBSTITUTE(BM126,":"," "),"."," "),","," ")&amp;" "))))&gt;0,ISNUMBER(SEARCH("000",SUBSTITUTE(BM126,":"," ")))),SUMPRODUCT(--ISNUMBER(SEARCH({"http","www.","\",".pdf",".jpg",".jpeg",".png",".heic",".xls",".doc",".msg",".eml"},Z126)))&gt;0),1,0),0)</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IFERROR(IF(OR(SUMPRODUCT(--ISNUMBER(SEARCH({"a0","a-0","a_0","a/0","a.0"},BP126)))&gt;0,SUMPRODUCT(--ISNUMBER(SEARCH({"ref 0","ref no 0","ref. 0","ref: 0","no. 0","no: 0","# 0","rev 0","email 0","memo 0","form 0","sheet 0","log 0","doc 0","report 0","photo 0","photos 0","img 0","file 0","ack 0","batch 0","lot 0","job 0","record 0","fax 0","letter 0","ref0","#0","no.0","no:0"},BO126)))&gt;0,AND(SUMPRODUCT(--ISNUMBER(SEARCH({" ref "," email "," memo "," form "," sheet "," report "," ack "," letter "," record "," log "," doc "," file "," batch "," lot "," job "," fax "," rev "," ticket "," case "," order "},(" "&amp;SUBSTITUTE(SUBSTITUTE(SUBSTITUTE(BO126,":"," "),"."," "),","," ")&amp;" "))))&gt;0,ISNUMBER(SEARCH("000",SUBSTITUTE(BO126,":"," ")))),SUMPRODUCT(--ISNUMBER(SEARCH({"http","www.","\",".pdf",".jpg",".jpeg",".png",".heic",".xls",".doc",".msg",".eml"},W126)))&gt;0),1,0),0)</f>
        <v>0</v>
      </c>
    </row>
    <row r="127" customFormat="false" ht="39.75" hidden="false" customHeight="true" outlineLevel="0" collapsed="false">
      <c r="A127" s="57" t="s">
        <v>642</v>
      </c>
      <c r="B127" s="57" t="s">
        <v>218</v>
      </c>
      <c r="C127" s="57" t="str">
        <f aca="false">Flights!$F$8</f>
        <v>MH0088</v>
      </c>
      <c r="D127" s="58" t="n">
        <f aca="false">Flights!$D$8</f>
        <v>46305</v>
      </c>
      <c r="E127" s="57" t="str">
        <f aca="false">Flights!$G$8&amp;"-"&amp;Flights!$H$8</f>
        <v>KUL-NRT</v>
      </c>
      <c r="F127" s="57" t="str">
        <f aca="false">Flights!$K$8</f>
        <v>BC</v>
      </c>
      <c r="G127" s="57" t="s">
        <v>455</v>
      </c>
      <c r="H127" s="57" t="s">
        <v>456</v>
      </c>
      <c r="I127" s="57" t="s">
        <v>495</v>
      </c>
      <c r="J127" s="57" t="s">
        <v>537</v>
      </c>
      <c r="K127" s="67" t="s">
        <v>497</v>
      </c>
      <c r="L127" s="67" t="s">
        <v>606</v>
      </c>
      <c r="M127" s="67" t="s">
        <v>447</v>
      </c>
      <c r="N127" s="67" t="s">
        <v>379</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IFERROR(IF(OR(SUMPRODUCT(--ISNUMBER(SEARCH({"a0","a-0","a_0","a/0","a.0"},BN127)))&gt;0,SUMPRODUCT(--ISNUMBER(SEARCH({"ref 0","ref no 0","ref. 0","ref: 0","no. 0","no: 0","# 0","rev 0","email 0","memo 0","form 0","sheet 0","log 0","doc 0","report 0","photo 0","photos 0","img 0","file 0","ack 0","batch 0","lot 0","job 0","record 0","fax 0","letter 0","ref0","#0","no.0","no:0"},BM127)))&gt;0,AND(SUMPRODUCT(--ISNUMBER(SEARCH({" ref "," email "," memo "," form "," sheet "," report "," ack "," letter "," record "," log "," doc "," file "," batch "," lot "," job "," fax "," rev "," ticket "," case "," order "},(" "&amp;SUBSTITUTE(SUBSTITUTE(SUBSTITUTE(BM127,":"," "),"."," "),","," ")&amp;" "))))&gt;0,ISNUMBER(SEARCH("000",SUBSTITUTE(BM127,":"," ")))),SUMPRODUCT(--ISNUMBER(SEARCH({"http","www.","\",".pdf",".jpg",".jpeg",".png",".heic",".xls",".doc",".msg",".eml"},Z127)))&gt;0),1,0),0)</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IFERROR(IF(OR(SUMPRODUCT(--ISNUMBER(SEARCH({"a0","a-0","a_0","a/0","a.0"},BP127)))&gt;0,SUMPRODUCT(--ISNUMBER(SEARCH({"ref 0","ref no 0","ref. 0","ref: 0","no. 0","no: 0","# 0","rev 0","email 0","memo 0","form 0","sheet 0","log 0","doc 0","report 0","photo 0","photos 0","img 0","file 0","ack 0","batch 0","lot 0","job 0","record 0","fax 0","letter 0","ref0","#0","no.0","no:0"},BO127)))&gt;0,AND(SUMPRODUCT(--ISNUMBER(SEARCH({" ref "," email "," memo "," form "," sheet "," report "," ack "," letter "," record "," log "," doc "," file "," batch "," lot "," job "," fax "," rev "," ticket "," case "," order "},(" "&amp;SUBSTITUTE(SUBSTITUTE(SUBSTITUTE(BO127,":"," "),"."," "),","," ")&amp;" "))))&gt;0,ISNUMBER(SEARCH("000",SUBSTITUTE(BO127,":"," ")))),SUMPRODUCT(--ISNUMBER(SEARCH({"http","www.","\",".pdf",".jpg",".jpeg",".png",".heic",".xls",".doc",".msg",".eml"},W127)))&gt;0),1,0),0)</f>
        <v>0</v>
      </c>
    </row>
    <row r="128" customFormat="false" ht="39.75" hidden="false" customHeight="true" outlineLevel="0" collapsed="false">
      <c r="A128" s="57" t="s">
        <v>643</v>
      </c>
      <c r="B128" s="57" t="s">
        <v>218</v>
      </c>
      <c r="C128" s="57" t="str">
        <f aca="false">Flights!$F$8</f>
        <v>MH0088</v>
      </c>
      <c r="D128" s="58" t="n">
        <f aca="false">Flights!$D$8</f>
        <v>46305</v>
      </c>
      <c r="E128" s="57" t="str">
        <f aca="false">Flights!$G$8&amp;"-"&amp;Flights!$H$8</f>
        <v>KUL-NRT</v>
      </c>
      <c r="F128" s="57" t="str">
        <f aca="false">Flights!$K$8</f>
        <v>BC</v>
      </c>
      <c r="G128" s="57" t="s">
        <v>455</v>
      </c>
      <c r="H128" s="57" t="s">
        <v>456</v>
      </c>
      <c r="I128" s="57" t="s">
        <v>495</v>
      </c>
      <c r="J128" s="57" t="s">
        <v>539</v>
      </c>
      <c r="K128" s="67" t="s">
        <v>497</v>
      </c>
      <c r="L128" s="67" t="s">
        <v>608</v>
      </c>
      <c r="M128" s="67" t="s">
        <v>447</v>
      </c>
      <c r="N128" s="67" t="s">
        <v>379</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IFERROR(IF(OR(SUMPRODUCT(--ISNUMBER(SEARCH({"a0","a-0","a_0","a/0","a.0"},BN128)))&gt;0,SUMPRODUCT(--ISNUMBER(SEARCH({"ref 0","ref no 0","ref. 0","ref: 0","no. 0","no: 0","# 0","rev 0","email 0","memo 0","form 0","sheet 0","log 0","doc 0","report 0","photo 0","photos 0","img 0","file 0","ack 0","batch 0","lot 0","job 0","record 0","fax 0","letter 0","ref0","#0","no.0","no:0"},BM128)))&gt;0,AND(SUMPRODUCT(--ISNUMBER(SEARCH({" ref "," email "," memo "," form "," sheet "," report "," ack "," letter "," record "," log "," doc "," file "," batch "," lot "," job "," fax "," rev "," ticket "," case "," order "},(" "&amp;SUBSTITUTE(SUBSTITUTE(SUBSTITUTE(BM128,":"," "),"."," "),","," ")&amp;" "))))&gt;0,ISNUMBER(SEARCH("000",SUBSTITUTE(BM128,":"," ")))),SUMPRODUCT(--ISNUMBER(SEARCH({"http","www.","\",".pdf",".jpg",".jpeg",".png",".heic",".xls",".doc",".msg",".eml"},Z128)))&gt;0),1,0),0)</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IFERROR(IF(OR(SUMPRODUCT(--ISNUMBER(SEARCH({"a0","a-0","a_0","a/0","a.0"},BP128)))&gt;0,SUMPRODUCT(--ISNUMBER(SEARCH({"ref 0","ref no 0","ref. 0","ref: 0","no. 0","no: 0","# 0","rev 0","email 0","memo 0","form 0","sheet 0","log 0","doc 0","report 0","photo 0","photos 0","img 0","file 0","ack 0","batch 0","lot 0","job 0","record 0","fax 0","letter 0","ref0","#0","no.0","no:0"},BO128)))&gt;0,AND(SUMPRODUCT(--ISNUMBER(SEARCH({" ref "," email "," memo "," form "," sheet "," report "," ack "," letter "," record "," log "," doc "," file "," batch "," lot "," job "," fax "," rev "," ticket "," case "," order "},(" "&amp;SUBSTITUTE(SUBSTITUTE(SUBSTITUTE(BO128,":"," "),"."," "),","," ")&amp;" "))))&gt;0,ISNUMBER(SEARCH("000",SUBSTITUTE(BO128,":"," ")))),SUMPRODUCT(--ISNUMBER(SEARCH({"http","www.","\",".pdf",".jpg",".jpeg",".png",".heic",".xls",".doc",".msg",".eml"},W128)))&gt;0),1,0),0)</f>
        <v>0</v>
      </c>
    </row>
    <row r="129" customFormat="false" ht="39.75" hidden="false" customHeight="true" outlineLevel="0" collapsed="false">
      <c r="A129" s="57" t="s">
        <v>644</v>
      </c>
      <c r="B129" s="57" t="s">
        <v>218</v>
      </c>
      <c r="C129" s="57" t="str">
        <f aca="false">Flights!$F$8</f>
        <v>MH0088</v>
      </c>
      <c r="D129" s="58" t="n">
        <f aca="false">Flights!$D$8</f>
        <v>46305</v>
      </c>
      <c r="E129" s="57" t="str">
        <f aca="false">Flights!$G$8&amp;"-"&amp;Flights!$H$8</f>
        <v>KUL-NRT</v>
      </c>
      <c r="F129" s="57" t="str">
        <f aca="false">Flights!$K$8</f>
        <v>BC</v>
      </c>
      <c r="G129" s="57" t="s">
        <v>455</v>
      </c>
      <c r="H129" s="57" t="s">
        <v>456</v>
      </c>
      <c r="I129" s="57" t="s">
        <v>495</v>
      </c>
      <c r="J129" s="57" t="s">
        <v>542</v>
      </c>
      <c r="K129" s="67" t="s">
        <v>497</v>
      </c>
      <c r="L129" s="67" t="s">
        <v>610</v>
      </c>
      <c r="M129" s="67" t="s">
        <v>447</v>
      </c>
      <c r="N129" s="67" t="s">
        <v>379</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IFERROR(IF(OR(SUMPRODUCT(--ISNUMBER(SEARCH({"a0","a-0","a_0","a/0","a.0"},BN129)))&gt;0,SUMPRODUCT(--ISNUMBER(SEARCH({"ref 0","ref no 0","ref. 0","ref: 0","no. 0","no: 0","# 0","rev 0","email 0","memo 0","form 0","sheet 0","log 0","doc 0","report 0","photo 0","photos 0","img 0","file 0","ack 0","batch 0","lot 0","job 0","record 0","fax 0","letter 0","ref0","#0","no.0","no:0"},BM129)))&gt;0,AND(SUMPRODUCT(--ISNUMBER(SEARCH({" ref "," email "," memo "," form "," sheet "," report "," ack "," letter "," record "," log "," doc "," file "," batch "," lot "," job "," fax "," rev "," ticket "," case "," order "},(" "&amp;SUBSTITUTE(SUBSTITUTE(SUBSTITUTE(BM129,":"," "),"."," "),","," ")&amp;" "))))&gt;0,ISNUMBER(SEARCH("000",SUBSTITUTE(BM129,":"," ")))),SUMPRODUCT(--ISNUMBER(SEARCH({"http","www.","\",".pdf",".jpg",".jpeg",".png",".heic",".xls",".doc",".msg",".eml"},Z129)))&gt;0),1,0),0)</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IFERROR(IF(OR(SUMPRODUCT(--ISNUMBER(SEARCH({"a0","a-0","a_0","a/0","a.0"},BP129)))&gt;0,SUMPRODUCT(--ISNUMBER(SEARCH({"ref 0","ref no 0","ref. 0","ref: 0","no. 0","no: 0","# 0","rev 0","email 0","memo 0","form 0","sheet 0","log 0","doc 0","report 0","photo 0","photos 0","img 0","file 0","ack 0","batch 0","lot 0","job 0","record 0","fax 0","letter 0","ref0","#0","no.0","no:0"},BO129)))&gt;0,AND(SUMPRODUCT(--ISNUMBER(SEARCH({" ref "," email "," memo "," form "," sheet "," report "," ack "," letter "," record "," log "," doc "," file "," batch "," lot "," job "," fax "," rev "," ticket "," case "," order "},(" "&amp;SUBSTITUTE(SUBSTITUTE(SUBSTITUTE(BO129,":"," "),"."," "),","," ")&amp;" "))))&gt;0,ISNUMBER(SEARCH("000",SUBSTITUTE(BO129,":"," ")))),SUMPRODUCT(--ISNUMBER(SEARCH({"http","www.","\",".pdf",".jpg",".jpeg",".png",".heic",".xls",".doc",".msg",".eml"},W129)))&gt;0),1,0),0)</f>
        <v>0</v>
      </c>
    </row>
    <row r="130" customFormat="false" ht="39.75" hidden="false" customHeight="true" outlineLevel="0" collapsed="false">
      <c r="A130" s="57" t="s">
        <v>645</v>
      </c>
      <c r="B130" s="57" t="s">
        <v>218</v>
      </c>
      <c r="C130" s="57" t="str">
        <f aca="false">Flights!$F$8</f>
        <v>MH0088</v>
      </c>
      <c r="D130" s="58" t="n">
        <f aca="false">Flights!$D$8</f>
        <v>46305</v>
      </c>
      <c r="E130" s="57" t="str">
        <f aca="false">Flights!$G$8&amp;"-"&amp;Flights!$H$8</f>
        <v>KUL-NRT</v>
      </c>
      <c r="F130" s="57" t="str">
        <f aca="false">Flights!$K$8</f>
        <v>BC</v>
      </c>
      <c r="G130" s="57" t="s">
        <v>455</v>
      </c>
      <c r="H130" s="57" t="s">
        <v>456</v>
      </c>
      <c r="I130" s="57" t="s">
        <v>495</v>
      </c>
      <c r="J130" s="57" t="s">
        <v>544</v>
      </c>
      <c r="K130" s="67" t="s">
        <v>612</v>
      </c>
      <c r="L130" s="67" t="s">
        <v>613</v>
      </c>
      <c r="M130" s="67" t="s">
        <v>447</v>
      </c>
      <c r="N130" s="67" t="s">
        <v>379</v>
      </c>
      <c r="O130" s="67" t="s">
        <v>545</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IFERROR(IF(OR(SUMPRODUCT(--ISNUMBER(SEARCH({"a0","a-0","a_0","a/0","a.0"},BN130)))&gt;0,SUMPRODUCT(--ISNUMBER(SEARCH({"ref 0","ref no 0","ref. 0","ref: 0","no. 0","no: 0","# 0","rev 0","email 0","memo 0","form 0","sheet 0","log 0","doc 0","report 0","photo 0","photos 0","img 0","file 0","ack 0","batch 0","lot 0","job 0","record 0","fax 0","letter 0","ref0","#0","no.0","no:0"},BM130)))&gt;0,AND(SUMPRODUCT(--ISNUMBER(SEARCH({" ref "," email "," memo "," form "," sheet "," report "," ack "," letter "," record "," log "," doc "," file "," batch "," lot "," job "," fax "," rev "," ticket "," case "," order "},(" "&amp;SUBSTITUTE(SUBSTITUTE(SUBSTITUTE(BM130,":"," "),"."," "),","," ")&amp;" "))))&gt;0,ISNUMBER(SEARCH("000",SUBSTITUTE(BM130,":"," ")))),SUMPRODUCT(--ISNUMBER(SEARCH({"http","www.","\",".pdf",".jpg",".jpeg",".png",".heic",".xls",".doc",".msg",".eml"},Z130)))&gt;0),1,0),0)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IFERROR(IF(OR(SUMPRODUCT(--ISNUMBER(SEARCH({"a0","a-0","a_0","a/0","a.0"},BP130)))&gt;0,SUMPRODUCT(--ISNUMBER(SEARCH({"ref 0","ref no 0","ref. 0","ref: 0","no. 0","no: 0","# 0","rev 0","email 0","memo 0","form 0","sheet 0","log 0","doc 0","report 0","photo 0","photos 0","img 0","file 0","ack 0","batch 0","lot 0","job 0","record 0","fax 0","letter 0","ref0","#0","no.0","no:0"},BO130)))&gt;0,AND(SUMPRODUCT(--ISNUMBER(SEARCH({" ref "," email "," memo "," form "," sheet "," report "," ack "," letter "," record "," log "," doc "," file "," batch "," lot "," job "," fax "," rev "," ticket "," case "," order "},(" "&amp;SUBSTITUTE(SUBSTITUTE(SUBSTITUTE(BO130,":"," "),"."," "),","," ")&amp;" "))))&gt;0,ISNUMBER(SEARCH("000",SUBSTITUTE(BO130,":"," ")))),SUMPRODUCT(--ISNUMBER(SEARCH({"http","www.","\",".pdf",".jpg",".jpeg",".png",".heic",".xls",".doc",".msg",".eml"},W130)))&gt;0),1,0),0)</f>
        <v>0</v>
      </c>
    </row>
    <row r="131" customFormat="false" ht="39.75" hidden="false" customHeight="true" outlineLevel="0" collapsed="false">
      <c r="A131" s="57" t="s">
        <v>646</v>
      </c>
      <c r="B131" s="57" t="s">
        <v>218</v>
      </c>
      <c r="C131" s="57" t="str">
        <f aca="false">Flights!$F$8</f>
        <v>MH0088</v>
      </c>
      <c r="D131" s="58" t="n">
        <f aca="false">Flights!$D$8</f>
        <v>46305</v>
      </c>
      <c r="E131" s="57" t="str">
        <f aca="false">Flights!$G$8&amp;"-"&amp;Flights!$H$8</f>
        <v>KUL-NRT</v>
      </c>
      <c r="F131" s="57" t="str">
        <f aca="false">Flights!$K$8</f>
        <v>BC</v>
      </c>
      <c r="G131" s="57" t="s">
        <v>455</v>
      </c>
      <c r="H131" s="57" t="s">
        <v>456</v>
      </c>
      <c r="I131" s="57" t="s">
        <v>495</v>
      </c>
      <c r="J131" s="57" t="s">
        <v>547</v>
      </c>
      <c r="K131" s="67" t="s">
        <v>497</v>
      </c>
      <c r="L131" s="67" t="s">
        <v>615</v>
      </c>
      <c r="M131" s="67" t="s">
        <v>447</v>
      </c>
      <c r="N131" s="67" t="s">
        <v>379</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IFERROR(IF(OR(SUMPRODUCT(--ISNUMBER(SEARCH({"a0","a-0","a_0","a/0","a.0"},BN131)))&gt;0,SUMPRODUCT(--ISNUMBER(SEARCH({"ref 0","ref no 0","ref. 0","ref: 0","no. 0","no: 0","# 0","rev 0","email 0","memo 0","form 0","sheet 0","log 0","doc 0","report 0","photo 0","photos 0","img 0","file 0","ack 0","batch 0","lot 0","job 0","record 0","fax 0","letter 0","ref0","#0","no.0","no:0"},BM131)))&gt;0,AND(SUMPRODUCT(--ISNUMBER(SEARCH({" ref "," email "," memo "," form "," sheet "," report "," ack "," letter "," record "," log "," doc "," file "," batch "," lot "," job "," fax "," rev "," ticket "," case "," order "},(" "&amp;SUBSTITUTE(SUBSTITUTE(SUBSTITUTE(BM131,":"," "),"."," "),","," ")&amp;" "))))&gt;0,ISNUMBER(SEARCH("000",SUBSTITUTE(BM131,":"," ")))),SUMPRODUCT(--ISNUMBER(SEARCH({"http","www.","\",".pdf",".jpg",".jpeg",".png",".heic",".xls",".doc",".msg",".eml"},Z131)))&gt;0),1,0),0)</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IFERROR(IF(OR(SUMPRODUCT(--ISNUMBER(SEARCH({"a0","a-0","a_0","a/0","a.0"},BP131)))&gt;0,SUMPRODUCT(--ISNUMBER(SEARCH({"ref 0","ref no 0","ref. 0","ref: 0","no. 0","no: 0","# 0","rev 0","email 0","memo 0","form 0","sheet 0","log 0","doc 0","report 0","photo 0","photos 0","img 0","file 0","ack 0","batch 0","lot 0","job 0","record 0","fax 0","letter 0","ref0","#0","no.0","no:0"},BO131)))&gt;0,AND(SUMPRODUCT(--ISNUMBER(SEARCH({" ref "," email "," memo "," form "," sheet "," report "," ack "," letter "," record "," log "," doc "," file "," batch "," lot "," job "," fax "," rev "," ticket "," case "," order "},(" "&amp;SUBSTITUTE(SUBSTITUTE(SUBSTITUTE(BO131,":"," "),"."," "),","," ")&amp;" "))))&gt;0,ISNUMBER(SEARCH("000",SUBSTITUTE(BO131,":"," ")))),SUMPRODUCT(--ISNUMBER(SEARCH({"http","www.","\",".pdf",".jpg",".jpeg",".png",".heic",".xls",".doc",".msg",".eml"},W131)))&gt;0),1,0),0)</f>
        <v>0</v>
      </c>
    </row>
    <row r="132" customFormat="false" ht="39.75" hidden="false" customHeight="true" outlineLevel="0" collapsed="false">
      <c r="A132" s="57" t="s">
        <v>647</v>
      </c>
      <c r="B132" s="57" t="s">
        <v>218</v>
      </c>
      <c r="C132" s="57" t="str">
        <f aca="false">Flights!$F$8</f>
        <v>MH0088</v>
      </c>
      <c r="D132" s="58" t="n">
        <f aca="false">Flights!$D$8</f>
        <v>46305</v>
      </c>
      <c r="E132" s="57" t="str">
        <f aca="false">Flights!$G$8&amp;"-"&amp;Flights!$H$8</f>
        <v>KUL-NRT</v>
      </c>
      <c r="F132" s="57" t="str">
        <f aca="false">Flights!$K$8</f>
        <v>BC</v>
      </c>
      <c r="G132" s="57" t="s">
        <v>455</v>
      </c>
      <c r="H132" s="57" t="s">
        <v>456</v>
      </c>
      <c r="I132" s="57" t="s">
        <v>443</v>
      </c>
      <c r="J132" s="57" t="s">
        <v>549</v>
      </c>
      <c r="K132" s="67" t="s">
        <v>445</v>
      </c>
      <c r="L132" s="67" t="s">
        <v>617</v>
      </c>
      <c r="M132" s="67" t="s">
        <v>447</v>
      </c>
      <c r="N132" s="67" t="s">
        <v>379</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IFERROR(IF(OR(SUMPRODUCT(--ISNUMBER(SEARCH({"a0","a-0","a_0","a/0","a.0"},BN132)))&gt;0,SUMPRODUCT(--ISNUMBER(SEARCH({"ref 0","ref no 0","ref. 0","ref: 0","no. 0","no: 0","# 0","rev 0","email 0","memo 0","form 0","sheet 0","log 0","doc 0","report 0","photo 0","photos 0","img 0","file 0","ack 0","batch 0","lot 0","job 0","record 0","fax 0","letter 0","ref0","#0","no.0","no:0"},BM132)))&gt;0,AND(SUMPRODUCT(--ISNUMBER(SEARCH({" ref "," email "," memo "," form "," sheet "," report "," ack "," letter "," record "," log "," doc "," file "," batch "," lot "," job "," fax "," rev "," ticket "," case "," order "},(" "&amp;SUBSTITUTE(SUBSTITUTE(SUBSTITUTE(BM132,":"," "),"."," "),","," ")&amp;" "))))&gt;0,ISNUMBER(SEARCH("000",SUBSTITUTE(BM132,":"," ")))),SUMPRODUCT(--ISNUMBER(SEARCH({"http","www.","\",".pdf",".jpg",".jpeg",".png",".heic",".xls",".doc",".msg",".eml"},Z132)))&gt;0),1,0),0)</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IFERROR(IF(OR(SUMPRODUCT(--ISNUMBER(SEARCH({"a0","a-0","a_0","a/0","a.0"},BP132)))&gt;0,SUMPRODUCT(--ISNUMBER(SEARCH({"ref 0","ref no 0","ref. 0","ref: 0","no. 0","no: 0","# 0","rev 0","email 0","memo 0","form 0","sheet 0","log 0","doc 0","report 0","photo 0","photos 0","img 0","file 0","ack 0","batch 0","lot 0","job 0","record 0","fax 0","letter 0","ref0","#0","no.0","no:0"},BO132)))&gt;0,AND(SUMPRODUCT(--ISNUMBER(SEARCH({" ref "," email "," memo "," form "," sheet "," report "," ack "," letter "," record "," log "," doc "," file "," batch "," lot "," job "," fax "," rev "," ticket "," case "," order "},(" "&amp;SUBSTITUTE(SUBSTITUTE(SUBSTITUTE(BO132,":"," "),"."," "),","," ")&amp;" "))))&gt;0,ISNUMBER(SEARCH("000",SUBSTITUTE(BO132,":"," ")))),SUMPRODUCT(--ISNUMBER(SEARCH({"http","www.","\",".pdf",".jpg",".jpeg",".png",".heic",".xls",".doc",".msg",".eml"},W132)))&gt;0),1,0),0)</f>
        <v>0</v>
      </c>
    </row>
    <row r="133" customFormat="false" ht="39.75" hidden="false" customHeight="true" outlineLevel="0" collapsed="false">
      <c r="A133" s="57" t="s">
        <v>648</v>
      </c>
      <c r="B133" s="57" t="s">
        <v>218</v>
      </c>
      <c r="C133" s="57" t="str">
        <f aca="false">Flights!$F$8</f>
        <v>MH0088</v>
      </c>
      <c r="D133" s="58" t="n">
        <f aca="false">Flights!$D$8</f>
        <v>46305</v>
      </c>
      <c r="E133" s="57" t="str">
        <f aca="false">Flights!$G$8&amp;"-"&amp;Flights!$H$8</f>
        <v>KUL-NRT</v>
      </c>
      <c r="F133" s="57" t="str">
        <f aca="false">Flights!$K$8</f>
        <v>BC</v>
      </c>
      <c r="G133" s="57" t="s">
        <v>455</v>
      </c>
      <c r="H133" s="57" t="s">
        <v>456</v>
      </c>
      <c r="I133" s="57" t="s">
        <v>443</v>
      </c>
      <c r="J133" s="57" t="s">
        <v>649</v>
      </c>
      <c r="K133" s="67" t="s">
        <v>445</v>
      </c>
      <c r="L133" s="67" t="s">
        <v>620</v>
      </c>
      <c r="M133" s="67" t="s">
        <v>447</v>
      </c>
      <c r="N133" s="67" t="s">
        <v>379</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IFERROR(IF(OR(SUMPRODUCT(--ISNUMBER(SEARCH({"a0","a-0","a_0","a/0","a.0"},BN133)))&gt;0,SUMPRODUCT(--ISNUMBER(SEARCH({"ref 0","ref no 0","ref. 0","ref: 0","no. 0","no: 0","# 0","rev 0","email 0","memo 0","form 0","sheet 0","log 0","doc 0","report 0","photo 0","photos 0","img 0","file 0","ack 0","batch 0","lot 0","job 0","record 0","fax 0","letter 0","ref0","#0","no.0","no:0"},BM133)))&gt;0,AND(SUMPRODUCT(--ISNUMBER(SEARCH({" ref "," email "," memo "," form "," sheet "," report "," ack "," letter "," record "," log "," doc "," file "," batch "," lot "," job "," fax "," rev "," ticket "," case "," order "},(" "&amp;SUBSTITUTE(SUBSTITUTE(SUBSTITUTE(BM133,":"," "),"."," "),","," ")&amp;" "))))&gt;0,ISNUMBER(SEARCH("000",SUBSTITUTE(BM133,":"," ")))),SUMPRODUCT(--ISNUMBER(SEARCH({"http","www.","\",".pdf",".jpg",".jpeg",".png",".heic",".xls",".doc",".msg",".eml"},Z133)))&gt;0),1,0),0)</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IFERROR(IF(OR(SUMPRODUCT(--ISNUMBER(SEARCH({"a0","a-0","a_0","a/0","a.0"},BP133)))&gt;0,SUMPRODUCT(--ISNUMBER(SEARCH({"ref 0","ref no 0","ref. 0","ref: 0","no. 0","no: 0","# 0","rev 0","email 0","memo 0","form 0","sheet 0","log 0","doc 0","report 0","photo 0","photos 0","img 0","file 0","ack 0","batch 0","lot 0","job 0","record 0","fax 0","letter 0","ref0","#0","no.0","no:0"},BO133)))&gt;0,AND(SUMPRODUCT(--ISNUMBER(SEARCH({" ref "," email "," memo "," form "," sheet "," report "," ack "," letter "," record "," log "," doc "," file "," batch "," lot "," job "," fax "," rev "," ticket "," case "," order "},(" "&amp;SUBSTITUTE(SUBSTITUTE(SUBSTITUTE(BO133,":"," "),"."," "),","," ")&amp;" "))))&gt;0,ISNUMBER(SEARCH("000",SUBSTITUTE(BO133,":"," ")))),SUMPRODUCT(--ISNUMBER(SEARCH({"http","www.","\",".pdf",".jpg",".jpeg",".png",".heic",".xls",".doc",".msg",".eml"},W133)))&gt;0),1,0),0)</f>
        <v>0</v>
      </c>
    </row>
    <row r="134" customFormat="false" ht="39.75" hidden="false" customHeight="true" outlineLevel="0" collapsed="false">
      <c r="A134" s="57" t="s">
        <v>650</v>
      </c>
      <c r="B134" s="57" t="s">
        <v>218</v>
      </c>
      <c r="C134" s="57" t="str">
        <f aca="false">Flights!$F$8</f>
        <v>MH0088</v>
      </c>
      <c r="D134" s="58" t="n">
        <f aca="false">Flights!$D$8</f>
        <v>46305</v>
      </c>
      <c r="E134" s="57" t="str">
        <f aca="false">Flights!$G$8&amp;"-"&amp;Flights!$H$8</f>
        <v>KUL-NRT</v>
      </c>
      <c r="F134" s="57" t="str">
        <f aca="false">Flights!$K$8</f>
        <v>BC</v>
      </c>
      <c r="G134" s="57" t="s">
        <v>455</v>
      </c>
      <c r="H134" s="57" t="s">
        <v>456</v>
      </c>
      <c r="I134" s="57" t="s">
        <v>443</v>
      </c>
      <c r="J134" s="57" t="s">
        <v>651</v>
      </c>
      <c r="K134" s="67" t="s">
        <v>445</v>
      </c>
      <c r="L134" s="67" t="s">
        <v>623</v>
      </c>
      <c r="M134" s="67" t="s">
        <v>447</v>
      </c>
      <c r="N134" s="67" t="s">
        <v>379</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IFERROR(IF(OR(SUMPRODUCT(--ISNUMBER(SEARCH({"a0","a-0","a_0","a/0","a.0"},BN134)))&gt;0,SUMPRODUCT(--ISNUMBER(SEARCH({"ref 0","ref no 0","ref. 0","ref: 0","no. 0","no: 0","# 0","rev 0","email 0","memo 0","form 0","sheet 0","log 0","doc 0","report 0","photo 0","photos 0","img 0","file 0","ack 0","batch 0","lot 0","job 0","record 0","fax 0","letter 0","ref0","#0","no.0","no:0"},BM134)))&gt;0,AND(SUMPRODUCT(--ISNUMBER(SEARCH({" ref "," email "," memo "," form "," sheet "," report "," ack "," letter "," record "," log "," doc "," file "," batch "," lot "," job "," fax "," rev "," ticket "," case "," order "},(" "&amp;SUBSTITUTE(SUBSTITUTE(SUBSTITUTE(BM134,":"," "),"."," "),","," ")&amp;" "))))&gt;0,ISNUMBER(SEARCH("000",SUBSTITUTE(BM134,":"," ")))),SUMPRODUCT(--ISNUMBER(SEARCH({"http","www.","\",".pdf",".jpg",".jpeg",".png",".heic",".xls",".doc",".msg",".eml"},Z134)))&gt;0),1,0),0)</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IFERROR(IF(OR(SUMPRODUCT(--ISNUMBER(SEARCH({"a0","a-0","a_0","a/0","a.0"},BP134)))&gt;0,SUMPRODUCT(--ISNUMBER(SEARCH({"ref 0","ref no 0","ref. 0","ref: 0","no. 0","no: 0","# 0","rev 0","email 0","memo 0","form 0","sheet 0","log 0","doc 0","report 0","photo 0","photos 0","img 0","file 0","ack 0","batch 0","lot 0","job 0","record 0","fax 0","letter 0","ref0","#0","no.0","no:0"},BO134)))&gt;0,AND(SUMPRODUCT(--ISNUMBER(SEARCH({" ref "," email "," memo "," form "," sheet "," report "," ack "," letter "," record "," log "," doc "," file "," batch "," lot "," job "," fax "," rev "," ticket "," case "," order "},(" "&amp;SUBSTITUTE(SUBSTITUTE(SUBSTITUTE(BO134,":"," "),"."," "),","," ")&amp;" "))))&gt;0,ISNUMBER(SEARCH("000",SUBSTITUTE(BO134,":"," ")))),SUMPRODUCT(--ISNUMBER(SEARCH({"http","www.","\",".pdf",".jpg",".jpeg",".png",".heic",".xls",".doc",".msg",".eml"},W134)))&gt;0),1,0),0)</f>
        <v>0</v>
      </c>
    </row>
    <row r="135" customFormat="false" ht="39.75" hidden="false" customHeight="true" outlineLevel="0" collapsed="false">
      <c r="A135" s="57" t="s">
        <v>652</v>
      </c>
      <c r="B135" s="57" t="s">
        <v>218</v>
      </c>
      <c r="C135" s="57" t="str">
        <f aca="false">Flights!$F$8</f>
        <v>MH0088</v>
      </c>
      <c r="D135" s="58" t="n">
        <f aca="false">Flights!$D$8</f>
        <v>46305</v>
      </c>
      <c r="E135" s="57" t="str">
        <f aca="false">Flights!$G$8&amp;"-"&amp;Flights!$H$8</f>
        <v>KUL-NRT</v>
      </c>
      <c r="F135" s="57" t="str">
        <f aca="false">Flights!$K$8</f>
        <v>BC</v>
      </c>
      <c r="G135" s="57" t="s">
        <v>455</v>
      </c>
      <c r="H135" s="57" t="s">
        <v>456</v>
      </c>
      <c r="I135" s="57" t="s">
        <v>625</v>
      </c>
      <c r="J135" s="57" t="s">
        <v>653</v>
      </c>
      <c r="K135" s="67" t="s">
        <v>497</v>
      </c>
      <c r="L135" s="67" t="s">
        <v>627</v>
      </c>
      <c r="M135" s="67" t="s">
        <v>187</v>
      </c>
      <c r="N135" s="67" t="s">
        <v>379</v>
      </c>
      <c r="O135" s="67" t="s">
        <v>628</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IFERROR(IF(OR(SUMPRODUCT(--ISNUMBER(SEARCH({"a0","a-0","a_0","a/0","a.0"},BN135)))&gt;0,SUMPRODUCT(--ISNUMBER(SEARCH({"ref 0","ref no 0","ref. 0","ref: 0","no. 0","no: 0","# 0","rev 0","email 0","memo 0","form 0","sheet 0","log 0","doc 0","report 0","photo 0","photos 0","img 0","file 0","ack 0","batch 0","lot 0","job 0","record 0","fax 0","letter 0","ref0","#0","no.0","no:0"},BM135)))&gt;0,AND(SUMPRODUCT(--ISNUMBER(SEARCH({" ref "," email "," memo "," form "," sheet "," report "," ack "," letter "," record "," log "," doc "," file "," batch "," lot "," job "," fax "," rev "," ticket "," case "," order "},(" "&amp;SUBSTITUTE(SUBSTITUTE(SUBSTITUTE(BM135,":"," "),"."," "),","," ")&amp;" "))))&gt;0,ISNUMBER(SEARCH("000",SUBSTITUTE(BM135,":"," ")))),SUMPRODUCT(--ISNUMBER(SEARCH({"http","www.","\",".pdf",".jpg",".jpeg",".png",".heic",".xls",".doc",".msg",".eml"},Z135)))&gt;0),1,0),0)</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IFERROR(IF(OR(SUMPRODUCT(--ISNUMBER(SEARCH({"a0","a-0","a_0","a/0","a.0"},BP135)))&gt;0,SUMPRODUCT(--ISNUMBER(SEARCH({"ref 0","ref no 0","ref. 0","ref: 0","no. 0","no: 0","# 0","rev 0","email 0","memo 0","form 0","sheet 0","log 0","doc 0","report 0","photo 0","photos 0","img 0","file 0","ack 0","batch 0","lot 0","job 0","record 0","fax 0","letter 0","ref0","#0","no.0","no:0"},BO135)))&gt;0,AND(SUMPRODUCT(--ISNUMBER(SEARCH({" ref "," email "," memo "," form "," sheet "," report "," ack "," letter "," record "," log "," doc "," file "," batch "," lot "," job "," fax "," rev "," ticket "," case "," order "},(" "&amp;SUBSTITUTE(SUBSTITUTE(SUBSTITUTE(BO135,":"," "),"."," "),","," ")&amp;" "))))&gt;0,ISNUMBER(SEARCH("000",SUBSTITUTE(BO135,":"," ")))),SUMPRODUCT(--ISNUMBER(SEARCH({"http","www.","\",".pdf",".jpg",".jpeg",".png",".heic",".xls",".doc",".msg",".eml"},W135)))&gt;0),1,0),0)</f>
        <v>0</v>
      </c>
    </row>
    <row r="136" customFormat="false" ht="41.25" hidden="false" customHeight="true" outlineLevel="0" collapsed="false">
      <c r="A136" s="57" t="s">
        <v>654</v>
      </c>
      <c r="B136" s="57" t="s">
        <v>218</v>
      </c>
      <c r="C136" s="57" t="str">
        <f aca="false">Flights!$F$8</f>
        <v>MH0088</v>
      </c>
      <c r="D136" s="58" t="n">
        <f aca="false">Flights!$D$8</f>
        <v>46305</v>
      </c>
      <c r="E136" s="57" t="str">
        <f aca="false">Flights!$G$8&amp;"-"&amp;Flights!$H$8</f>
        <v>KUL-NRT</v>
      </c>
      <c r="F136" s="57" t="str">
        <f aca="false">Flights!$K$8</f>
        <v>BC</v>
      </c>
      <c r="G136" s="57" t="s">
        <v>455</v>
      </c>
      <c r="H136" s="57" t="s">
        <v>456</v>
      </c>
      <c r="I136" s="57" t="s">
        <v>630</v>
      </c>
      <c r="J136" s="57" t="s">
        <v>655</v>
      </c>
      <c r="K136" s="67" t="s">
        <v>632</v>
      </c>
      <c r="L136" s="67" t="s">
        <v>633</v>
      </c>
      <c r="M136" s="67" t="s">
        <v>447</v>
      </c>
      <c r="N136" s="67" t="s">
        <v>379</v>
      </c>
      <c r="O136" s="67" t="s">
        <v>656</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IFERROR(IF(OR(SUMPRODUCT(--ISNUMBER(SEARCH({"a0","a-0","a_0","a/0","a.0"},BN136)))&gt;0,SUMPRODUCT(--ISNUMBER(SEARCH({"ref 0","ref no 0","ref. 0","ref: 0","no. 0","no: 0","# 0","rev 0","email 0","memo 0","form 0","sheet 0","log 0","doc 0","report 0","photo 0","photos 0","img 0","file 0","ack 0","batch 0","lot 0","job 0","record 0","fax 0","letter 0","ref0","#0","no.0","no:0"},BM136)))&gt;0,AND(SUMPRODUCT(--ISNUMBER(SEARCH({" ref "," email "," memo "," form "," sheet "," report "," ack "," letter "," record "," log "," doc "," file "," batch "," lot "," job "," fax "," rev "," ticket "," case "," order "},(" "&amp;SUBSTITUTE(SUBSTITUTE(SUBSTITUTE(BM136,":"," "),"."," "),","," ")&amp;" "))))&gt;0,ISNUMBER(SEARCH("000",SUBSTITUTE(BM136,":"," ")))),SUMPRODUCT(--ISNUMBER(SEARCH({"http","www.","\",".pdf",".jpg",".jpeg",".png",".heic",".xls",".doc",".msg",".eml"},Z136)))&gt;0),1,0),0)</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IFERROR(IF(OR(SUMPRODUCT(--ISNUMBER(SEARCH({"a0","a-0","a_0","a/0","a.0"},BP136)))&gt;0,SUMPRODUCT(--ISNUMBER(SEARCH({"ref 0","ref no 0","ref. 0","ref: 0","no. 0","no: 0","# 0","rev 0","email 0","memo 0","form 0","sheet 0","log 0","doc 0","report 0","photo 0","photos 0","img 0","file 0","ack 0","batch 0","lot 0","job 0","record 0","fax 0","letter 0","ref0","#0","no.0","no:0"},BO136)))&gt;0,AND(SUMPRODUCT(--ISNUMBER(SEARCH({" ref "," email "," memo "," form "," sheet "," report "," ack "," letter "," record "," log "," doc "," file "," batch "," lot "," job "," fax "," rev "," ticket "," case "," order "},(" "&amp;SUBSTITUTE(SUBSTITUTE(SUBSTITUTE(BO136,":"," "),"."," "),","," ")&amp;" "))))&gt;0,ISNUMBER(SEARCH("000",SUBSTITUTE(BO136,":"," ")))),SUMPRODUCT(--ISNUMBER(SEARCH({"http","www.","\",".pdf",".jpg",".jpeg",".png",".heic",".xls",".doc",".msg",".eml"},W136)))&gt;0),1,0),0)</f>
        <v>0</v>
      </c>
    </row>
    <row r="137" customFormat="false" ht="39.75" hidden="false" customHeight="true" outlineLevel="0" collapsed="false">
      <c r="A137" s="57" t="s">
        <v>657</v>
      </c>
      <c r="B137" s="57" t="s">
        <v>228</v>
      </c>
      <c r="C137" s="57" t="str">
        <f aca="false">Flights!$F$9</f>
        <v>MH0089</v>
      </c>
      <c r="D137" s="58" t="n">
        <f aca="false">Flights!$D$9</f>
        <v>46310</v>
      </c>
      <c r="E137" s="57" t="str">
        <f aca="false">Flights!$G$9&amp;"-"&amp;Flights!$H$9</f>
        <v>NRT-KUL</v>
      </c>
      <c r="F137" s="57" t="str">
        <f aca="false">Flights!$K$9</f>
        <v>EY</v>
      </c>
      <c r="G137" s="57" t="s">
        <v>81</v>
      </c>
      <c r="H137" s="57" t="s">
        <v>374</v>
      </c>
      <c r="I137" s="57" t="s">
        <v>375</v>
      </c>
      <c r="J137" s="57" t="s">
        <v>376</v>
      </c>
      <c r="K137" s="67" t="s">
        <v>377</v>
      </c>
      <c r="L137" s="67" t="s">
        <v>378</v>
      </c>
      <c r="M137" s="67"/>
      <c r="N137" s="67" t="s">
        <v>379</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t="n">
        <f aca="false">IFERROR(IF(OR(SUMPRODUCT(--ISNUMBER(SEARCH({"a0","a-0","a_0","a/0","a.0"},BN137)))&gt;0,SUMPRODUCT(--ISNUMBER(SEARCH({"ref 0","ref no 0","ref. 0","ref: 0","no. 0","no: 0","# 0","rev 0","email 0","memo 0","form 0","sheet 0","log 0","doc 0","report 0","photo 0","photos 0","img 0","file 0","ack 0","batch 0","lot 0","job 0","record 0","fax 0","letter 0","ref0","#0","no.0","no:0"},BM137)))&gt;0,AND(SUMPRODUCT(--ISNUMBER(SEARCH({" ref "," email "," memo "," form "," sheet "," report "," ack "," letter "," record "," log "," doc "," file "," batch "," lot "," job "," fax "," rev "," ticket "," case "," order "},(" "&amp;SUBSTITUTE(SUBSTITUTE(SUBSTITUTE(BM137,":"," "),"."," "),","," ")&amp;" "))))&gt;0,ISNUMBER(SEARCH("000",SUBSTITUTE(BM137,":"," ")))),SUMPRODUCT(--ISNUMBER(SEARCH({"http","www.","\",".pdf",".jpg",".jpeg",".png",".heic",".xls",".doc",".msg",".eml"},Z137)))&gt;0),1,0),0)</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IFERROR(IF(OR(SUMPRODUCT(--ISNUMBER(SEARCH({"a0","a-0","a_0","a/0","a.0"},BP137)))&gt;0,SUMPRODUCT(--ISNUMBER(SEARCH({"ref 0","ref no 0","ref. 0","ref: 0","no. 0","no: 0","# 0","rev 0","email 0","memo 0","form 0","sheet 0","log 0","doc 0","report 0","photo 0","photos 0","img 0","file 0","ack 0","batch 0","lot 0","job 0","record 0","fax 0","letter 0","ref0","#0","no.0","no:0"},BO137)))&gt;0,AND(SUMPRODUCT(--ISNUMBER(SEARCH({" ref "," email "," memo "," form "," sheet "," report "," ack "," letter "," record "," log "," doc "," file "," batch "," lot "," job "," fax "," rev "," ticket "," case "," order "},(" "&amp;SUBSTITUTE(SUBSTITUTE(SUBSTITUTE(BO137,":"," "),"."," "),","," ")&amp;" "))))&gt;0,ISNUMBER(SEARCH("000",SUBSTITUTE(BO137,":"," ")))),SUMPRODUCT(--ISNUMBER(SEARCH({"http","www.","\",".pdf",".jpg",".jpeg",".png",".heic",".xls",".doc",".msg",".eml"},W137)))&gt;0),1,0),0)</f>
        <v>0</v>
      </c>
    </row>
    <row r="138" customFormat="false" ht="39.75" hidden="false" customHeight="true" outlineLevel="0" collapsed="false">
      <c r="A138" s="57" t="s">
        <v>658</v>
      </c>
      <c r="B138" s="57" t="s">
        <v>228</v>
      </c>
      <c r="C138" s="57" t="str">
        <f aca="false">Flights!$F$9</f>
        <v>MH0089</v>
      </c>
      <c r="D138" s="58" t="n">
        <f aca="false">Flights!$D$9</f>
        <v>46310</v>
      </c>
      <c r="E138" s="57" t="str">
        <f aca="false">Flights!$G$9&amp;"-"&amp;Flights!$H$9</f>
        <v>NRT-KUL</v>
      </c>
      <c r="F138" s="57" t="str">
        <f aca="false">Flights!$K$9</f>
        <v>EY</v>
      </c>
      <c r="G138" s="57" t="s">
        <v>81</v>
      </c>
      <c r="H138" s="57" t="s">
        <v>374</v>
      </c>
      <c r="I138" s="57" t="s">
        <v>381</v>
      </c>
      <c r="J138" s="57" t="s">
        <v>382</v>
      </c>
      <c r="K138" s="67" t="s">
        <v>383</v>
      </c>
      <c r="L138" s="67" t="s">
        <v>378</v>
      </c>
      <c r="M138" s="67"/>
      <c r="N138" s="67" t="s">
        <v>379</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t="n">
        <f aca="false">IFERROR(IF(OR(SUMPRODUCT(--ISNUMBER(SEARCH({"a0","a-0","a_0","a/0","a.0"},BN138)))&gt;0,SUMPRODUCT(--ISNUMBER(SEARCH({"ref 0","ref no 0","ref. 0","ref: 0","no. 0","no: 0","# 0","rev 0","email 0","memo 0","form 0","sheet 0","log 0","doc 0","report 0","photo 0","photos 0","img 0","file 0","ack 0","batch 0","lot 0","job 0","record 0","fax 0","letter 0","ref0","#0","no.0","no:0"},BM138)))&gt;0,AND(SUMPRODUCT(--ISNUMBER(SEARCH({" ref "," email "," memo "," form "," sheet "," report "," ack "," letter "," record "," log "," doc "," file "," batch "," lot "," job "," fax "," rev "," ticket "," case "," order "},(" "&amp;SUBSTITUTE(SUBSTITUTE(SUBSTITUTE(BM138,":"," "),"."," "),","," ")&amp;" "))))&gt;0,ISNUMBER(SEARCH("000",SUBSTITUTE(BM138,":"," ")))),SUMPRODUCT(--ISNUMBER(SEARCH({"http","www.","\",".pdf",".jpg",".jpeg",".png",".heic",".xls",".doc",".msg",".eml"},Z138)))&gt;0),1,0),0)</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IFERROR(IF(OR(SUMPRODUCT(--ISNUMBER(SEARCH({"a0","a-0","a_0","a/0","a.0"},BP138)))&gt;0,SUMPRODUCT(--ISNUMBER(SEARCH({"ref 0","ref no 0","ref. 0","ref: 0","no. 0","no: 0","# 0","rev 0","email 0","memo 0","form 0","sheet 0","log 0","doc 0","report 0","photo 0","photos 0","img 0","file 0","ack 0","batch 0","lot 0","job 0","record 0","fax 0","letter 0","ref0","#0","no.0","no:0"},BO138)))&gt;0,AND(SUMPRODUCT(--ISNUMBER(SEARCH({" ref "," email "," memo "," form "," sheet "," report "," ack "," letter "," record "," log "," doc "," file "," batch "," lot "," job "," fax "," rev "," ticket "," case "," order "},(" "&amp;SUBSTITUTE(SUBSTITUTE(SUBSTITUTE(BO138,":"," "),"."," "),","," ")&amp;" "))))&gt;0,ISNUMBER(SEARCH("000",SUBSTITUTE(BO138,":"," ")))),SUMPRODUCT(--ISNUMBER(SEARCH({"http","www.","\",".pdf",".jpg",".jpeg",".png",".heic",".xls",".doc",".msg",".eml"},W138)))&gt;0),1,0),0)</f>
        <v>0</v>
      </c>
    </row>
    <row r="139" customFormat="false" ht="41.25" hidden="false" customHeight="true" outlineLevel="0" collapsed="false">
      <c r="A139" s="57" t="s">
        <v>659</v>
      </c>
      <c r="B139" s="57" t="s">
        <v>228</v>
      </c>
      <c r="C139" s="57" t="str">
        <f aca="false">Flights!$F$9</f>
        <v>MH0089</v>
      </c>
      <c r="D139" s="58" t="n">
        <f aca="false">Flights!$D$9</f>
        <v>46310</v>
      </c>
      <c r="E139" s="57" t="str">
        <f aca="false">Flights!$G$9&amp;"-"&amp;Flights!$H$9</f>
        <v>NRT-KUL</v>
      </c>
      <c r="F139" s="57" t="str">
        <f aca="false">Flights!$K$9</f>
        <v>EY</v>
      </c>
      <c r="G139" s="57" t="s">
        <v>81</v>
      </c>
      <c r="H139" s="57" t="s">
        <v>374</v>
      </c>
      <c r="I139" s="57" t="s">
        <v>385</v>
      </c>
      <c r="J139" s="57" t="s">
        <v>386</v>
      </c>
      <c r="K139" s="67" t="s">
        <v>387</v>
      </c>
      <c r="L139" s="67" t="s">
        <v>378</v>
      </c>
      <c r="M139" s="67"/>
      <c r="N139" s="67" t="str">
        <f aca="false">IF(TRIM(Flights!$L$9)="A339","Required","N/A – rule")</f>
        <v>N/A – rule</v>
      </c>
      <c r="O139" s="67" t="s">
        <v>388</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t="n">
        <f aca="false">IFERROR(IF(OR(SUMPRODUCT(--ISNUMBER(SEARCH({"a0","a-0","a_0","a/0","a.0"},BN139)))&gt;0,SUMPRODUCT(--ISNUMBER(SEARCH({"ref 0","ref no 0","ref. 0","ref: 0","no. 0","no: 0","# 0","rev 0","email 0","memo 0","form 0","sheet 0","log 0","doc 0","report 0","photo 0","photos 0","img 0","file 0","ack 0","batch 0","lot 0","job 0","record 0","fax 0","letter 0","ref0","#0","no.0","no:0"},BM139)))&gt;0,AND(SUMPRODUCT(--ISNUMBER(SEARCH({" ref "," email "," memo "," form "," sheet "," report "," ack "," letter "," record "," log "," doc "," file "," batch "," lot "," job "," fax "," rev "," ticket "," case "," order "},(" "&amp;SUBSTITUTE(SUBSTITUTE(SUBSTITUTE(BM139,":"," "),"."," "),","," ")&amp;" "))))&gt;0,ISNUMBER(SEARCH("000",SUBSTITUTE(BM139,":"," ")))),SUMPRODUCT(--ISNUMBER(SEARCH({"http","www.","\",".pdf",".jpg",".jpeg",".png",".heic",".xls",".doc",".msg",".eml"},Z139)))&gt;0),1,0),0)</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IFERROR(IF(OR(SUMPRODUCT(--ISNUMBER(SEARCH({"a0","a-0","a_0","a/0","a.0"},BP139)))&gt;0,SUMPRODUCT(--ISNUMBER(SEARCH({"ref 0","ref no 0","ref. 0","ref: 0","no. 0","no: 0","# 0","rev 0","email 0","memo 0","form 0","sheet 0","log 0","doc 0","report 0","photo 0","photos 0","img 0","file 0","ack 0","batch 0","lot 0","job 0","record 0","fax 0","letter 0","ref0","#0","no.0","no:0"},BO139)))&gt;0,AND(SUMPRODUCT(--ISNUMBER(SEARCH({" ref "," email "," memo "," form "," sheet "," report "," ack "," letter "," record "," log "," doc "," file "," batch "," lot "," job "," fax "," rev "," ticket "," case "," order "},(" "&amp;SUBSTITUTE(SUBSTITUTE(SUBSTITUTE(BO139,":"," "),"."," "),","," ")&amp;" "))))&gt;0,ISNUMBER(SEARCH("000",SUBSTITUTE(BO139,":"," ")))),SUMPRODUCT(--ISNUMBER(SEARCH({"http","www.","\",".pdf",".jpg",".jpeg",".png",".heic",".xls",".doc",".msg",".eml"},W139)))&gt;0),1,0),0)</f>
        <v>0</v>
      </c>
    </row>
    <row r="140" customFormat="false" ht="39.75" hidden="false" customHeight="true" outlineLevel="0" collapsed="false">
      <c r="A140" s="57" t="s">
        <v>660</v>
      </c>
      <c r="B140" s="57" t="s">
        <v>228</v>
      </c>
      <c r="C140" s="57" t="str">
        <f aca="false">Flights!$F$9</f>
        <v>MH0089</v>
      </c>
      <c r="D140" s="58" t="n">
        <f aca="false">Flights!$D$9</f>
        <v>46310</v>
      </c>
      <c r="E140" s="57" t="str">
        <f aca="false">Flights!$G$9&amp;"-"&amp;Flights!$H$9</f>
        <v>NRT-KUL</v>
      </c>
      <c r="F140" s="57" t="str">
        <f aca="false">Flights!$K$9</f>
        <v>EY</v>
      </c>
      <c r="G140" s="57" t="s">
        <v>81</v>
      </c>
      <c r="H140" s="57" t="s">
        <v>374</v>
      </c>
      <c r="I140" s="57" t="s">
        <v>390</v>
      </c>
      <c r="J140" s="57" t="s">
        <v>391</v>
      </c>
      <c r="K140" s="67" t="s">
        <v>392</v>
      </c>
      <c r="L140" s="67" t="s">
        <v>378</v>
      </c>
      <c r="M140" s="67"/>
      <c r="N140" s="67" t="s">
        <v>379</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t="n">
        <f aca="false">IFERROR(IF(OR(SUMPRODUCT(--ISNUMBER(SEARCH({"a0","a-0","a_0","a/0","a.0"},BN140)))&gt;0,SUMPRODUCT(--ISNUMBER(SEARCH({"ref 0","ref no 0","ref. 0","ref: 0","no. 0","no: 0","# 0","rev 0","email 0","memo 0","form 0","sheet 0","log 0","doc 0","report 0","photo 0","photos 0","img 0","file 0","ack 0","batch 0","lot 0","job 0","record 0","fax 0","letter 0","ref0","#0","no.0","no:0"},BM140)))&gt;0,AND(SUMPRODUCT(--ISNUMBER(SEARCH({" ref "," email "," memo "," form "," sheet "," report "," ack "," letter "," record "," log "," doc "," file "," batch "," lot "," job "," fax "," rev "," ticket "," case "," order "},(" "&amp;SUBSTITUTE(SUBSTITUTE(SUBSTITUTE(BM140,":"," "),"."," "),","," ")&amp;" "))))&gt;0,ISNUMBER(SEARCH("000",SUBSTITUTE(BM140,":"," ")))),SUMPRODUCT(--ISNUMBER(SEARCH({"http","www.","\",".pdf",".jpg",".jpeg",".png",".heic",".xls",".doc",".msg",".eml"},Z140)))&gt;0),1,0),0)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IFERROR(IF(OR(SUMPRODUCT(--ISNUMBER(SEARCH({"a0","a-0","a_0","a/0","a.0"},BP140)))&gt;0,SUMPRODUCT(--ISNUMBER(SEARCH({"ref 0","ref no 0","ref. 0","ref: 0","no. 0","no: 0","# 0","rev 0","email 0","memo 0","form 0","sheet 0","log 0","doc 0","report 0","photo 0","photos 0","img 0","file 0","ack 0","batch 0","lot 0","job 0","record 0","fax 0","letter 0","ref0","#0","no.0","no:0"},BO140)))&gt;0,AND(SUMPRODUCT(--ISNUMBER(SEARCH({" ref "," email "," memo "," form "," sheet "," report "," ack "," letter "," record "," log "," doc "," file "," batch "," lot "," job "," fax "," rev "," ticket "," case "," order "},(" "&amp;SUBSTITUTE(SUBSTITUTE(SUBSTITUTE(BO140,":"," "),"."," "),","," ")&amp;" "))))&gt;0,ISNUMBER(SEARCH("000",SUBSTITUTE(BO140,":"," ")))),SUMPRODUCT(--ISNUMBER(SEARCH({"http","www.","\",".pdf",".jpg",".jpeg",".png",".heic",".xls",".doc",".msg",".eml"},W140)))&gt;0),1,0),0)</f>
        <v>0</v>
      </c>
    </row>
    <row r="141" customFormat="false" ht="39.75" hidden="false" customHeight="true" outlineLevel="0" collapsed="false">
      <c r="A141" s="57" t="s">
        <v>661</v>
      </c>
      <c r="B141" s="57" t="s">
        <v>228</v>
      </c>
      <c r="C141" s="57" t="str">
        <f aca="false">Flights!$F$9</f>
        <v>MH0089</v>
      </c>
      <c r="D141" s="58" t="n">
        <f aca="false">Flights!$D$9</f>
        <v>46310</v>
      </c>
      <c r="E141" s="57" t="str">
        <f aca="false">Flights!$G$9&amp;"-"&amp;Flights!$H$9</f>
        <v>NRT-KUL</v>
      </c>
      <c r="F141" s="57" t="str">
        <f aca="false">Flights!$K$9</f>
        <v>EY</v>
      </c>
      <c r="G141" s="57" t="s">
        <v>81</v>
      </c>
      <c r="H141" s="57" t="s">
        <v>374</v>
      </c>
      <c r="I141" s="57" t="s">
        <v>394</v>
      </c>
      <c r="J141" s="57" t="s">
        <v>395</v>
      </c>
      <c r="K141" s="67" t="s">
        <v>396</v>
      </c>
      <c r="L141" s="67" t="s">
        <v>378</v>
      </c>
      <c r="M141" s="67"/>
      <c r="N141" s="67" t="s">
        <v>379</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t="n">
        <f aca="false">IFERROR(IF(OR(SUMPRODUCT(--ISNUMBER(SEARCH({"a0","a-0","a_0","a/0","a.0"},BN141)))&gt;0,SUMPRODUCT(--ISNUMBER(SEARCH({"ref 0","ref no 0","ref. 0","ref: 0","no. 0","no: 0","# 0","rev 0","email 0","memo 0","form 0","sheet 0","log 0","doc 0","report 0","photo 0","photos 0","img 0","file 0","ack 0","batch 0","lot 0","job 0","record 0","fax 0","letter 0","ref0","#0","no.0","no:0"},BM141)))&gt;0,AND(SUMPRODUCT(--ISNUMBER(SEARCH({" ref "," email "," memo "," form "," sheet "," report "," ack "," letter "," record "," log "," doc "," file "," batch "," lot "," job "," fax "," rev "," ticket "," case "," order "},(" "&amp;SUBSTITUTE(SUBSTITUTE(SUBSTITUTE(BM141,":"," "),"."," "),","," ")&amp;" "))))&gt;0,ISNUMBER(SEARCH("000",SUBSTITUTE(BM141,":"," ")))),SUMPRODUCT(--ISNUMBER(SEARCH({"http","www.","\",".pdf",".jpg",".jpeg",".png",".heic",".xls",".doc",".msg",".eml"},Z141)))&gt;0),1,0),0)</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IFERROR(IF(OR(SUMPRODUCT(--ISNUMBER(SEARCH({"a0","a-0","a_0","a/0","a.0"},BP141)))&gt;0,SUMPRODUCT(--ISNUMBER(SEARCH({"ref 0","ref no 0","ref. 0","ref: 0","no. 0","no: 0","# 0","rev 0","email 0","memo 0","form 0","sheet 0","log 0","doc 0","report 0","photo 0","photos 0","img 0","file 0","ack 0","batch 0","lot 0","job 0","record 0","fax 0","letter 0","ref0","#0","no.0","no:0"},BO141)))&gt;0,AND(SUMPRODUCT(--ISNUMBER(SEARCH({" ref "," email "," memo "," form "," sheet "," report "," ack "," letter "," record "," log "," doc "," file "," batch "," lot "," job "," fax "," rev "," ticket "," case "," order "},(" "&amp;SUBSTITUTE(SUBSTITUTE(SUBSTITUTE(BO141,":"," "),"."," "),","," ")&amp;" "))))&gt;0,ISNUMBER(SEARCH("000",SUBSTITUTE(BO141,":"," ")))),SUMPRODUCT(--ISNUMBER(SEARCH({"http","www.","\",".pdf",".jpg",".jpeg",".png",".heic",".xls",".doc",".msg",".eml"},W141)))&gt;0),1,0),0)</f>
        <v>0</v>
      </c>
    </row>
    <row r="142" customFormat="false" ht="39.75" hidden="false" customHeight="true" outlineLevel="0" collapsed="false">
      <c r="A142" s="57" t="s">
        <v>662</v>
      </c>
      <c r="B142" s="57" t="s">
        <v>228</v>
      </c>
      <c r="C142" s="57" t="str">
        <f aca="false">Flights!$F$9</f>
        <v>MH0089</v>
      </c>
      <c r="D142" s="58" t="n">
        <f aca="false">Flights!$D$9</f>
        <v>46310</v>
      </c>
      <c r="E142" s="57" t="str">
        <f aca="false">Flights!$G$9&amp;"-"&amp;Flights!$H$9</f>
        <v>NRT-KUL</v>
      </c>
      <c r="F142" s="57" t="str">
        <f aca="false">Flights!$K$9</f>
        <v>EY</v>
      </c>
      <c r="G142" s="57" t="s">
        <v>81</v>
      </c>
      <c r="H142" s="57" t="s">
        <v>374</v>
      </c>
      <c r="I142" s="57" t="s">
        <v>394</v>
      </c>
      <c r="J142" s="57" t="s">
        <v>398</v>
      </c>
      <c r="K142" s="67" t="s">
        <v>399</v>
      </c>
      <c r="L142" s="67" t="s">
        <v>378</v>
      </c>
      <c r="M142" s="67"/>
      <c r="N142" s="67" t="s">
        <v>379</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t="n">
        <f aca="false">IFERROR(IF(OR(SUMPRODUCT(--ISNUMBER(SEARCH({"a0","a-0","a_0","a/0","a.0"},BN142)))&gt;0,SUMPRODUCT(--ISNUMBER(SEARCH({"ref 0","ref no 0","ref. 0","ref: 0","no. 0","no: 0","# 0","rev 0","email 0","memo 0","form 0","sheet 0","log 0","doc 0","report 0","photo 0","photos 0","img 0","file 0","ack 0","batch 0","lot 0","job 0","record 0","fax 0","letter 0","ref0","#0","no.0","no:0"},BM142)))&gt;0,AND(SUMPRODUCT(--ISNUMBER(SEARCH({" ref "," email "," memo "," form "," sheet "," report "," ack "," letter "," record "," log "," doc "," file "," batch "," lot "," job "," fax "," rev "," ticket "," case "," order "},(" "&amp;SUBSTITUTE(SUBSTITUTE(SUBSTITUTE(BM142,":"," "),"."," "),","," ")&amp;" "))))&gt;0,ISNUMBER(SEARCH("000",SUBSTITUTE(BM142,":"," ")))),SUMPRODUCT(--ISNUMBER(SEARCH({"http","www.","\",".pdf",".jpg",".jpeg",".png",".heic",".xls",".doc",".msg",".eml"},Z142)))&gt;0),1,0),0)</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IFERROR(IF(OR(SUMPRODUCT(--ISNUMBER(SEARCH({"a0","a-0","a_0","a/0","a.0"},BP142)))&gt;0,SUMPRODUCT(--ISNUMBER(SEARCH({"ref 0","ref no 0","ref. 0","ref: 0","no. 0","no: 0","# 0","rev 0","email 0","memo 0","form 0","sheet 0","log 0","doc 0","report 0","photo 0","photos 0","img 0","file 0","ack 0","batch 0","lot 0","job 0","record 0","fax 0","letter 0","ref0","#0","no.0","no:0"},BO142)))&gt;0,AND(SUMPRODUCT(--ISNUMBER(SEARCH({" ref "," email "," memo "," form "," sheet "," report "," ack "," letter "," record "," log "," doc "," file "," batch "," lot "," job "," fax "," rev "," ticket "," case "," order "},(" "&amp;SUBSTITUTE(SUBSTITUTE(SUBSTITUTE(BO142,":"," "),"."," "),","," ")&amp;" "))))&gt;0,ISNUMBER(SEARCH("000",SUBSTITUTE(BO142,":"," ")))),SUMPRODUCT(--ISNUMBER(SEARCH({"http","www.","\",".pdf",".jpg",".jpeg",".png",".heic",".xls",".doc",".msg",".eml"},W142)))&gt;0),1,0),0)</f>
        <v>0</v>
      </c>
    </row>
    <row r="143" customFormat="false" ht="39.75" hidden="false" customHeight="true" outlineLevel="0" collapsed="false">
      <c r="A143" s="57" t="s">
        <v>663</v>
      </c>
      <c r="B143" s="57" t="s">
        <v>228</v>
      </c>
      <c r="C143" s="57" t="str">
        <f aca="false">Flights!$F$9</f>
        <v>MH0089</v>
      </c>
      <c r="D143" s="58" t="n">
        <f aca="false">Flights!$D$9</f>
        <v>46310</v>
      </c>
      <c r="E143" s="57" t="str">
        <f aca="false">Flights!$G$9&amp;"-"&amp;Flights!$H$9</f>
        <v>NRT-KUL</v>
      </c>
      <c r="F143" s="57" t="str">
        <f aca="false">Flights!$K$9</f>
        <v>EY</v>
      </c>
      <c r="G143" s="57" t="s">
        <v>81</v>
      </c>
      <c r="H143" s="57" t="s">
        <v>374</v>
      </c>
      <c r="I143" s="57" t="s">
        <v>401</v>
      </c>
      <c r="J143" s="57" t="s">
        <v>402</v>
      </c>
      <c r="K143" s="67" t="s">
        <v>403</v>
      </c>
      <c r="L143" s="67" t="s">
        <v>378</v>
      </c>
      <c r="M143" s="67"/>
      <c r="N143" s="67" t="s">
        <v>379</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t="n">
        <f aca="false">IFERROR(IF(OR(SUMPRODUCT(--ISNUMBER(SEARCH({"a0","a-0","a_0","a/0","a.0"},BN143)))&gt;0,SUMPRODUCT(--ISNUMBER(SEARCH({"ref 0","ref no 0","ref. 0","ref: 0","no. 0","no: 0","# 0","rev 0","email 0","memo 0","form 0","sheet 0","log 0","doc 0","report 0","photo 0","photos 0","img 0","file 0","ack 0","batch 0","lot 0","job 0","record 0","fax 0","letter 0","ref0","#0","no.0","no:0"},BM143)))&gt;0,AND(SUMPRODUCT(--ISNUMBER(SEARCH({" ref "," email "," memo "," form "," sheet "," report "," ack "," letter "," record "," log "," doc "," file "," batch "," lot "," job "," fax "," rev "," ticket "," case "," order "},(" "&amp;SUBSTITUTE(SUBSTITUTE(SUBSTITUTE(BM143,":"," "),"."," "),","," ")&amp;" "))))&gt;0,ISNUMBER(SEARCH("000",SUBSTITUTE(BM143,":"," ")))),SUMPRODUCT(--ISNUMBER(SEARCH({"http","www.","\",".pdf",".jpg",".jpeg",".png",".heic",".xls",".doc",".msg",".eml"},Z143)))&gt;0),1,0),0)</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IFERROR(IF(OR(SUMPRODUCT(--ISNUMBER(SEARCH({"a0","a-0","a_0","a/0","a.0"},BP143)))&gt;0,SUMPRODUCT(--ISNUMBER(SEARCH({"ref 0","ref no 0","ref. 0","ref: 0","no. 0","no: 0","# 0","rev 0","email 0","memo 0","form 0","sheet 0","log 0","doc 0","report 0","photo 0","photos 0","img 0","file 0","ack 0","batch 0","lot 0","job 0","record 0","fax 0","letter 0","ref0","#0","no.0","no:0"},BO143)))&gt;0,AND(SUMPRODUCT(--ISNUMBER(SEARCH({" ref "," email "," memo "," form "," sheet "," report "," ack "," letter "," record "," log "," doc "," file "," batch "," lot "," job "," fax "," rev "," ticket "," case "," order "},(" "&amp;SUBSTITUTE(SUBSTITUTE(SUBSTITUTE(BO143,":"," "),"."," "),","," ")&amp;" "))))&gt;0,ISNUMBER(SEARCH("000",SUBSTITUTE(BO143,":"," ")))),SUMPRODUCT(--ISNUMBER(SEARCH({"http","www.","\",".pdf",".jpg",".jpeg",".png",".heic",".xls",".doc",".msg",".eml"},W143)))&gt;0),1,0),0)</f>
        <v>0</v>
      </c>
    </row>
    <row r="144" customFormat="false" ht="39.75" hidden="false" customHeight="true" outlineLevel="0" collapsed="false">
      <c r="A144" s="57" t="s">
        <v>664</v>
      </c>
      <c r="B144" s="57" t="s">
        <v>228</v>
      </c>
      <c r="C144" s="57" t="str">
        <f aca="false">Flights!$F$9</f>
        <v>MH0089</v>
      </c>
      <c r="D144" s="58" t="n">
        <f aca="false">Flights!$D$9</f>
        <v>46310</v>
      </c>
      <c r="E144" s="57" t="str">
        <f aca="false">Flights!$G$9&amp;"-"&amp;Flights!$H$9</f>
        <v>NRT-KUL</v>
      </c>
      <c r="F144" s="57" t="str">
        <f aca="false">Flights!$K$9</f>
        <v>EY</v>
      </c>
      <c r="G144" s="57" t="s">
        <v>81</v>
      </c>
      <c r="H144" s="57" t="s">
        <v>374</v>
      </c>
      <c r="I144" s="57" t="s">
        <v>401</v>
      </c>
      <c r="J144" s="57" t="s">
        <v>405</v>
      </c>
      <c r="K144" s="67" t="s">
        <v>403</v>
      </c>
      <c r="L144" s="67" t="s">
        <v>378</v>
      </c>
      <c r="M144" s="67"/>
      <c r="N144" s="67" t="s">
        <v>379</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t="n">
        <f aca="false">IFERROR(IF(OR(SUMPRODUCT(--ISNUMBER(SEARCH({"a0","a-0","a_0","a/0","a.0"},BN144)))&gt;0,SUMPRODUCT(--ISNUMBER(SEARCH({"ref 0","ref no 0","ref. 0","ref: 0","no. 0","no: 0","# 0","rev 0","email 0","memo 0","form 0","sheet 0","log 0","doc 0","report 0","photo 0","photos 0","img 0","file 0","ack 0","batch 0","lot 0","job 0","record 0","fax 0","letter 0","ref0","#0","no.0","no:0"},BM144)))&gt;0,AND(SUMPRODUCT(--ISNUMBER(SEARCH({" ref "," email "," memo "," form "," sheet "," report "," ack "," letter "," record "," log "," doc "," file "," batch "," lot "," job "," fax "," rev "," ticket "," case "," order "},(" "&amp;SUBSTITUTE(SUBSTITUTE(SUBSTITUTE(BM144,":"," "),"."," "),","," ")&amp;" "))))&gt;0,ISNUMBER(SEARCH("000",SUBSTITUTE(BM144,":"," ")))),SUMPRODUCT(--ISNUMBER(SEARCH({"http","www.","\",".pdf",".jpg",".jpeg",".png",".heic",".xls",".doc",".msg",".eml"},Z144)))&gt;0),1,0),0)</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IFERROR(IF(OR(SUMPRODUCT(--ISNUMBER(SEARCH({"a0","a-0","a_0","a/0","a.0"},BP144)))&gt;0,SUMPRODUCT(--ISNUMBER(SEARCH({"ref 0","ref no 0","ref. 0","ref: 0","no. 0","no: 0","# 0","rev 0","email 0","memo 0","form 0","sheet 0","log 0","doc 0","report 0","photo 0","photos 0","img 0","file 0","ack 0","batch 0","lot 0","job 0","record 0","fax 0","letter 0","ref0","#0","no.0","no:0"},BO144)))&gt;0,AND(SUMPRODUCT(--ISNUMBER(SEARCH({" ref "," email "," memo "," form "," sheet "," report "," ack "," letter "," record "," log "," doc "," file "," batch "," lot "," job "," fax "," rev "," ticket "," case "," order "},(" "&amp;SUBSTITUTE(SUBSTITUTE(SUBSTITUTE(BO144,":"," "),"."," "),","," ")&amp;" "))))&gt;0,ISNUMBER(SEARCH("000",SUBSTITUTE(BO144,":"," ")))),SUMPRODUCT(--ISNUMBER(SEARCH({"http","www.","\",".pdf",".jpg",".jpeg",".png",".heic",".xls",".doc",".msg",".eml"},W144)))&gt;0),1,0),0)</f>
        <v>0</v>
      </c>
    </row>
    <row r="145" customFormat="false" ht="39.75" hidden="false" customHeight="true" outlineLevel="0" collapsed="false">
      <c r="A145" s="57" t="s">
        <v>665</v>
      </c>
      <c r="B145" s="57" t="s">
        <v>228</v>
      </c>
      <c r="C145" s="57" t="str">
        <f aca="false">Flights!$F$9</f>
        <v>MH0089</v>
      </c>
      <c r="D145" s="58" t="n">
        <f aca="false">Flights!$D$9</f>
        <v>46310</v>
      </c>
      <c r="E145" s="57" t="str">
        <f aca="false">Flights!$G$9&amp;"-"&amp;Flights!$H$9</f>
        <v>NRT-KUL</v>
      </c>
      <c r="F145" s="57" t="str">
        <f aca="false">Flights!$K$9</f>
        <v>EY</v>
      </c>
      <c r="G145" s="57" t="s">
        <v>81</v>
      </c>
      <c r="H145" s="57" t="s">
        <v>374</v>
      </c>
      <c r="I145" s="57" t="s">
        <v>407</v>
      </c>
      <c r="J145" s="57" t="s">
        <v>408</v>
      </c>
      <c r="K145" s="67" t="s">
        <v>666</v>
      </c>
      <c r="L145" s="67" t="s">
        <v>587</v>
      </c>
      <c r="M145" s="67"/>
      <c r="N145" s="67" t="s">
        <v>379</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t="n">
        <f aca="false">IFERROR(IF(OR(SUMPRODUCT(--ISNUMBER(SEARCH({"a0","a-0","a_0","a/0","a.0"},BN145)))&gt;0,SUMPRODUCT(--ISNUMBER(SEARCH({"ref 0","ref no 0","ref. 0","ref: 0","no. 0","no: 0","# 0","rev 0","email 0","memo 0","form 0","sheet 0","log 0","doc 0","report 0","photo 0","photos 0","img 0","file 0","ack 0","batch 0","lot 0","job 0","record 0","fax 0","letter 0","ref0","#0","no.0","no:0"},BM145)))&gt;0,AND(SUMPRODUCT(--ISNUMBER(SEARCH({" ref "," email "," memo "," form "," sheet "," report "," ack "," letter "," record "," log "," doc "," file "," batch "," lot "," job "," fax "," rev "," ticket "," case "," order "},(" "&amp;SUBSTITUTE(SUBSTITUTE(SUBSTITUTE(BM145,":"," "),"."," "),","," ")&amp;" "))))&gt;0,ISNUMBER(SEARCH("000",SUBSTITUTE(BM145,":"," ")))),SUMPRODUCT(--ISNUMBER(SEARCH({"http","www.","\",".pdf",".jpg",".jpeg",".png",".heic",".xls",".doc",".msg",".eml"},Z145)))&gt;0),1,0),0)</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IFERROR(IF(OR(SUMPRODUCT(--ISNUMBER(SEARCH({"a0","a-0","a_0","a/0","a.0"},BP145)))&gt;0,SUMPRODUCT(--ISNUMBER(SEARCH({"ref 0","ref no 0","ref. 0","ref: 0","no. 0","no: 0","# 0","rev 0","email 0","memo 0","form 0","sheet 0","log 0","doc 0","report 0","photo 0","photos 0","img 0","file 0","ack 0","batch 0","lot 0","job 0","record 0","fax 0","letter 0","ref0","#0","no.0","no:0"},BO145)))&gt;0,AND(SUMPRODUCT(--ISNUMBER(SEARCH({" ref "," email "," memo "," form "," sheet "," report "," ack "," letter "," record "," log "," doc "," file "," batch "," lot "," job "," fax "," rev "," ticket "," case "," order "},(" "&amp;SUBSTITUTE(SUBSTITUTE(SUBSTITUTE(BO145,":"," "),"."," "),","," ")&amp;" "))))&gt;0,ISNUMBER(SEARCH("000",SUBSTITUTE(BO145,":"," ")))),SUMPRODUCT(--ISNUMBER(SEARCH({"http","www.","\",".pdf",".jpg",".jpeg",".png",".heic",".xls",".doc",".msg",".eml"},W145)))&gt;0),1,0),0)</f>
        <v>0</v>
      </c>
    </row>
    <row r="146" customFormat="false" ht="91.5" hidden="false" customHeight="true" outlineLevel="0" collapsed="false">
      <c r="A146" s="57" t="s">
        <v>667</v>
      </c>
      <c r="B146" s="57" t="s">
        <v>228</v>
      </c>
      <c r="C146" s="57" t="str">
        <f aca="false">Flights!$F$9</f>
        <v>MH0089</v>
      </c>
      <c r="D146" s="58" t="n">
        <f aca="false">Flights!$D$9</f>
        <v>46310</v>
      </c>
      <c r="E146" s="57" t="str">
        <f aca="false">Flights!$G$9&amp;"-"&amp;Flights!$H$9</f>
        <v>NRT-KUL</v>
      </c>
      <c r="F146" s="57" t="str">
        <f aca="false">Flights!$K$9</f>
        <v>EY</v>
      </c>
      <c r="G146" s="57" t="s">
        <v>81</v>
      </c>
      <c r="H146" s="57" t="s">
        <v>374</v>
      </c>
      <c r="I146" s="57" t="s">
        <v>407</v>
      </c>
      <c r="J146" s="57" t="s">
        <v>668</v>
      </c>
      <c r="K146" s="67" t="s">
        <v>669</v>
      </c>
      <c r="L146" s="67" t="s">
        <v>670</v>
      </c>
      <c r="M146" s="67"/>
      <c r="N146" s="67" t="s">
        <v>440</v>
      </c>
      <c r="O146" s="67" t="s">
        <v>671</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t="n">
        <f aca="false">IFERROR(IF(OR(SUMPRODUCT(--ISNUMBER(SEARCH({"a0","a-0","a_0","a/0","a.0"},BN146)))&gt;0,SUMPRODUCT(--ISNUMBER(SEARCH({"ref 0","ref no 0","ref. 0","ref: 0","no. 0","no: 0","# 0","rev 0","email 0","memo 0","form 0","sheet 0","log 0","doc 0","report 0","photo 0","photos 0","img 0","file 0","ack 0","batch 0","lot 0","job 0","record 0","fax 0","letter 0","ref0","#0","no.0","no:0"},BM146)))&gt;0,AND(SUMPRODUCT(--ISNUMBER(SEARCH({" ref "," email "," memo "," form "," sheet "," report "," ack "," letter "," record "," log "," doc "," file "," batch "," lot "," job "," fax "," rev "," ticket "," case "," order "},(" "&amp;SUBSTITUTE(SUBSTITUTE(SUBSTITUTE(BM146,":"," "),"."," "),","," ")&amp;" "))))&gt;0,ISNUMBER(SEARCH("000",SUBSTITUTE(BM146,":"," ")))),SUMPRODUCT(--ISNUMBER(SEARCH({"http","www.","\",".pdf",".jpg",".jpeg",".png",".heic",".xls",".doc",".msg",".eml"},Z146)))&gt;0),1,0),0)</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IFERROR(IF(OR(SUMPRODUCT(--ISNUMBER(SEARCH({"a0","a-0","a_0","a/0","a.0"},BP146)))&gt;0,SUMPRODUCT(--ISNUMBER(SEARCH({"ref 0","ref no 0","ref. 0","ref: 0","no. 0","no: 0","# 0","rev 0","email 0","memo 0","form 0","sheet 0","log 0","doc 0","report 0","photo 0","photos 0","img 0","file 0","ack 0","batch 0","lot 0","job 0","record 0","fax 0","letter 0","ref0","#0","no.0","no:0"},BO146)))&gt;0,AND(SUMPRODUCT(--ISNUMBER(SEARCH({" ref "," email "," memo "," form "," sheet "," report "," ack "," letter "," record "," log "," doc "," file "," batch "," lot "," job "," fax "," rev "," ticket "," case "," order "},(" "&amp;SUBSTITUTE(SUBSTITUTE(SUBSTITUTE(BO146,":"," "),"."," "),","," ")&amp;" "))))&gt;0,ISNUMBER(SEARCH("000",SUBSTITUTE(BO146,":"," ")))),SUMPRODUCT(--ISNUMBER(SEARCH({"http","www.","\",".pdf",".jpg",".jpeg",".png",".heic",".xls",".doc",".msg",".eml"},W146)))&gt;0),1,0),0)</f>
        <v>0</v>
      </c>
    </row>
    <row r="147" customFormat="false" ht="39.75" hidden="false" customHeight="true" outlineLevel="0" collapsed="false">
      <c r="A147" s="57" t="s">
        <v>672</v>
      </c>
      <c r="B147" s="57" t="s">
        <v>228</v>
      </c>
      <c r="C147" s="57" t="str">
        <f aca="false">Flights!$F$9</f>
        <v>MH0089</v>
      </c>
      <c r="D147" s="58" t="n">
        <f aca="false">Flights!$D$9</f>
        <v>46310</v>
      </c>
      <c r="E147" s="57" t="str">
        <f aca="false">Flights!$G$9&amp;"-"&amp;Flights!$H$9</f>
        <v>NRT-KUL</v>
      </c>
      <c r="F147" s="57" t="str">
        <f aca="false">Flights!$K$9</f>
        <v>EY</v>
      </c>
      <c r="G147" s="57" t="s">
        <v>83</v>
      </c>
      <c r="H147" s="57" t="s">
        <v>374</v>
      </c>
      <c r="I147" s="57" t="s">
        <v>375</v>
      </c>
      <c r="J147" s="57" t="s">
        <v>412</v>
      </c>
      <c r="K147" s="67" t="s">
        <v>413</v>
      </c>
      <c r="L147" s="67" t="s">
        <v>414</v>
      </c>
      <c r="M147" s="67"/>
      <c r="N147" s="67" t="s">
        <v>379</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t="n">
        <f aca="false">IFERROR(IF(OR(SUMPRODUCT(--ISNUMBER(SEARCH({"a0","a-0","a_0","a/0","a.0"},BN147)))&gt;0,SUMPRODUCT(--ISNUMBER(SEARCH({"ref 0","ref no 0","ref. 0","ref: 0","no. 0","no: 0","# 0","rev 0","email 0","memo 0","form 0","sheet 0","log 0","doc 0","report 0","photo 0","photos 0","img 0","file 0","ack 0","batch 0","lot 0","job 0","record 0","fax 0","letter 0","ref0","#0","no.0","no:0"},BM147)))&gt;0,AND(SUMPRODUCT(--ISNUMBER(SEARCH({" ref "," email "," memo "," form "," sheet "," report "," ack "," letter "," record "," log "," doc "," file "," batch "," lot "," job "," fax "," rev "," ticket "," case "," order "},(" "&amp;SUBSTITUTE(SUBSTITUTE(SUBSTITUTE(BM147,":"," "),"."," "),","," ")&amp;" "))))&gt;0,ISNUMBER(SEARCH("000",SUBSTITUTE(BM147,":"," ")))),SUMPRODUCT(--ISNUMBER(SEARCH({"http","www.","\",".pdf",".jpg",".jpeg",".png",".heic",".xls",".doc",".msg",".eml"},Z147)))&gt;0),1,0),0)</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IFERROR(IF(OR(SUMPRODUCT(--ISNUMBER(SEARCH({"a0","a-0","a_0","a/0","a.0"},BP147)))&gt;0,SUMPRODUCT(--ISNUMBER(SEARCH({"ref 0","ref no 0","ref. 0","ref: 0","no. 0","no: 0","# 0","rev 0","email 0","memo 0","form 0","sheet 0","log 0","doc 0","report 0","photo 0","photos 0","img 0","file 0","ack 0","batch 0","lot 0","job 0","record 0","fax 0","letter 0","ref0","#0","no.0","no:0"},BO147)))&gt;0,AND(SUMPRODUCT(--ISNUMBER(SEARCH({" ref "," email "," memo "," form "," sheet "," report "," ack "," letter "," record "," log "," doc "," file "," batch "," lot "," job "," fax "," rev "," ticket "," case "," order "},(" "&amp;SUBSTITUTE(SUBSTITUTE(SUBSTITUTE(BO147,":"," "),"."," "),","," ")&amp;" "))))&gt;0,ISNUMBER(SEARCH("000",SUBSTITUTE(BO147,":"," ")))),SUMPRODUCT(--ISNUMBER(SEARCH({"http","www.","\",".pdf",".jpg",".jpeg",".png",".heic",".xls",".doc",".msg",".eml"},W147)))&gt;0),1,0),0)</f>
        <v>0</v>
      </c>
    </row>
    <row r="148" customFormat="false" ht="39.75" hidden="false" customHeight="true" outlineLevel="0" collapsed="false">
      <c r="A148" s="57" t="s">
        <v>673</v>
      </c>
      <c r="B148" s="57" t="s">
        <v>228</v>
      </c>
      <c r="C148" s="57" t="str">
        <f aca="false">Flights!$F$9</f>
        <v>MH0089</v>
      </c>
      <c r="D148" s="58" t="n">
        <f aca="false">Flights!$D$9</f>
        <v>46310</v>
      </c>
      <c r="E148" s="57" t="str">
        <f aca="false">Flights!$G$9&amp;"-"&amp;Flights!$H$9</f>
        <v>NRT-KUL</v>
      </c>
      <c r="F148" s="57" t="str">
        <f aca="false">Flights!$K$9</f>
        <v>EY</v>
      </c>
      <c r="G148" s="57" t="s">
        <v>416</v>
      </c>
      <c r="H148" s="57" t="s">
        <v>374</v>
      </c>
      <c r="I148" s="57" t="s">
        <v>375</v>
      </c>
      <c r="J148" s="57" t="s">
        <v>417</v>
      </c>
      <c r="K148" s="67"/>
      <c r="L148" s="67" t="s">
        <v>418</v>
      </c>
      <c r="M148" s="67"/>
      <c r="N148" s="67" t="s">
        <v>379</v>
      </c>
      <c r="O148" s="67" t="s">
        <v>419</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t="n">
        <f aca="false">IFERROR(IF(OR(SUMPRODUCT(--ISNUMBER(SEARCH({"a0","a-0","a_0","a/0","a.0"},BN148)))&gt;0,SUMPRODUCT(--ISNUMBER(SEARCH({"ref 0","ref no 0","ref. 0","ref: 0","no. 0","no: 0","# 0","rev 0","email 0","memo 0","form 0","sheet 0","log 0","doc 0","report 0","photo 0","photos 0","img 0","file 0","ack 0","batch 0","lot 0","job 0","record 0","fax 0","letter 0","ref0","#0","no.0","no:0"},BM148)))&gt;0,AND(SUMPRODUCT(--ISNUMBER(SEARCH({" ref "," email "," memo "," form "," sheet "," report "," ack "," letter "," record "," log "," doc "," file "," batch "," lot "," job "," fax "," rev "," ticket "," case "," order "},(" "&amp;SUBSTITUTE(SUBSTITUTE(SUBSTITUTE(BM148,":"," "),"."," "),","," ")&amp;" "))))&gt;0,ISNUMBER(SEARCH("000",SUBSTITUTE(BM148,":"," ")))),SUMPRODUCT(--ISNUMBER(SEARCH({"http","www.","\",".pdf",".jpg",".jpeg",".png",".heic",".xls",".doc",".msg",".eml"},Z148)))&gt;0),1,0),0)</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IFERROR(IF(OR(SUMPRODUCT(--ISNUMBER(SEARCH({"a0","a-0","a_0","a/0","a.0"},BP148)))&gt;0,SUMPRODUCT(--ISNUMBER(SEARCH({"ref 0","ref no 0","ref. 0","ref: 0","no. 0","no: 0","# 0","rev 0","email 0","memo 0","form 0","sheet 0","log 0","doc 0","report 0","photo 0","photos 0","img 0","file 0","ack 0","batch 0","lot 0","job 0","record 0","fax 0","letter 0","ref0","#0","no.0","no:0"},BO148)))&gt;0,AND(SUMPRODUCT(--ISNUMBER(SEARCH({" ref "," email "," memo "," form "," sheet "," report "," ack "," letter "," record "," log "," doc "," file "," batch "," lot "," job "," fax "," rev "," ticket "," case "," order "},(" "&amp;SUBSTITUTE(SUBSTITUTE(SUBSTITUTE(BO148,":"," "),"."," "),","," ")&amp;" "))))&gt;0,ISNUMBER(SEARCH("000",SUBSTITUTE(BO148,":"," ")))),SUMPRODUCT(--ISNUMBER(SEARCH({"http","www.","\",".pdf",".jpg",".jpeg",".png",".heic",".xls",".doc",".msg",".eml"},W148)))&gt;0),1,0),0)</f>
        <v>0</v>
      </c>
    </row>
    <row r="149" customFormat="false" ht="39.75" hidden="false" customHeight="true" outlineLevel="0" collapsed="false">
      <c r="A149" s="57" t="s">
        <v>674</v>
      </c>
      <c r="B149" s="57" t="s">
        <v>228</v>
      </c>
      <c r="C149" s="57" t="str">
        <f aca="false">Flights!$F$9</f>
        <v>MH0089</v>
      </c>
      <c r="D149" s="58" t="n">
        <f aca="false">Flights!$D$9</f>
        <v>46310</v>
      </c>
      <c r="E149" s="57" t="str">
        <f aca="false">Flights!$G$9&amp;"-"&amp;Flights!$H$9</f>
        <v>NRT-KUL</v>
      </c>
      <c r="F149" s="57" t="str">
        <f aca="false">Flights!$K$9</f>
        <v>EY</v>
      </c>
      <c r="G149" s="57" t="s">
        <v>416</v>
      </c>
      <c r="H149" s="57" t="s">
        <v>374</v>
      </c>
      <c r="I149" s="57" t="s">
        <v>375</v>
      </c>
      <c r="J149" s="57" t="s">
        <v>421</v>
      </c>
      <c r="K149" s="67" t="s">
        <v>422</v>
      </c>
      <c r="L149" s="67" t="s">
        <v>418</v>
      </c>
      <c r="M149" s="67"/>
      <c r="N149" s="67" t="s">
        <v>379</v>
      </c>
      <c r="O149" s="67" t="s">
        <v>419</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t="n">
        <f aca="false">IFERROR(IF(OR(SUMPRODUCT(--ISNUMBER(SEARCH({"a0","a-0","a_0","a/0","a.0"},BN149)))&gt;0,SUMPRODUCT(--ISNUMBER(SEARCH({"ref 0","ref no 0","ref. 0","ref: 0","no. 0","no: 0","# 0","rev 0","email 0","memo 0","form 0","sheet 0","log 0","doc 0","report 0","photo 0","photos 0","img 0","file 0","ack 0","batch 0","lot 0","job 0","record 0","fax 0","letter 0","ref0","#0","no.0","no:0"},BM149)))&gt;0,AND(SUMPRODUCT(--ISNUMBER(SEARCH({" ref "," email "," memo "," form "," sheet "," report "," ack "," letter "," record "," log "," doc "," file "," batch "," lot "," job "," fax "," rev "," ticket "," case "," order "},(" "&amp;SUBSTITUTE(SUBSTITUTE(SUBSTITUTE(BM149,":"," "),"."," "),","," ")&amp;" "))))&gt;0,ISNUMBER(SEARCH("000",SUBSTITUTE(BM149,":"," ")))),SUMPRODUCT(--ISNUMBER(SEARCH({"http","www.","\",".pdf",".jpg",".jpeg",".png",".heic",".xls",".doc",".msg",".eml"},Z149)))&gt;0),1,0),0)</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IFERROR(IF(OR(SUMPRODUCT(--ISNUMBER(SEARCH({"a0","a-0","a_0","a/0","a.0"},BP149)))&gt;0,SUMPRODUCT(--ISNUMBER(SEARCH({"ref 0","ref no 0","ref. 0","ref: 0","no. 0","no: 0","# 0","rev 0","email 0","memo 0","form 0","sheet 0","log 0","doc 0","report 0","photo 0","photos 0","img 0","file 0","ack 0","batch 0","lot 0","job 0","record 0","fax 0","letter 0","ref0","#0","no.0","no:0"},BO149)))&gt;0,AND(SUMPRODUCT(--ISNUMBER(SEARCH({" ref "," email "," memo "," form "," sheet "," report "," ack "," letter "," record "," log "," doc "," file "," batch "," lot "," job "," fax "," rev "," ticket "," case "," order "},(" "&amp;SUBSTITUTE(SUBSTITUTE(SUBSTITUTE(BO149,":"," "),"."," "),","," ")&amp;" "))))&gt;0,ISNUMBER(SEARCH("000",SUBSTITUTE(BO149,":"," ")))),SUMPRODUCT(--ISNUMBER(SEARCH({"http","www.","\",".pdf",".jpg",".jpeg",".png",".heic",".xls",".doc",".msg",".eml"},W149)))&gt;0),1,0),0)</f>
        <v>0</v>
      </c>
    </row>
    <row r="150" customFormat="false" ht="39.75" hidden="false" customHeight="true" outlineLevel="0" collapsed="false">
      <c r="A150" s="57" t="s">
        <v>675</v>
      </c>
      <c r="B150" s="57" t="s">
        <v>228</v>
      </c>
      <c r="C150" s="57" t="str">
        <f aca="false">Flights!$F$9</f>
        <v>MH0089</v>
      </c>
      <c r="D150" s="58" t="n">
        <f aca="false">Flights!$D$9</f>
        <v>46310</v>
      </c>
      <c r="E150" s="57" t="str">
        <f aca="false">Flights!$G$9&amp;"-"&amp;Flights!$H$9</f>
        <v>NRT-KUL</v>
      </c>
      <c r="F150" s="57" t="str">
        <f aca="false">Flights!$K$9</f>
        <v>EY</v>
      </c>
      <c r="G150" s="57" t="s">
        <v>416</v>
      </c>
      <c r="H150" s="57" t="s">
        <v>374</v>
      </c>
      <c r="I150" s="57" t="s">
        <v>424</v>
      </c>
      <c r="J150" s="57" t="s">
        <v>425</v>
      </c>
      <c r="K150" s="67"/>
      <c r="L150" s="67" t="s">
        <v>418</v>
      </c>
      <c r="M150" s="67"/>
      <c r="N150" s="67" t="s">
        <v>379</v>
      </c>
      <c r="O150" s="67" t="s">
        <v>419</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t="n">
        <f aca="false">IFERROR(IF(OR(SUMPRODUCT(--ISNUMBER(SEARCH({"a0","a-0","a_0","a/0","a.0"},BN150)))&gt;0,SUMPRODUCT(--ISNUMBER(SEARCH({"ref 0","ref no 0","ref. 0","ref: 0","no. 0","no: 0","# 0","rev 0","email 0","memo 0","form 0","sheet 0","log 0","doc 0","report 0","photo 0","photos 0","img 0","file 0","ack 0","batch 0","lot 0","job 0","record 0","fax 0","letter 0","ref0","#0","no.0","no:0"},BM150)))&gt;0,AND(SUMPRODUCT(--ISNUMBER(SEARCH({" ref "," email "," memo "," form "," sheet "," report "," ack "," letter "," record "," log "," doc "," file "," batch "," lot "," job "," fax "," rev "," ticket "," case "," order "},(" "&amp;SUBSTITUTE(SUBSTITUTE(SUBSTITUTE(BM150,":"," "),"."," "),","," ")&amp;" "))))&gt;0,ISNUMBER(SEARCH("000",SUBSTITUTE(BM150,":"," ")))),SUMPRODUCT(--ISNUMBER(SEARCH({"http","www.","\",".pdf",".jpg",".jpeg",".png",".heic",".xls",".doc",".msg",".eml"},Z150)))&gt;0),1,0),0)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IFERROR(IF(OR(SUMPRODUCT(--ISNUMBER(SEARCH({"a0","a-0","a_0","a/0","a.0"},BP150)))&gt;0,SUMPRODUCT(--ISNUMBER(SEARCH({"ref 0","ref no 0","ref. 0","ref: 0","no. 0","no: 0","# 0","rev 0","email 0","memo 0","form 0","sheet 0","log 0","doc 0","report 0","photo 0","photos 0","img 0","file 0","ack 0","batch 0","lot 0","job 0","record 0","fax 0","letter 0","ref0","#0","no.0","no:0"},BO150)))&gt;0,AND(SUMPRODUCT(--ISNUMBER(SEARCH({" ref "," email "," memo "," form "," sheet "," report "," ack "," letter "," record "," log "," doc "," file "," batch "," lot "," job "," fax "," rev "," ticket "," case "," order "},(" "&amp;SUBSTITUTE(SUBSTITUTE(SUBSTITUTE(BO150,":"," "),"."," "),","," ")&amp;" "))))&gt;0,ISNUMBER(SEARCH("000",SUBSTITUTE(BO150,":"," ")))),SUMPRODUCT(--ISNUMBER(SEARCH({"http","www.","\",".pdf",".jpg",".jpeg",".png",".heic",".xls",".doc",".msg",".eml"},W150)))&gt;0),1,0),0)</f>
        <v>0</v>
      </c>
    </row>
    <row r="151" customFormat="false" ht="39.75" hidden="false" customHeight="true" outlineLevel="0" collapsed="false">
      <c r="A151" s="57" t="s">
        <v>676</v>
      </c>
      <c r="B151" s="57" t="s">
        <v>228</v>
      </c>
      <c r="C151" s="57" t="str">
        <f aca="false">Flights!$F$9</f>
        <v>MH0089</v>
      </c>
      <c r="D151" s="58" t="n">
        <f aca="false">Flights!$D$9</f>
        <v>46310</v>
      </c>
      <c r="E151" s="57" t="str">
        <f aca="false">Flights!$G$9&amp;"-"&amp;Flights!$H$9</f>
        <v>NRT-KUL</v>
      </c>
      <c r="F151" s="57" t="str">
        <f aca="false">Flights!$K$9</f>
        <v>EY</v>
      </c>
      <c r="G151" s="57" t="s">
        <v>416</v>
      </c>
      <c r="H151" s="57" t="s">
        <v>374</v>
      </c>
      <c r="I151" s="57" t="s">
        <v>424</v>
      </c>
      <c r="J151" s="57" t="s">
        <v>427</v>
      </c>
      <c r="K151" s="67"/>
      <c r="L151" s="67" t="s">
        <v>418</v>
      </c>
      <c r="M151" s="67"/>
      <c r="N151" s="67" t="s">
        <v>379</v>
      </c>
      <c r="O151" s="67" t="s">
        <v>419</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t="n">
        <f aca="false">IFERROR(IF(OR(SUMPRODUCT(--ISNUMBER(SEARCH({"a0","a-0","a_0","a/0","a.0"},BN151)))&gt;0,SUMPRODUCT(--ISNUMBER(SEARCH({"ref 0","ref no 0","ref. 0","ref: 0","no. 0","no: 0","# 0","rev 0","email 0","memo 0","form 0","sheet 0","log 0","doc 0","report 0","photo 0","photos 0","img 0","file 0","ack 0","batch 0","lot 0","job 0","record 0","fax 0","letter 0","ref0","#0","no.0","no:0"},BM151)))&gt;0,AND(SUMPRODUCT(--ISNUMBER(SEARCH({" ref "," email "," memo "," form "," sheet "," report "," ack "," letter "," record "," log "," doc "," file "," batch "," lot "," job "," fax "," rev "," ticket "," case "," order "},(" "&amp;SUBSTITUTE(SUBSTITUTE(SUBSTITUTE(BM151,":"," "),"."," "),","," ")&amp;" "))))&gt;0,ISNUMBER(SEARCH("000",SUBSTITUTE(BM151,":"," ")))),SUMPRODUCT(--ISNUMBER(SEARCH({"http","www.","\",".pdf",".jpg",".jpeg",".png",".heic",".xls",".doc",".msg",".eml"},Z151)))&gt;0),1,0),0)</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IFERROR(IF(OR(SUMPRODUCT(--ISNUMBER(SEARCH({"a0","a-0","a_0","a/0","a.0"},BP151)))&gt;0,SUMPRODUCT(--ISNUMBER(SEARCH({"ref 0","ref no 0","ref. 0","ref: 0","no. 0","no: 0","# 0","rev 0","email 0","memo 0","form 0","sheet 0","log 0","doc 0","report 0","photo 0","photos 0","img 0","file 0","ack 0","batch 0","lot 0","job 0","record 0","fax 0","letter 0","ref0","#0","no.0","no:0"},BO151)))&gt;0,AND(SUMPRODUCT(--ISNUMBER(SEARCH({" ref "," email "," memo "," form "," sheet "," report "," ack "," letter "," record "," log "," doc "," file "," batch "," lot "," job "," fax "," rev "," ticket "," case "," order "},(" "&amp;SUBSTITUTE(SUBSTITUTE(SUBSTITUTE(BO151,":"," "),"."," "),","," ")&amp;" "))))&gt;0,ISNUMBER(SEARCH("000",SUBSTITUTE(BO151,":"," ")))),SUMPRODUCT(--ISNUMBER(SEARCH({"http","www.","\",".pdf",".jpg",".jpeg",".png",".heic",".xls",".doc",".msg",".eml"},W151)))&gt;0),1,0),0)</f>
        <v>0</v>
      </c>
    </row>
    <row r="152" customFormat="false" ht="39.75" hidden="false" customHeight="true" outlineLevel="0" collapsed="false">
      <c r="A152" s="57" t="s">
        <v>677</v>
      </c>
      <c r="B152" s="57" t="s">
        <v>228</v>
      </c>
      <c r="C152" s="57" t="str">
        <f aca="false">Flights!$F$9</f>
        <v>MH0089</v>
      </c>
      <c r="D152" s="58" t="n">
        <f aca="false">Flights!$D$9</f>
        <v>46310</v>
      </c>
      <c r="E152" s="57" t="str">
        <f aca="false">Flights!$G$9&amp;"-"&amp;Flights!$H$9</f>
        <v>NRT-KUL</v>
      </c>
      <c r="F152" s="57" t="str">
        <f aca="false">Flights!$K$9</f>
        <v>EY</v>
      </c>
      <c r="G152" s="57" t="s">
        <v>416</v>
      </c>
      <c r="H152" s="57" t="s">
        <v>374</v>
      </c>
      <c r="I152" s="57" t="s">
        <v>424</v>
      </c>
      <c r="J152" s="57" t="s">
        <v>429</v>
      </c>
      <c r="K152" s="67"/>
      <c r="L152" s="67" t="s">
        <v>418</v>
      </c>
      <c r="M152" s="67"/>
      <c r="N152" s="67" t="s">
        <v>379</v>
      </c>
      <c r="O152" s="67" t="s">
        <v>419</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t="n">
        <f aca="false">IFERROR(IF(OR(SUMPRODUCT(--ISNUMBER(SEARCH({"a0","a-0","a_0","a/0","a.0"},BN152)))&gt;0,SUMPRODUCT(--ISNUMBER(SEARCH({"ref 0","ref no 0","ref. 0","ref: 0","no. 0","no: 0","# 0","rev 0","email 0","memo 0","form 0","sheet 0","log 0","doc 0","report 0","photo 0","photos 0","img 0","file 0","ack 0","batch 0","lot 0","job 0","record 0","fax 0","letter 0","ref0","#0","no.0","no:0"},BM152)))&gt;0,AND(SUMPRODUCT(--ISNUMBER(SEARCH({" ref "," email "," memo "," form "," sheet "," report "," ack "," letter "," record "," log "," doc "," file "," batch "," lot "," job "," fax "," rev "," ticket "," case "," order "},(" "&amp;SUBSTITUTE(SUBSTITUTE(SUBSTITUTE(BM152,":"," "),"."," "),","," ")&amp;" "))))&gt;0,ISNUMBER(SEARCH("000",SUBSTITUTE(BM152,":"," ")))),SUMPRODUCT(--ISNUMBER(SEARCH({"http","www.","\",".pdf",".jpg",".jpeg",".png",".heic",".xls",".doc",".msg",".eml"},Z152)))&gt;0),1,0),0)</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IFERROR(IF(OR(SUMPRODUCT(--ISNUMBER(SEARCH({"a0","a-0","a_0","a/0","a.0"},BP152)))&gt;0,SUMPRODUCT(--ISNUMBER(SEARCH({"ref 0","ref no 0","ref. 0","ref: 0","no. 0","no: 0","# 0","rev 0","email 0","memo 0","form 0","sheet 0","log 0","doc 0","report 0","photo 0","photos 0","img 0","file 0","ack 0","batch 0","lot 0","job 0","record 0","fax 0","letter 0","ref0","#0","no.0","no:0"},BO152)))&gt;0,AND(SUMPRODUCT(--ISNUMBER(SEARCH({" ref "," email "," memo "," form "," sheet "," report "," ack "," letter "," record "," log "," doc "," file "," batch "," lot "," job "," fax "," rev "," ticket "," case "," order "},(" "&amp;SUBSTITUTE(SUBSTITUTE(SUBSTITUTE(BO152,":"," "),"."," "),","," ")&amp;" "))))&gt;0,ISNUMBER(SEARCH("000",SUBSTITUTE(BO152,":"," ")))),SUMPRODUCT(--ISNUMBER(SEARCH({"http","www.","\",".pdf",".jpg",".jpeg",".png",".heic",".xls",".doc",".msg",".eml"},W152)))&gt;0),1,0),0)</f>
        <v>0</v>
      </c>
    </row>
    <row r="153" customFormat="false" ht="141" hidden="false" customHeight="true" outlineLevel="0" collapsed="false">
      <c r="A153" s="57" t="s">
        <v>678</v>
      </c>
      <c r="B153" s="57" t="s">
        <v>228</v>
      </c>
      <c r="C153" s="57" t="str">
        <f aca="false">Flights!$F$9</f>
        <v>MH0089</v>
      </c>
      <c r="D153" s="58" t="n">
        <f aca="false">Flights!$D$9</f>
        <v>46310</v>
      </c>
      <c r="E153" s="57" t="str">
        <f aca="false">Flights!$G$9&amp;"-"&amp;Flights!$H$9</f>
        <v>NRT-KUL</v>
      </c>
      <c r="F153" s="57" t="str">
        <f aca="false">Flights!$K$9</f>
        <v>EY</v>
      </c>
      <c r="G153" s="57" t="s">
        <v>416</v>
      </c>
      <c r="H153" s="57" t="s">
        <v>374</v>
      </c>
      <c r="I153" s="57" t="s">
        <v>424</v>
      </c>
      <c r="J153" s="57" t="s">
        <v>431</v>
      </c>
      <c r="K153" s="67" t="s">
        <v>432</v>
      </c>
      <c r="L153" s="67" t="s">
        <v>418</v>
      </c>
      <c r="M153" s="67"/>
      <c r="N153" s="67" t="s">
        <v>379</v>
      </c>
      <c r="O153" s="67" t="s">
        <v>419</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t="n">
        <f aca="false">IFERROR(IF(OR(SUMPRODUCT(--ISNUMBER(SEARCH({"a0","a-0","a_0","a/0","a.0"},BN153)))&gt;0,SUMPRODUCT(--ISNUMBER(SEARCH({"ref 0","ref no 0","ref. 0","ref: 0","no. 0","no: 0","# 0","rev 0","email 0","memo 0","form 0","sheet 0","log 0","doc 0","report 0","photo 0","photos 0","img 0","file 0","ack 0","batch 0","lot 0","job 0","record 0","fax 0","letter 0","ref0","#0","no.0","no:0"},BM153)))&gt;0,AND(SUMPRODUCT(--ISNUMBER(SEARCH({" ref "," email "," memo "," form "," sheet "," report "," ack "," letter "," record "," log "," doc "," file "," batch "," lot "," job "," fax "," rev "," ticket "," case "," order "},(" "&amp;SUBSTITUTE(SUBSTITUTE(SUBSTITUTE(BM153,":"," "),"."," "),","," ")&amp;" "))))&gt;0,ISNUMBER(SEARCH("000",SUBSTITUTE(BM153,":"," ")))),SUMPRODUCT(--ISNUMBER(SEARCH({"http","www.","\",".pdf",".jpg",".jpeg",".png",".heic",".xls",".doc",".msg",".eml"},Z153)))&gt;0),1,0),0)</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IFERROR(IF(OR(SUMPRODUCT(--ISNUMBER(SEARCH({"a0","a-0","a_0","a/0","a.0"},BP153)))&gt;0,SUMPRODUCT(--ISNUMBER(SEARCH({"ref 0","ref no 0","ref. 0","ref: 0","no. 0","no: 0","# 0","rev 0","email 0","memo 0","form 0","sheet 0","log 0","doc 0","report 0","photo 0","photos 0","img 0","file 0","ack 0","batch 0","lot 0","job 0","record 0","fax 0","letter 0","ref0","#0","no.0","no:0"},BO153)))&gt;0,AND(SUMPRODUCT(--ISNUMBER(SEARCH({" ref "," email "," memo "," form "," sheet "," report "," ack "," letter "," record "," log "," doc "," file "," batch "," lot "," job "," fax "," rev "," ticket "," case "," order "},(" "&amp;SUBSTITUTE(SUBSTITUTE(SUBSTITUTE(BO153,":"," "),"."," "),","," ")&amp;" "))))&gt;0,ISNUMBER(SEARCH("000",SUBSTITUTE(BO153,":"," ")))),SUMPRODUCT(--ISNUMBER(SEARCH({"http","www.","\",".pdf",".jpg",".jpeg",".png",".heic",".xls",".doc",".msg",".eml"},W153)))&gt;0),1,0),0)</f>
        <v>0</v>
      </c>
    </row>
    <row r="154" customFormat="false" ht="39.75" hidden="false" customHeight="true" outlineLevel="0" collapsed="false">
      <c r="A154" s="57" t="s">
        <v>679</v>
      </c>
      <c r="B154" s="57" t="s">
        <v>228</v>
      </c>
      <c r="C154" s="57" t="str">
        <f aca="false">Flights!$F$9</f>
        <v>MH0089</v>
      </c>
      <c r="D154" s="58" t="n">
        <f aca="false">Flights!$D$9</f>
        <v>46310</v>
      </c>
      <c r="E154" s="57" t="str">
        <f aca="false">Flights!$G$9&amp;"-"&amp;Flights!$H$9</f>
        <v>NRT-KUL</v>
      </c>
      <c r="F154" s="57" t="str">
        <f aca="false">Flights!$K$9</f>
        <v>EY</v>
      </c>
      <c r="G154" s="57" t="s">
        <v>416</v>
      </c>
      <c r="H154" s="57" t="s">
        <v>374</v>
      </c>
      <c r="I154" s="57" t="s">
        <v>424</v>
      </c>
      <c r="J154" s="57" t="s">
        <v>434</v>
      </c>
      <c r="K154" s="67"/>
      <c r="L154" s="67" t="s">
        <v>418</v>
      </c>
      <c r="M154" s="67"/>
      <c r="N154" s="67" t="s">
        <v>379</v>
      </c>
      <c r="O154" s="67" t="s">
        <v>419</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t="n">
        <f aca="false">IFERROR(IF(OR(SUMPRODUCT(--ISNUMBER(SEARCH({"a0","a-0","a_0","a/0","a.0"},BN154)))&gt;0,SUMPRODUCT(--ISNUMBER(SEARCH({"ref 0","ref no 0","ref. 0","ref: 0","no. 0","no: 0","# 0","rev 0","email 0","memo 0","form 0","sheet 0","log 0","doc 0","report 0","photo 0","photos 0","img 0","file 0","ack 0","batch 0","lot 0","job 0","record 0","fax 0","letter 0","ref0","#0","no.0","no:0"},BM154)))&gt;0,AND(SUMPRODUCT(--ISNUMBER(SEARCH({" ref "," email "," memo "," form "," sheet "," report "," ack "," letter "," record "," log "," doc "," file "," batch "," lot "," job "," fax "," rev "," ticket "," case "," order "},(" "&amp;SUBSTITUTE(SUBSTITUTE(SUBSTITUTE(BM154,":"," "),"."," "),","," ")&amp;" "))))&gt;0,ISNUMBER(SEARCH("000",SUBSTITUTE(BM154,":"," ")))),SUMPRODUCT(--ISNUMBER(SEARCH({"http","www.","\",".pdf",".jpg",".jpeg",".png",".heic",".xls",".doc",".msg",".eml"},Z154)))&gt;0),1,0),0)</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IFERROR(IF(OR(SUMPRODUCT(--ISNUMBER(SEARCH({"a0","a-0","a_0","a/0","a.0"},BP154)))&gt;0,SUMPRODUCT(--ISNUMBER(SEARCH({"ref 0","ref no 0","ref. 0","ref: 0","no. 0","no: 0","# 0","rev 0","email 0","memo 0","form 0","sheet 0","log 0","doc 0","report 0","photo 0","photos 0","img 0","file 0","ack 0","batch 0","lot 0","job 0","record 0","fax 0","letter 0","ref0","#0","no.0","no:0"},BO154)))&gt;0,AND(SUMPRODUCT(--ISNUMBER(SEARCH({" ref "," email "," memo "," form "," sheet "," report "," ack "," letter "," record "," log "," doc "," file "," batch "," lot "," job "," fax "," rev "," ticket "," case "," order "},(" "&amp;SUBSTITUTE(SUBSTITUTE(SUBSTITUTE(BO154,":"," "),"."," "),","," ")&amp;" "))))&gt;0,ISNUMBER(SEARCH("000",SUBSTITUTE(BO154,":"," ")))),SUMPRODUCT(--ISNUMBER(SEARCH({"http","www.","\",".pdf",".jpg",".jpeg",".png",".heic",".xls",".doc",".msg",".eml"},W154)))&gt;0),1,0),0)</f>
        <v>0</v>
      </c>
    </row>
    <row r="155" customFormat="false" ht="78.75" hidden="false" customHeight="true" outlineLevel="0" collapsed="false">
      <c r="A155" s="57" t="s">
        <v>680</v>
      </c>
      <c r="B155" s="57" t="s">
        <v>228</v>
      </c>
      <c r="C155" s="57" t="str">
        <f aca="false">Flights!$F$9</f>
        <v>MH0089</v>
      </c>
      <c r="D155" s="58" t="n">
        <f aca="false">Flights!$D$9</f>
        <v>46310</v>
      </c>
      <c r="E155" s="57" t="str">
        <f aca="false">Flights!$G$9&amp;"-"&amp;Flights!$H$9</f>
        <v>NRT-KUL</v>
      </c>
      <c r="F155" s="57" t="str">
        <f aca="false">Flights!$K$9</f>
        <v>EY</v>
      </c>
      <c r="G155" s="57" t="s">
        <v>416</v>
      </c>
      <c r="H155" s="57" t="s">
        <v>374</v>
      </c>
      <c r="I155" s="57" t="s">
        <v>436</v>
      </c>
      <c r="J155" s="57" t="s">
        <v>437</v>
      </c>
      <c r="K155" s="67" t="s">
        <v>438</v>
      </c>
      <c r="L155" s="67" t="s">
        <v>597</v>
      </c>
      <c r="M155" s="67" t="s">
        <v>187</v>
      </c>
      <c r="N155" s="67" t="s">
        <v>440</v>
      </c>
      <c r="O155" s="67" t="s">
        <v>681</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")))/(LEN(L_PendNeg)+1)),1,0),1)</f>
        <v>0</v>
      </c>
      <c r="BK155" s="61" t="n">
        <f aca="false">IFERROR(IF(SUMPRODUCT((LEN(BF155)-LEN(SUBSTITUTE(BF155," "&amp;L_PendStrict&amp;" "," ")))/(LEN(L_PendStrict)+1))&gt;SUMPRODUCT((LEN(BF155)-LEN(SUBSTITUTE(BF155," "&amp;L_PendNeg&amp;" "," ")))/(LEN(L_PendNeg)+1)),1,0),1)</f>
        <v>0</v>
      </c>
      <c r="BL155" s="61" t="n">
        <f aca="false">IFERROR(IF(OR(SUMPRODUCT(--ISNUMBER(SEARCH({"a0","a-0","a_0","a/0","a.0"},BN155)))&gt;0,SUMPRODUCT(--ISNUMBER(SEARCH({"ref 0","ref no 0","ref. 0","ref: 0","no. 0","no: 0","# 0","rev 0","email 0","memo 0","form 0","sheet 0","log 0","doc 0","report 0","photo 0","photos 0","img 0","file 0","ack 0","batch 0","lot 0","job 0","record 0","fax 0","letter 0","ref0","#0","no.0","no:0"},BM155)))&gt;0,AND(SUMPRODUCT(--ISNUMBER(SEARCH({" ref "," email "," memo "," form "," sheet "," report "," ack "," letter "," record "," log "," doc "," file "," batch "," lot "," job "," fax "," rev "," ticket "," case "," order "},(" "&amp;SUBSTITUTE(SUBSTITUTE(SUBSTITUTE(BM155,":"," "),"."," "),","," ")&amp;" "))))&gt;0,ISNUMBER(SEARCH("000",SUBSTITUTE(BM155,":"," ")))),SUMPRODUCT(--ISNUMBER(SEARCH({"http","www.","\",".pdf",".jpg",".jpeg",".png",".heic",".xls",".doc",".msg",".eml"},Z155)))&gt;0),1,0),0)</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IFERROR(IF(OR(SUMPRODUCT(--ISNUMBER(SEARCH({"a0","a-0","a_0","a/0","a.0"},BP155)))&gt;0,SUMPRODUCT(--ISNUMBER(SEARCH({"ref 0","ref no 0","ref. 0","ref: 0","no. 0","no: 0","# 0","rev 0","email 0","memo 0","form 0","sheet 0","log 0","doc 0","report 0","photo 0","photos 0","img 0","file 0","ack 0","batch 0","lot 0","job 0","record 0","fax 0","letter 0","ref0","#0","no.0","no:0"},BO155)))&gt;0,AND(SUMPRODUCT(--ISNUMBER(SEARCH({" ref "," email "," memo "," form "," sheet "," report "," ack "," letter "," record "," log "," doc "," file "," batch "," lot "," job "," fax "," rev "," ticket "," case "," order "},(" "&amp;SUBSTITUTE(SUBSTITUTE(SUBSTITUTE(BO155,":"," "),"."," "),","," ")&amp;" "))))&gt;0,ISNUMBER(SEARCH("000",SUBSTITUTE(BO155,":"," ")))),SUMPRODUCT(--ISNUMBER(SEARCH({"http","www.","\",".pdf",".jpg",".jpeg",".png",".heic",".xls",".doc",".msg",".eml"},W155)))&gt;0),1,0),0)</f>
        <v>0</v>
      </c>
    </row>
    <row r="156" customFormat="false" ht="41.25" hidden="false" customHeight="true" outlineLevel="0" collapsed="false">
      <c r="A156" s="57" t="s">
        <v>682</v>
      </c>
      <c r="B156" s="57" t="s">
        <v>228</v>
      </c>
      <c r="C156" s="57" t="str">
        <f aca="false">Flights!$F$9</f>
        <v>MH0089</v>
      </c>
      <c r="D156" s="58" t="n">
        <f aca="false">Flights!$D$9</f>
        <v>46310</v>
      </c>
      <c r="E156" s="57" t="str">
        <f aca="false">Flights!$G$9&amp;"-"&amp;Flights!$H$9</f>
        <v>NRT-KUL</v>
      </c>
      <c r="F156" s="57" t="str">
        <f aca="false">Flights!$K$9</f>
        <v>EY</v>
      </c>
      <c r="G156" s="57" t="s">
        <v>416</v>
      </c>
      <c r="H156" s="57" t="s">
        <v>374</v>
      </c>
      <c r="I156" s="57" t="s">
        <v>443</v>
      </c>
      <c r="J156" s="57" t="s">
        <v>444</v>
      </c>
      <c r="K156" s="67" t="s">
        <v>445</v>
      </c>
      <c r="L156" s="67" t="s">
        <v>683</v>
      </c>
      <c r="M156" s="67" t="s">
        <v>447</v>
      </c>
      <c r="N156" s="67" t="s">
        <v>379</v>
      </c>
      <c r="O156" s="67" t="s">
        <v>684</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")))/(LEN(L_PendNeg)+1)),1,0),1)</f>
        <v>0</v>
      </c>
      <c r="BK156" s="61" t="n">
        <f aca="false">IFERROR(IF(SUMPRODUCT((LEN(BF156)-LEN(SUBSTITUTE(BF156," "&amp;L_PendStrict&amp;" "," ")))/(LEN(L_PendStrict)+1))&gt;SUMPRODUCT((LEN(BF156)-LEN(SUBSTITUTE(BF156," "&amp;L_PendNeg&amp;" "," ")))/(LEN(L_PendNeg)+1)),1,0),1)</f>
        <v>0</v>
      </c>
      <c r="BL156" s="61" t="n">
        <f aca="false">IFERROR(IF(OR(SUMPRODUCT(--ISNUMBER(SEARCH({"a0","a-0","a_0","a/0","a.0"},BN156)))&gt;0,SUMPRODUCT(--ISNUMBER(SEARCH({"ref 0","ref no 0","ref. 0","ref: 0","no. 0","no: 0","# 0","rev 0","email 0","memo 0","form 0","sheet 0","log 0","doc 0","report 0","photo 0","photos 0","img 0","file 0","ack 0","batch 0","lot 0","job 0","record 0","fax 0","letter 0","ref0","#0","no.0","no:0"},BM156)))&gt;0,AND(SUMPRODUCT(--ISNUMBER(SEARCH({" ref "," email "," memo "," form "," sheet "," report "," ack "," letter "," record "," log "," doc "," file "," batch "," lot "," job "," fax "," rev "," ticket "," case "," order "},(" "&amp;SUBSTITUTE(SUBSTITUTE(SUBSTITUTE(BM156,":"," "),"."," "),","," ")&amp;" "))))&gt;0,ISNUMBER(SEARCH("000",SUBSTITUTE(BM156,":"," ")))),SUMPRODUCT(--ISNUMBER(SEARCH({"http","www.","\",".pdf",".jpg",".jpeg",".png",".heic",".xls",".doc",".msg",".eml"},Z156)))&gt;0),1,0),0)</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IFERROR(IF(OR(SUMPRODUCT(--ISNUMBER(SEARCH({"a0","a-0","a_0","a/0","a.0"},BP156)))&gt;0,SUMPRODUCT(--ISNUMBER(SEARCH({"ref 0","ref no 0","ref. 0","ref: 0","no. 0","no: 0","# 0","rev 0","email 0","memo 0","form 0","sheet 0","log 0","doc 0","report 0","photo 0","photos 0","img 0","file 0","ack 0","batch 0","lot 0","job 0","record 0","fax 0","letter 0","ref0","#0","no.0","no:0"},BO156)))&gt;0,AND(SUMPRODUCT(--ISNUMBER(SEARCH({" ref "," email "," memo "," form "," sheet "," report "," ack "," letter "," record "," log "," doc "," file "," batch "," lot "," job "," fax "," rev "," ticket "," case "," order "},(" "&amp;SUBSTITUTE(SUBSTITUTE(SUBSTITUTE(BO156,":"," "),"."," "),","," ")&amp;" "))))&gt;0,ISNUMBER(SEARCH("000",SUBSTITUTE(BO156,":"," ")))),SUMPRODUCT(--ISNUMBER(SEARCH({"http","www.","\",".pdf",".jpg",".jpeg",".png",".heic",".xls",".doc",".msg",".eml"},W156)))&gt;0),1,0),0)</f>
        <v>0</v>
      </c>
    </row>
    <row r="157" customFormat="false" ht="91.5" hidden="false" customHeight="true" outlineLevel="0" collapsed="false">
      <c r="A157" s="57" t="s">
        <v>685</v>
      </c>
      <c r="B157" s="57" t="s">
        <v>228</v>
      </c>
      <c r="C157" s="57" t="str">
        <f aca="false">Flights!$F$9</f>
        <v>MH0089</v>
      </c>
      <c r="D157" s="58" t="n">
        <f aca="false">Flights!$D$9</f>
        <v>46310</v>
      </c>
      <c r="E157" s="57" t="str">
        <f aca="false">Flights!$G$9&amp;"-"&amp;Flights!$H$9</f>
        <v>NRT-KUL</v>
      </c>
      <c r="F157" s="57" t="str">
        <f aca="false">Flights!$K$9</f>
        <v>EY</v>
      </c>
      <c r="G157" s="57" t="s">
        <v>416</v>
      </c>
      <c r="H157" s="57" t="s">
        <v>374</v>
      </c>
      <c r="I157" s="57" t="s">
        <v>443</v>
      </c>
      <c r="J157" s="57" t="s">
        <v>450</v>
      </c>
      <c r="K157" s="67" t="s">
        <v>451</v>
      </c>
      <c r="L157" s="67" t="s">
        <v>686</v>
      </c>
      <c r="M157" s="67" t="s">
        <v>447</v>
      </c>
      <c r="N157" s="67" t="s">
        <v>379</v>
      </c>
      <c r="O157" s="67" t="s">
        <v>687</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")))/(LEN(L_PendNeg)+1)),1,0),1)</f>
        <v>0</v>
      </c>
      <c r="BK157" s="61" t="n">
        <f aca="false">IFERROR(IF(SUMPRODUCT((LEN(BF157)-LEN(SUBSTITUTE(BF157," "&amp;L_PendStrict&amp;" "," ")))/(LEN(L_PendStrict)+1))&gt;SUMPRODUCT((LEN(BF157)-LEN(SUBSTITUTE(BF157," "&amp;L_PendNeg&amp;" "," ")))/(LEN(L_PendNeg)+1)),1,0),1)</f>
        <v>0</v>
      </c>
      <c r="BL157" s="61" t="n">
        <f aca="false">IFERROR(IF(OR(SUMPRODUCT(--ISNUMBER(SEARCH({"a0","a-0","a_0","a/0","a.0"},BN157)))&gt;0,SUMPRODUCT(--ISNUMBER(SEARCH({"ref 0","ref no 0","ref. 0","ref: 0","no. 0","no: 0","# 0","rev 0","email 0","memo 0","form 0","sheet 0","log 0","doc 0","report 0","photo 0","photos 0","img 0","file 0","ack 0","batch 0","lot 0","job 0","record 0","fax 0","letter 0","ref0","#0","no.0","no:0"},BM157)))&gt;0,AND(SUMPRODUCT(--ISNUMBER(SEARCH({" ref "," email "," memo "," form "," sheet "," report "," ack "," letter "," record "," log "," doc "," file "," batch "," lot "," job "," fax "," rev "," ticket "," case "," order "},(" "&amp;SUBSTITUTE(SUBSTITUTE(SUBSTITUTE(BM157,":"," "),"."," "),","," ")&amp;" "))))&gt;0,ISNUMBER(SEARCH("000",SUBSTITUTE(BM157,":"," ")))),SUMPRODUCT(--ISNUMBER(SEARCH({"http","www.","\",".pdf",".jpg",".jpeg",".png",".heic",".xls",".doc",".msg",".eml"},Z157)))&gt;0),1,0),0)</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IFERROR(IF(OR(SUMPRODUCT(--ISNUMBER(SEARCH({"a0","a-0","a_0","a/0","a.0"},BP157)))&gt;0,SUMPRODUCT(--ISNUMBER(SEARCH({"ref 0","ref no 0","ref. 0","ref: 0","no. 0","no: 0","# 0","rev 0","email 0","memo 0","form 0","sheet 0","log 0","doc 0","report 0","photo 0","photos 0","img 0","file 0","ack 0","batch 0","lot 0","job 0","record 0","fax 0","letter 0","ref0","#0","no.0","no:0"},BO157)))&gt;0,AND(SUMPRODUCT(--ISNUMBER(SEARCH({" ref "," email "," memo "," form "," sheet "," report "," ack "," letter "," record "," log "," doc "," file "," batch "," lot "," job "," fax "," rev "," ticket "," case "," order "},(" "&amp;SUBSTITUTE(SUBSTITUTE(SUBSTITUTE(BO157,":"," "),"."," "),","," ")&amp;" "))))&gt;0,ISNUMBER(SEARCH("000",SUBSTITUTE(BO157,":"," ")))),SUMPRODUCT(--ISNUMBER(SEARCH({"http","www.","\",".pdf",".jpg",".jpeg",".png",".heic",".xls",".doc",".msg",".eml"},W157)))&gt;0),1,0),0)</f>
        <v>0</v>
      </c>
    </row>
    <row r="158" customFormat="false" ht="103.5" hidden="false" customHeight="true" outlineLevel="0" collapsed="false">
      <c r="A158" s="57" t="s">
        <v>688</v>
      </c>
      <c r="B158" s="57" t="s">
        <v>228</v>
      </c>
      <c r="C158" s="57" t="str">
        <f aca="false">Flights!$F$9</f>
        <v>MH0089</v>
      </c>
      <c r="D158" s="58" t="n">
        <f aca="false">Flights!$D$9</f>
        <v>46310</v>
      </c>
      <c r="E158" s="57" t="str">
        <f aca="false">Flights!$G$9&amp;"-"&amp;Flights!$H$9</f>
        <v>NRT-KUL</v>
      </c>
      <c r="F158" s="57" t="str">
        <f aca="false">Flights!$K$9</f>
        <v>EY</v>
      </c>
      <c r="G158" s="57" t="s">
        <v>416</v>
      </c>
      <c r="H158" s="57" t="s">
        <v>374</v>
      </c>
      <c r="I158" s="57" t="s">
        <v>630</v>
      </c>
      <c r="J158" s="57" t="s">
        <v>631</v>
      </c>
      <c r="K158" s="67" t="s">
        <v>632</v>
      </c>
      <c r="L158" s="67" t="s">
        <v>633</v>
      </c>
      <c r="M158" s="67" t="s">
        <v>447</v>
      </c>
      <c r="N158" s="67" t="s">
        <v>440</v>
      </c>
      <c r="O158" s="67" t="s">
        <v>689</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")))/(LEN(L_PendNeg)+1)),1,0),1)</f>
        <v>0</v>
      </c>
      <c r="BK158" s="61" t="n">
        <f aca="false">IFERROR(IF(SUMPRODUCT((LEN(BF158)-LEN(SUBSTITUTE(BF158," "&amp;L_PendStrict&amp;" "," ")))/(LEN(L_PendStrict)+1))&gt;SUMPRODUCT((LEN(BF158)-LEN(SUBSTITUTE(BF158," "&amp;L_PendNeg&amp;" "," ")))/(LEN(L_PendNeg)+1)),1,0),1)</f>
        <v>0</v>
      </c>
      <c r="BL158" s="61" t="n">
        <f aca="false">IFERROR(IF(OR(SUMPRODUCT(--ISNUMBER(SEARCH({"a0","a-0","a_0","a/0","a.0"},BN158)))&gt;0,SUMPRODUCT(--ISNUMBER(SEARCH({"ref 0","ref no 0","ref. 0","ref: 0","no. 0","no: 0","# 0","rev 0","email 0","memo 0","form 0","sheet 0","log 0","doc 0","report 0","photo 0","photos 0","img 0","file 0","ack 0","batch 0","lot 0","job 0","record 0","fax 0","letter 0","ref0","#0","no.0","no:0"},BM158)))&gt;0,AND(SUMPRODUCT(--ISNUMBER(SEARCH({" ref "," email "," memo "," form "," sheet "," report "," ack "," letter "," record "," log "," doc "," file "," batch "," lot "," job "," fax "," rev "," ticket "," case "," order "},(" "&amp;SUBSTITUTE(SUBSTITUTE(SUBSTITUTE(BM158,":"," "),"."," "),","," ")&amp;" "))))&gt;0,ISNUMBER(SEARCH("000",SUBSTITUTE(BM158,":"," ")))),SUMPRODUCT(--ISNUMBER(SEARCH({"http","www.","\",".pdf",".jpg",".jpeg",".png",".heic",".xls",".doc",".msg",".eml"},Z158)))&gt;0),1,0),0)</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IFERROR(IF(OR(SUMPRODUCT(--ISNUMBER(SEARCH({"a0","a-0","a_0","a/0","a.0"},BP158)))&gt;0,SUMPRODUCT(--ISNUMBER(SEARCH({"ref 0","ref no 0","ref. 0","ref: 0","no. 0","no: 0","# 0","rev 0","email 0","memo 0","form 0","sheet 0","log 0","doc 0","report 0","photo 0","photos 0","img 0","file 0","ack 0","batch 0","lot 0","job 0","record 0","fax 0","letter 0","ref0","#0","no.0","no:0"},BO158)))&gt;0,AND(SUMPRODUCT(--ISNUMBER(SEARCH({" ref "," email "," memo "," form "," sheet "," report "," ack "," letter "," record "," log "," doc "," file "," batch "," lot "," job "," fax "," rev "," ticket "," case "," order "},(" "&amp;SUBSTITUTE(SUBSTITUTE(SUBSTITUTE(BO158,":"," "),"."," "),","," ")&amp;" "))))&gt;0,ISNUMBER(SEARCH("000",SUBSTITUTE(BO158,":"," ")))),SUMPRODUCT(--ISNUMBER(SEARCH({"http","www.","\",".pdf",".jpg",".jpeg",".png",".heic",".xls",".doc",".msg",".eml"},W158)))&gt;0),1,0),0)</f>
        <v>0</v>
      </c>
    </row>
    <row r="159" customFormat="false" ht="39.75" hidden="false" customHeight="true" outlineLevel="0" collapsed="false">
      <c r="A159" s="57" t="s">
        <v>690</v>
      </c>
      <c r="B159" s="57" t="s">
        <v>228</v>
      </c>
      <c r="C159" s="57" t="str">
        <f aca="false">Flights!$F$9</f>
        <v>MH0089</v>
      </c>
      <c r="D159" s="58" t="n">
        <f aca="false">Flights!$D$9</f>
        <v>46310</v>
      </c>
      <c r="E159" s="57" t="str">
        <f aca="false">Flights!$G$9&amp;"-"&amp;Flights!$H$9</f>
        <v>NRT-KUL</v>
      </c>
      <c r="F159" s="57" t="str">
        <f aca="false">Flights!$K$9</f>
        <v>EY</v>
      </c>
      <c r="G159" s="57" t="s">
        <v>455</v>
      </c>
      <c r="H159" s="57" t="s">
        <v>456</v>
      </c>
      <c r="I159" s="57" t="s">
        <v>375</v>
      </c>
      <c r="J159" s="57" t="s">
        <v>457</v>
      </c>
      <c r="K159" s="67" t="s">
        <v>422</v>
      </c>
      <c r="L159" s="67" t="s">
        <v>458</v>
      </c>
      <c r="M159" s="67"/>
      <c r="N159" s="67" t="s">
        <v>379</v>
      </c>
      <c r="O159" s="67" t="s">
        <v>459</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IFERROR(IF(OR(SUMPRODUCT(--ISNUMBER(SEARCH({"a0","a-0","a_0","a/0","a.0"},BN159)))&gt;0,SUMPRODUCT(--ISNUMBER(SEARCH({"ref 0","ref no 0","ref. 0","ref: 0","no. 0","no: 0","# 0","rev 0","email 0","memo 0","form 0","sheet 0","log 0","doc 0","report 0","photo 0","photos 0","img 0","file 0","ack 0","batch 0","lot 0","job 0","record 0","fax 0","letter 0","ref0","#0","no.0","no:0"},BM159)))&gt;0,AND(SUMPRODUCT(--ISNUMBER(SEARCH({" ref "," email "," memo "," form "," sheet "," report "," ack "," letter "," record "," log "," doc "," file "," batch "," lot "," job "," fax "," rev "," ticket "," case "," order "},(" "&amp;SUBSTITUTE(SUBSTITUTE(SUBSTITUTE(BM159,":"," "),"."," "),","," ")&amp;" "))))&gt;0,ISNUMBER(SEARCH("000",SUBSTITUTE(BM159,":"," ")))),SUMPRODUCT(--ISNUMBER(SEARCH({"http","www.","\",".pdf",".jpg",".jpeg",".png",".heic",".xls",".doc",".msg",".eml"},Z159)))&gt;0),1,0),0)</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IFERROR(IF(OR(SUMPRODUCT(--ISNUMBER(SEARCH({"a0","a-0","a_0","a/0","a.0"},BP159)))&gt;0,SUMPRODUCT(--ISNUMBER(SEARCH({"ref 0","ref no 0","ref. 0","ref: 0","no. 0","no: 0","# 0","rev 0","email 0","memo 0","form 0","sheet 0","log 0","doc 0","report 0","photo 0","photos 0","img 0","file 0","ack 0","batch 0","lot 0","job 0","record 0","fax 0","letter 0","ref0","#0","no.0","no:0"},BO159)))&gt;0,AND(SUMPRODUCT(--ISNUMBER(SEARCH({" ref "," email "," memo "," form "," sheet "," report "," ack "," letter "," record "," log "," doc "," file "," batch "," lot "," job "," fax "," rev "," ticket "," case "," order "},(" "&amp;SUBSTITUTE(SUBSTITUTE(SUBSTITUTE(BO159,":"," "),"."," "),","," ")&amp;" "))))&gt;0,ISNUMBER(SEARCH("000",SUBSTITUTE(BO159,":"," ")))),SUMPRODUCT(--ISNUMBER(SEARCH({"http","www.","\",".pdf",".jpg",".jpeg",".png",".heic",".xls",".doc",".msg",".eml"},W159)))&gt;0),1,0),0)</f>
        <v>0</v>
      </c>
    </row>
    <row r="160" customFormat="false" ht="39.75" hidden="false" customHeight="true" outlineLevel="0" collapsed="false">
      <c r="A160" s="57" t="s">
        <v>691</v>
      </c>
      <c r="B160" s="57" t="s">
        <v>228</v>
      </c>
      <c r="C160" s="57" t="str">
        <f aca="false">Flights!$F$9</f>
        <v>MH0089</v>
      </c>
      <c r="D160" s="58" t="n">
        <f aca="false">Flights!$D$9</f>
        <v>46310</v>
      </c>
      <c r="E160" s="57" t="str">
        <f aca="false">Flights!$G$9&amp;"-"&amp;Flights!$H$9</f>
        <v>NRT-KUL</v>
      </c>
      <c r="F160" s="57" t="str">
        <f aca="false">Flights!$K$9</f>
        <v>EY</v>
      </c>
      <c r="G160" s="57" t="s">
        <v>455</v>
      </c>
      <c r="H160" s="57" t="s">
        <v>456</v>
      </c>
      <c r="I160" s="57" t="s">
        <v>424</v>
      </c>
      <c r="J160" s="57" t="s">
        <v>461</v>
      </c>
      <c r="K160" s="67" t="s">
        <v>422</v>
      </c>
      <c r="L160" s="67" t="s">
        <v>458</v>
      </c>
      <c r="M160" s="67"/>
      <c r="N160" s="67" t="s">
        <v>379</v>
      </c>
      <c r="O160" s="67" t="s">
        <v>459</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IFERROR(IF(OR(SUMPRODUCT(--ISNUMBER(SEARCH({"a0","a-0","a_0","a/0","a.0"},BN160)))&gt;0,SUMPRODUCT(--ISNUMBER(SEARCH({"ref 0","ref no 0","ref. 0","ref: 0","no. 0","no: 0","# 0","rev 0","email 0","memo 0","form 0","sheet 0","log 0","doc 0","report 0","photo 0","photos 0","img 0","file 0","ack 0","batch 0","lot 0","job 0","record 0","fax 0","letter 0","ref0","#0","no.0","no:0"},BM160)))&gt;0,AND(SUMPRODUCT(--ISNUMBER(SEARCH({" ref "," email "," memo "," form "," sheet "," report "," ack "," letter "," record "," log "," doc "," file "," batch "," lot "," job "," fax "," rev "," ticket "," case "," order "},(" "&amp;SUBSTITUTE(SUBSTITUTE(SUBSTITUTE(BM160,":"," "),"."," "),","," ")&amp;" "))))&gt;0,ISNUMBER(SEARCH("000",SUBSTITUTE(BM160,":"," ")))),SUMPRODUCT(--ISNUMBER(SEARCH({"http","www.","\",".pdf",".jpg",".jpeg",".png",".heic",".xls",".doc",".msg",".eml"},Z160)))&gt;0),1,0),0)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IFERROR(IF(OR(SUMPRODUCT(--ISNUMBER(SEARCH({"a0","a-0","a_0","a/0","a.0"},BP160)))&gt;0,SUMPRODUCT(--ISNUMBER(SEARCH({"ref 0","ref no 0","ref. 0","ref: 0","no. 0","no: 0","# 0","rev 0","email 0","memo 0","form 0","sheet 0","log 0","doc 0","report 0","photo 0","photos 0","img 0","file 0","ack 0","batch 0","lot 0","job 0","record 0","fax 0","letter 0","ref0","#0","no.0","no:0"},BO160)))&gt;0,AND(SUMPRODUCT(--ISNUMBER(SEARCH({" ref "," email "," memo "," form "," sheet "," report "," ack "," letter "," record "," log "," doc "," file "," batch "," lot "," job "," fax "," rev "," ticket "," case "," order "},(" "&amp;SUBSTITUTE(SUBSTITUTE(SUBSTITUTE(BO160,":"," "),"."," "),","," ")&amp;" "))))&gt;0,ISNUMBER(SEARCH("000",SUBSTITUTE(BO160,":"," ")))),SUMPRODUCT(--ISNUMBER(SEARCH({"http","www.","\",".pdf",".jpg",".jpeg",".png",".heic",".xls",".doc",".msg",".eml"},W160)))&gt;0),1,0),0)</f>
        <v>0</v>
      </c>
    </row>
    <row r="161" customFormat="false" ht="41.25" hidden="false" customHeight="true" outlineLevel="0" collapsed="false">
      <c r="A161" s="57" t="s">
        <v>692</v>
      </c>
      <c r="B161" s="57" t="s">
        <v>228</v>
      </c>
      <c r="C161" s="57" t="str">
        <f aca="false">Flights!$F$9</f>
        <v>MH0089</v>
      </c>
      <c r="D161" s="58" t="n">
        <f aca="false">Flights!$D$9</f>
        <v>46310</v>
      </c>
      <c r="E161" s="57" t="str">
        <f aca="false">Flights!$G$9&amp;"-"&amp;Flights!$H$9</f>
        <v>NRT-KUL</v>
      </c>
      <c r="F161" s="57" t="str">
        <f aca="false">Flights!$K$9</f>
        <v>EY</v>
      </c>
      <c r="G161" s="57" t="s">
        <v>455</v>
      </c>
      <c r="H161" s="57" t="s">
        <v>456</v>
      </c>
      <c r="I161" s="57" t="s">
        <v>407</v>
      </c>
      <c r="J161" s="57" t="s">
        <v>693</v>
      </c>
      <c r="K161" s="67" t="s">
        <v>694</v>
      </c>
      <c r="L161" s="67" t="s">
        <v>695</v>
      </c>
      <c r="M161" s="67"/>
      <c r="N161" s="67" t="s">
        <v>379</v>
      </c>
      <c r="O161" s="67" t="s">
        <v>696</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IFERROR(IF(OR(SUMPRODUCT(--ISNUMBER(SEARCH({"a0","a-0","a_0","a/0","a.0"},BN161)))&gt;0,SUMPRODUCT(--ISNUMBER(SEARCH({"ref 0","ref no 0","ref. 0","ref: 0","no. 0","no: 0","# 0","rev 0","email 0","memo 0","form 0","sheet 0","log 0","doc 0","report 0","photo 0","photos 0","img 0","file 0","ack 0","batch 0","lot 0","job 0","record 0","fax 0","letter 0","ref0","#0","no.0","no:0"},BM161)))&gt;0,AND(SUMPRODUCT(--ISNUMBER(SEARCH({" ref "," email "," memo "," form "," sheet "," report "," ack "," letter "," record "," log "," doc "," file "," batch "," lot "," job "," fax "," rev "," ticket "," case "," order "},(" "&amp;SUBSTITUTE(SUBSTITUTE(SUBSTITUTE(BM161,":"," "),"."," "),","," ")&amp;" "))))&gt;0,ISNUMBER(SEARCH("000",SUBSTITUTE(BM161,":"," ")))),SUMPRODUCT(--ISNUMBER(SEARCH({"http","www.","\",".pdf",".jpg",".jpeg",".png",".heic",".xls",".doc",".msg",".eml"},Z161)))&gt;0),1,0),0)</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IFERROR(IF(OR(SUMPRODUCT(--ISNUMBER(SEARCH({"a0","a-0","a_0","a/0","a.0"},BP161)))&gt;0,SUMPRODUCT(--ISNUMBER(SEARCH({"ref 0","ref no 0","ref. 0","ref: 0","no. 0","no: 0","# 0","rev 0","email 0","memo 0","form 0","sheet 0","log 0","doc 0","report 0","photo 0","photos 0","img 0","file 0","ack 0","batch 0","lot 0","job 0","record 0","fax 0","letter 0","ref0","#0","no.0","no:0"},BO161)))&gt;0,AND(SUMPRODUCT(--ISNUMBER(SEARCH({" ref "," email "," memo "," form "," sheet "," report "," ack "," letter "," record "," log "," doc "," file "," batch "," lot "," job "," fax "," rev "," ticket "," case "," order "},(" "&amp;SUBSTITUTE(SUBSTITUTE(SUBSTITUTE(BO161,":"," "),"."," "),","," ")&amp;" "))))&gt;0,ISNUMBER(SEARCH("000",SUBSTITUTE(BO161,":"," ")))),SUMPRODUCT(--ISNUMBER(SEARCH({"http","www.","\",".pdf",".jpg",".jpeg",".png",".heic",".xls",".doc",".msg",".eml"},W161)))&gt;0),1,0),0)</f>
        <v>0</v>
      </c>
    </row>
    <row r="162" customFormat="false" ht="54" hidden="false" customHeight="true" outlineLevel="0" collapsed="false">
      <c r="A162" s="57" t="s">
        <v>697</v>
      </c>
      <c r="B162" s="57" t="s">
        <v>228</v>
      </c>
      <c r="C162" s="57" t="str">
        <f aca="false">Flights!$F$9</f>
        <v>MH0089</v>
      </c>
      <c r="D162" s="58" t="n">
        <f aca="false">Flights!$D$9</f>
        <v>46310</v>
      </c>
      <c r="E162" s="57" t="str">
        <f aca="false">Flights!$G$9&amp;"-"&amp;Flights!$H$9</f>
        <v>NRT-KUL</v>
      </c>
      <c r="F162" s="57" t="str">
        <f aca="false">Flights!$K$9</f>
        <v>EY</v>
      </c>
      <c r="G162" s="57" t="s">
        <v>455</v>
      </c>
      <c r="H162" s="57" t="s">
        <v>456</v>
      </c>
      <c r="I162" s="57" t="s">
        <v>436</v>
      </c>
      <c r="J162" s="57" t="s">
        <v>463</v>
      </c>
      <c r="K162" s="67" t="s">
        <v>438</v>
      </c>
      <c r="L162" s="67" t="s">
        <v>597</v>
      </c>
      <c r="M162" s="67" t="s">
        <v>187</v>
      </c>
      <c r="N162" s="67" t="s">
        <v>440</v>
      </c>
      <c r="O162" s="67" t="s">
        <v>441</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IFERROR(IF(OR(SUMPRODUCT(--ISNUMBER(SEARCH({"a0","a-0","a_0","a/0","a.0"},BN162)))&gt;0,SUMPRODUCT(--ISNUMBER(SEARCH({"ref 0","ref no 0","ref. 0","ref: 0","no. 0","no: 0","# 0","rev 0","email 0","memo 0","form 0","sheet 0","log 0","doc 0","report 0","photo 0","photos 0","img 0","file 0","ack 0","batch 0","lot 0","job 0","record 0","fax 0","letter 0","ref0","#0","no.0","no:0"},BM162)))&gt;0,AND(SUMPRODUCT(--ISNUMBER(SEARCH({" ref "," email "," memo "," form "," sheet "," report "," ack "," letter "," record "," log "," doc "," file "," batch "," lot "," job "," fax "," rev "," ticket "," case "," order "},(" "&amp;SUBSTITUTE(SUBSTITUTE(SUBSTITUTE(BM162,":"," "),"."," "),","," ")&amp;" "))))&gt;0,ISNUMBER(SEARCH("000",SUBSTITUTE(BM162,":"," ")))),SUMPRODUCT(--ISNUMBER(SEARCH({"http","www.","\",".pdf",".jpg",".jpeg",".png",".heic",".xls",".doc",".msg",".eml"},Z162)))&gt;0),1,0),0)</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IFERROR(IF(OR(SUMPRODUCT(--ISNUMBER(SEARCH({"a0","a-0","a_0","a/0","a.0"},BP162)))&gt;0,SUMPRODUCT(--ISNUMBER(SEARCH({"ref 0","ref no 0","ref. 0","ref: 0","no. 0","no: 0","# 0","rev 0","email 0","memo 0","form 0","sheet 0","log 0","doc 0","report 0","photo 0","photos 0","img 0","file 0","ack 0","batch 0","lot 0","job 0","record 0","fax 0","letter 0","ref0","#0","no.0","no:0"},BO162)))&gt;0,AND(SUMPRODUCT(--ISNUMBER(SEARCH({" ref "," email "," memo "," form "," sheet "," report "," ack "," letter "," record "," log "," doc "," file "," batch "," lot "," job "," fax "," rev "," ticket "," case "," order "},(" "&amp;SUBSTITUTE(SUBSTITUTE(SUBSTITUTE(BO162,":"," "),"."," "),","," ")&amp;" "))))&gt;0,ISNUMBER(SEARCH("000",SUBSTITUTE(BO162,":"," ")))),SUMPRODUCT(--ISNUMBER(SEARCH({"http","www.","\",".pdf",".jpg",".jpeg",".png",".heic",".xls",".doc",".msg",".eml"},W162)))&gt;0),1,0),0)</f>
        <v>0</v>
      </c>
    </row>
    <row r="163" customFormat="false" ht="39.75" hidden="false" customHeight="true" outlineLevel="0" collapsed="false">
      <c r="A163" s="57" t="s">
        <v>698</v>
      </c>
      <c r="B163" s="57" t="s">
        <v>228</v>
      </c>
      <c r="C163" s="57" t="str">
        <f aca="false">Flights!$F$9</f>
        <v>MH0089</v>
      </c>
      <c r="D163" s="58" t="n">
        <f aca="false">Flights!$D$9</f>
        <v>46310</v>
      </c>
      <c r="E163" s="57" t="str">
        <f aca="false">Flights!$G$9&amp;"-"&amp;Flights!$H$9</f>
        <v>NRT-KUL</v>
      </c>
      <c r="F163" s="57" t="str">
        <f aca="false">Flights!$K$9</f>
        <v>EY</v>
      </c>
      <c r="G163" s="57" t="s">
        <v>455</v>
      </c>
      <c r="H163" s="57" t="s">
        <v>456</v>
      </c>
      <c r="I163" s="57" t="s">
        <v>443</v>
      </c>
      <c r="J163" s="57" t="s">
        <v>465</v>
      </c>
      <c r="K163" s="67" t="s">
        <v>445</v>
      </c>
      <c r="L163" s="67" t="s">
        <v>683</v>
      </c>
      <c r="M163" s="67" t="s">
        <v>447</v>
      </c>
      <c r="N163" s="67" t="s">
        <v>379</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IFERROR(IF(OR(SUMPRODUCT(--ISNUMBER(SEARCH({"a0","a-0","a_0","a/0","a.0"},BN163)))&gt;0,SUMPRODUCT(--ISNUMBER(SEARCH({"ref 0","ref no 0","ref. 0","ref: 0","no. 0","no: 0","# 0","rev 0","email 0","memo 0","form 0","sheet 0","log 0","doc 0","report 0","photo 0","photos 0","img 0","file 0","ack 0","batch 0","lot 0","job 0","record 0","fax 0","letter 0","ref0","#0","no.0","no:0"},BM163)))&gt;0,AND(SUMPRODUCT(--ISNUMBER(SEARCH({" ref "," email "," memo "," form "," sheet "," report "," ack "," letter "," record "," log "," doc "," file "," batch "," lot "," job "," fax "," rev "," ticket "," case "," order "},(" "&amp;SUBSTITUTE(SUBSTITUTE(SUBSTITUTE(BM163,":"," "),"."," "),","," ")&amp;" "))))&gt;0,ISNUMBER(SEARCH("000",SUBSTITUTE(BM163,":"," ")))),SUMPRODUCT(--ISNUMBER(SEARCH({"http","www.","\",".pdf",".jpg",".jpeg",".png",".heic",".xls",".doc",".msg",".eml"},Z163)))&gt;0),1,0),0)</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IFERROR(IF(OR(SUMPRODUCT(--ISNUMBER(SEARCH({"a0","a-0","a_0","a/0","a.0"},BP163)))&gt;0,SUMPRODUCT(--ISNUMBER(SEARCH({"ref 0","ref no 0","ref. 0","ref: 0","no. 0","no: 0","# 0","rev 0","email 0","memo 0","form 0","sheet 0","log 0","doc 0","report 0","photo 0","photos 0","img 0","file 0","ack 0","batch 0","lot 0","job 0","record 0","fax 0","letter 0","ref0","#0","no.0","no:0"},BO163)))&gt;0,AND(SUMPRODUCT(--ISNUMBER(SEARCH({" ref "," email "," memo "," form "," sheet "," report "," ack "," letter "," record "," log "," doc "," file "," batch "," lot "," job "," fax "," rev "," ticket "," case "," order "},(" "&amp;SUBSTITUTE(SUBSTITUTE(SUBSTITUTE(BO163,":"," "),"."," "),","," ")&amp;" "))))&gt;0,ISNUMBER(SEARCH("000",SUBSTITUTE(BO163,":"," ")))),SUMPRODUCT(--ISNUMBER(SEARCH({"http","www.","\",".pdf",".jpg",".jpeg",".png",".heic",".xls",".doc",".msg",".eml"},W163)))&gt;0),1,0),0)</f>
        <v>0</v>
      </c>
    </row>
    <row r="164" customFormat="false" ht="54" hidden="false" customHeight="true" outlineLevel="0" collapsed="false">
      <c r="A164" s="57" t="s">
        <v>699</v>
      </c>
      <c r="B164" s="57" t="s">
        <v>228</v>
      </c>
      <c r="C164" s="57" t="str">
        <f aca="false">Flights!$F$9</f>
        <v>MH0089</v>
      </c>
      <c r="D164" s="58" t="n">
        <f aca="false">Flights!$D$9</f>
        <v>46310</v>
      </c>
      <c r="E164" s="57" t="str">
        <f aca="false">Flights!$G$9&amp;"-"&amp;Flights!$H$9</f>
        <v>NRT-KUL</v>
      </c>
      <c r="F164" s="57" t="str">
        <f aca="false">Flights!$K$9</f>
        <v>EY</v>
      </c>
      <c r="G164" s="57" t="s">
        <v>455</v>
      </c>
      <c r="H164" s="57" t="s">
        <v>456</v>
      </c>
      <c r="I164" s="57" t="s">
        <v>443</v>
      </c>
      <c r="J164" s="57" t="s">
        <v>467</v>
      </c>
      <c r="K164" s="67" t="s">
        <v>451</v>
      </c>
      <c r="L164" s="67" t="s">
        <v>686</v>
      </c>
      <c r="M164" s="67" t="s">
        <v>447</v>
      </c>
      <c r="N164" s="67" t="s">
        <v>379</v>
      </c>
      <c r="O164" s="67" t="s">
        <v>700</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IFERROR(IF(OR(SUMPRODUCT(--ISNUMBER(SEARCH({"a0","a-0","a_0","a/0","a.0"},BN164)))&gt;0,SUMPRODUCT(--ISNUMBER(SEARCH({"ref 0","ref no 0","ref. 0","ref: 0","no. 0","no: 0","# 0","rev 0","email 0","memo 0","form 0","sheet 0","log 0","doc 0","report 0","photo 0","photos 0","img 0","file 0","ack 0","batch 0","lot 0","job 0","record 0","fax 0","letter 0","ref0","#0","no.0","no:0"},BM164)))&gt;0,AND(SUMPRODUCT(--ISNUMBER(SEARCH({" ref "," email "," memo "," form "," sheet "," report "," ack "," letter "," record "," log "," doc "," file "," batch "," lot "," job "," fax "," rev "," ticket "," case "," order "},(" "&amp;SUBSTITUTE(SUBSTITUTE(SUBSTITUTE(BM164,":"," "),"."," "),","," ")&amp;" "))))&gt;0,ISNUMBER(SEARCH("000",SUBSTITUTE(BM164,":"," ")))),SUMPRODUCT(--ISNUMBER(SEARCH({"http","www.","\",".pdf",".jpg",".jpeg",".png",".heic",".xls",".doc",".msg",".eml"},Z164)))&gt;0),1,0),0)</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IFERROR(IF(OR(SUMPRODUCT(--ISNUMBER(SEARCH({"a0","a-0","a_0","a/0","a.0"},BP164)))&gt;0,SUMPRODUCT(--ISNUMBER(SEARCH({"ref 0","ref no 0","ref. 0","ref: 0","no. 0","no: 0","# 0","rev 0","email 0","memo 0","form 0","sheet 0","log 0","doc 0","report 0","photo 0","photos 0","img 0","file 0","ack 0","batch 0","lot 0","job 0","record 0","fax 0","letter 0","ref0","#0","no.0","no:0"},BO164)))&gt;0,AND(SUMPRODUCT(--ISNUMBER(SEARCH({" ref "," email "," memo "," form "," sheet "," report "," ack "," letter "," record "," log "," doc "," file "," batch "," lot "," job "," fax "," rev "," ticket "," case "," order "},(" "&amp;SUBSTITUTE(SUBSTITUTE(SUBSTITUTE(BO164,":"," "),"."," "),","," ")&amp;" "))))&gt;0,ISNUMBER(SEARCH("000",SUBSTITUTE(BO164,":"," ")))),SUMPRODUCT(--ISNUMBER(SEARCH({"http","www.","\",".pdf",".jpg",".jpeg",".png",".heic",".xls",".doc",".msg",".eml"},W164)))&gt;0),1,0),0)</f>
        <v>0</v>
      </c>
    </row>
    <row r="165" customFormat="false" ht="66" hidden="false" customHeight="true" outlineLevel="0" collapsed="false">
      <c r="A165" s="57" t="s">
        <v>701</v>
      </c>
      <c r="B165" s="57" t="s">
        <v>228</v>
      </c>
      <c r="C165" s="57" t="str">
        <f aca="false">Flights!$F$9</f>
        <v>MH0089</v>
      </c>
      <c r="D165" s="58" t="n">
        <f aca="false">Flights!$D$9</f>
        <v>46310</v>
      </c>
      <c r="E165" s="57" t="str">
        <f aca="false">Flights!$G$9&amp;"-"&amp;Flights!$H$9</f>
        <v>NRT-KUL</v>
      </c>
      <c r="F165" s="57" t="str">
        <f aca="false">Flights!$K$9</f>
        <v>EY</v>
      </c>
      <c r="G165" s="57" t="s">
        <v>455</v>
      </c>
      <c r="H165" s="57" t="s">
        <v>456</v>
      </c>
      <c r="I165" s="57" t="s">
        <v>630</v>
      </c>
      <c r="J165" s="57" t="s">
        <v>655</v>
      </c>
      <c r="K165" s="67" t="s">
        <v>632</v>
      </c>
      <c r="L165" s="67" t="s">
        <v>633</v>
      </c>
      <c r="M165" s="67" t="s">
        <v>447</v>
      </c>
      <c r="N165" s="67" t="s">
        <v>440</v>
      </c>
      <c r="O165" s="67" t="s">
        <v>702</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IFERROR(IF(OR(SUMPRODUCT(--ISNUMBER(SEARCH({"a0","a-0","a_0","a/0","a.0"},BN165)))&gt;0,SUMPRODUCT(--ISNUMBER(SEARCH({"ref 0","ref no 0","ref. 0","ref: 0","no. 0","no: 0","# 0","rev 0","email 0","memo 0","form 0","sheet 0","log 0","doc 0","report 0","photo 0","photos 0","img 0","file 0","ack 0","batch 0","lot 0","job 0","record 0","fax 0","letter 0","ref0","#0","no.0","no:0"},BM165)))&gt;0,AND(SUMPRODUCT(--ISNUMBER(SEARCH({" ref "," email "," memo "," form "," sheet "," report "," ack "," letter "," record "," log "," doc "," file "," batch "," lot "," job "," fax "," rev "," ticket "," case "," order "},(" "&amp;SUBSTITUTE(SUBSTITUTE(SUBSTITUTE(BM165,":"," "),"."," "),","," ")&amp;" "))))&gt;0,ISNUMBER(SEARCH("000",SUBSTITUTE(BM165,":"," ")))),SUMPRODUCT(--ISNUMBER(SEARCH({"http","www.","\",".pdf",".jpg",".jpeg",".png",".heic",".xls",".doc",".msg",".eml"},Z165)))&gt;0),1,0),0)</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IFERROR(IF(OR(SUMPRODUCT(--ISNUMBER(SEARCH({"a0","a-0","a_0","a/0","a.0"},BP165)))&gt;0,SUMPRODUCT(--ISNUMBER(SEARCH({"ref 0","ref no 0","ref. 0","ref: 0","no. 0","no: 0","# 0","rev 0","email 0","memo 0","form 0","sheet 0","log 0","doc 0","report 0","photo 0","photos 0","img 0","file 0","ack 0","batch 0","lot 0","job 0","record 0","fax 0","letter 0","ref0","#0","no.0","no:0"},BO165)))&gt;0,AND(SUMPRODUCT(--ISNUMBER(SEARCH({" ref "," email "," memo "," form "," sheet "," report "," ack "," letter "," record "," log "," doc "," file "," batch "," lot "," job "," fax "," rev "," ticket "," case "," order "},(" "&amp;SUBSTITUTE(SUBSTITUTE(SUBSTITUTE(BO165,":"," "),"."," "),","," ")&amp;" "))))&gt;0,ISNUMBER(SEARCH("000",SUBSTITUTE(BO165,":"," ")))),SUMPRODUCT(--ISNUMBER(SEARCH({"http","www.","\",".pdf",".jpg",".jpeg",".png",".heic",".xls",".doc",".msg",".eml"},W165)))&gt;0),1,0),0)</f>
        <v>0</v>
      </c>
    </row>
    <row r="166" customFormat="false" ht="39.75" hidden="false" customHeight="true" outlineLevel="0" collapsed="false">
      <c r="A166" s="57" t="s">
        <v>703</v>
      </c>
      <c r="B166" s="57" t="s">
        <v>231</v>
      </c>
      <c r="C166" s="57" t="str">
        <f aca="false">Flights!$F$10</f>
        <v>MH0002</v>
      </c>
      <c r="D166" s="58" t="n">
        <f aca="false">Flights!$D$10</f>
        <v>46310</v>
      </c>
      <c r="E166" s="57" t="str">
        <f aca="false">Flights!$G$10&amp;"-"&amp;Flights!$H$10</f>
        <v>KUL-LHR</v>
      </c>
      <c r="F166" s="57" t="str">
        <f aca="false">Flights!$K$10</f>
        <v>BC</v>
      </c>
      <c r="G166" s="57" t="s">
        <v>81</v>
      </c>
      <c r="H166" s="57" t="s">
        <v>374</v>
      </c>
      <c r="I166" s="57" t="s">
        <v>375</v>
      </c>
      <c r="J166" s="57" t="s">
        <v>376</v>
      </c>
      <c r="K166" s="67" t="s">
        <v>377</v>
      </c>
      <c r="L166" s="67" t="s">
        <v>378</v>
      </c>
      <c r="M166" s="67"/>
      <c r="N166" s="67" t="s">
        <v>379</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")))/(LEN(L_PendNeg)+1)),1,0),1)</f>
        <v>0</v>
      </c>
      <c r="BK166" s="61" t="n">
        <f aca="false">IFERROR(IF(SUMPRODUCT((LEN(BF166)-LEN(SUBSTITUTE(BF166," "&amp;L_PendStrict&amp;" "," ")))/(LEN(L_PendStrict)+1))&gt;SUMPRODUCT((LEN(BF166)-LEN(SUBSTITUTE(BF166," "&amp;L_PendNeg&amp;" "," ")))/(LEN(L_PendNeg)+1)),1,0),1)</f>
        <v>0</v>
      </c>
      <c r="BL166" s="61" t="n">
        <f aca="false">IFERROR(IF(OR(SUMPRODUCT(--ISNUMBER(SEARCH({"a0","a-0","a_0","a/0","a.0"},BN166)))&gt;0,SUMPRODUCT(--ISNUMBER(SEARCH({"ref 0","ref no 0","ref. 0","ref: 0","no. 0","no: 0","# 0","rev 0","email 0","memo 0","form 0","sheet 0","log 0","doc 0","report 0","photo 0","photos 0","img 0","file 0","ack 0","batch 0","lot 0","job 0","record 0","fax 0","letter 0","ref0","#0","no.0","no:0"},BM166)))&gt;0,AND(SUMPRODUCT(--ISNUMBER(SEARCH({" ref "," email "," memo "," form "," sheet "," report "," ack "," letter "," record "," log "," doc "," file "," batch "," lot "," job "," fax "," rev "," ticket "," case "," order "},(" "&amp;SUBSTITUTE(SUBSTITUTE(SUBSTITUTE(BM166,":"," "),"."," "),","," ")&amp;" "))))&gt;0,ISNUMBER(SEARCH("000",SUBSTITUTE(BM166,":"," ")))),SUMPRODUCT(--ISNUMBER(SEARCH({"http","www.","\",".pdf",".jpg",".jpeg",".png",".heic",".xls",".doc",".msg",".eml"},Z166)))&gt;0),1,0),0)</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IFERROR(IF(OR(SUMPRODUCT(--ISNUMBER(SEARCH({"a0","a-0","a_0","a/0","a.0"},BP166)))&gt;0,SUMPRODUCT(--ISNUMBER(SEARCH({"ref 0","ref no 0","ref. 0","ref: 0","no. 0","no: 0","# 0","rev 0","email 0","memo 0","form 0","sheet 0","log 0","doc 0","report 0","photo 0","photos 0","img 0","file 0","ack 0","batch 0","lot 0","job 0","record 0","fax 0","letter 0","ref0","#0","no.0","no:0"},BO166)))&gt;0,AND(SUMPRODUCT(--ISNUMBER(SEARCH({" ref "," email "," memo "," form "," sheet "," report "," ack "," letter "," record "," log "," doc "," file "," batch "," lot "," job "," fax "," rev "," ticket "," case "," order "},(" "&amp;SUBSTITUTE(SUBSTITUTE(SUBSTITUTE(BO166,":"," "),"."," "),","," ")&amp;" "))))&gt;0,ISNUMBER(SEARCH("000",SUBSTITUTE(BO166,":"," ")))),SUMPRODUCT(--ISNUMBER(SEARCH({"http","www.","\",".pdf",".jpg",".jpeg",".png",".heic",".xls",".doc",".msg",".eml"},W166)))&gt;0),1,0),0)</f>
        <v>0</v>
      </c>
    </row>
    <row r="167" customFormat="false" ht="39.75" hidden="false" customHeight="true" outlineLevel="0" collapsed="false">
      <c r="A167" s="57" t="s">
        <v>704</v>
      </c>
      <c r="B167" s="57" t="s">
        <v>231</v>
      </c>
      <c r="C167" s="57" t="str">
        <f aca="false">Flights!$F$10</f>
        <v>MH0002</v>
      </c>
      <c r="D167" s="58" t="n">
        <f aca="false">Flights!$D$10</f>
        <v>46310</v>
      </c>
      <c r="E167" s="57" t="str">
        <f aca="false">Flights!$G$10&amp;"-"&amp;Flights!$H$10</f>
        <v>KUL-LHR</v>
      </c>
      <c r="F167" s="57" t="str">
        <f aca="false">Flights!$K$10</f>
        <v>BC</v>
      </c>
      <c r="G167" s="57" t="s">
        <v>81</v>
      </c>
      <c r="H167" s="57" t="s">
        <v>374</v>
      </c>
      <c r="I167" s="57" t="s">
        <v>381</v>
      </c>
      <c r="J167" s="57" t="s">
        <v>382</v>
      </c>
      <c r="K167" s="67" t="s">
        <v>383</v>
      </c>
      <c r="L167" s="67" t="s">
        <v>378</v>
      </c>
      <c r="M167" s="67"/>
      <c r="N167" s="67" t="s">
        <v>379</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")))/(LEN(L_PendNeg)+1)),1,0),1)</f>
        <v>0</v>
      </c>
      <c r="BK167" s="61" t="n">
        <f aca="false">IFERROR(IF(SUMPRODUCT((LEN(BF167)-LEN(SUBSTITUTE(BF167," "&amp;L_PendStrict&amp;" "," ")))/(LEN(L_PendStrict)+1))&gt;SUMPRODUCT((LEN(BF167)-LEN(SUBSTITUTE(BF167," "&amp;L_PendNeg&amp;" "," ")))/(LEN(L_PendNeg)+1)),1,0),1)</f>
        <v>0</v>
      </c>
      <c r="BL167" s="61" t="n">
        <f aca="false">IFERROR(IF(OR(SUMPRODUCT(--ISNUMBER(SEARCH({"a0","a-0","a_0","a/0","a.0"},BN167)))&gt;0,SUMPRODUCT(--ISNUMBER(SEARCH({"ref 0","ref no 0","ref. 0","ref: 0","no. 0","no: 0","# 0","rev 0","email 0","memo 0","form 0","sheet 0","log 0","doc 0","report 0","photo 0","photos 0","img 0","file 0","ack 0","batch 0","lot 0","job 0","record 0","fax 0","letter 0","ref0","#0","no.0","no:0"},BM167)))&gt;0,AND(SUMPRODUCT(--ISNUMBER(SEARCH({" ref "," email "," memo "," form "," sheet "," report "," ack "," letter "," record "," log "," doc "," file "," batch "," lot "," job "," fax "," rev "," ticket "," case "," order "},(" "&amp;SUBSTITUTE(SUBSTITUTE(SUBSTITUTE(BM167,":"," "),"."," "),","," ")&amp;" "))))&gt;0,ISNUMBER(SEARCH("000",SUBSTITUTE(BM167,":"," ")))),SUMPRODUCT(--ISNUMBER(SEARCH({"http","www.","\",".pdf",".jpg",".jpeg",".png",".heic",".xls",".doc",".msg",".eml"},Z167)))&gt;0),1,0),0)</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IFERROR(IF(OR(SUMPRODUCT(--ISNUMBER(SEARCH({"a0","a-0","a_0","a/0","a.0"},BP167)))&gt;0,SUMPRODUCT(--ISNUMBER(SEARCH({"ref 0","ref no 0","ref. 0","ref: 0","no. 0","no: 0","# 0","rev 0","email 0","memo 0","form 0","sheet 0","log 0","doc 0","report 0","photo 0","photos 0","img 0","file 0","ack 0","batch 0","lot 0","job 0","record 0","fax 0","letter 0","ref0","#0","no.0","no:0"},BO167)))&gt;0,AND(SUMPRODUCT(--ISNUMBER(SEARCH({" ref "," email "," memo "," form "," sheet "," report "," ack "," letter "," record "," log "," doc "," file "," batch "," lot "," job "," fax "," rev "," ticket "," case "," order "},(" "&amp;SUBSTITUTE(SUBSTITUTE(SUBSTITUTE(BO167,":"," "),"."," "),","," ")&amp;" "))))&gt;0,ISNUMBER(SEARCH("000",SUBSTITUTE(BO167,":"," ")))),SUMPRODUCT(--ISNUMBER(SEARCH({"http","www.","\",".pdf",".jpg",".jpeg",".png",".heic",".xls",".doc",".msg",".eml"},W167)))&gt;0),1,0),0)</f>
        <v>0</v>
      </c>
    </row>
    <row r="168" customFormat="false" ht="41.25" hidden="false" customHeight="true" outlineLevel="0" collapsed="false">
      <c r="A168" s="57" t="s">
        <v>705</v>
      </c>
      <c r="B168" s="57" t="s">
        <v>231</v>
      </c>
      <c r="C168" s="57" t="str">
        <f aca="false">Flights!$F$10</f>
        <v>MH0002</v>
      </c>
      <c r="D168" s="58" t="n">
        <f aca="false">Flights!$D$10</f>
        <v>46310</v>
      </c>
      <c r="E168" s="57" t="str">
        <f aca="false">Flights!$G$10&amp;"-"&amp;Flights!$H$10</f>
        <v>KUL-LHR</v>
      </c>
      <c r="F168" s="57" t="str">
        <f aca="false">Flights!$K$10</f>
        <v>BC</v>
      </c>
      <c r="G168" s="57" t="s">
        <v>81</v>
      </c>
      <c r="H168" s="57" t="s">
        <v>374</v>
      </c>
      <c r="I168" s="57" t="s">
        <v>385</v>
      </c>
      <c r="J168" s="57" t="s">
        <v>386</v>
      </c>
      <c r="K168" s="67" t="s">
        <v>387</v>
      </c>
      <c r="L168" s="67" t="s">
        <v>378</v>
      </c>
      <c r="M168" s="67"/>
      <c r="N168" s="67" t="str">
        <f aca="false">IF(TRIM(Flights!$L$10)="A339","Required","N/A – rule")</f>
        <v>N/A – rule</v>
      </c>
      <c r="O168" s="67" t="s">
        <v>388</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")))/(LEN(L_PendNeg)+1)),1,0),1)</f>
        <v>0</v>
      </c>
      <c r="BK168" s="61" t="n">
        <f aca="false">IFERROR(IF(SUMPRODUCT((LEN(BF168)-LEN(SUBSTITUTE(BF168," "&amp;L_PendStrict&amp;" "," ")))/(LEN(L_PendStrict)+1))&gt;SUMPRODUCT((LEN(BF168)-LEN(SUBSTITUTE(BF168," "&amp;L_PendNeg&amp;" "," ")))/(LEN(L_PendNeg)+1)),1,0),1)</f>
        <v>0</v>
      </c>
      <c r="BL168" s="61" t="n">
        <f aca="false">IFERROR(IF(OR(SUMPRODUCT(--ISNUMBER(SEARCH({"a0","a-0","a_0","a/0","a.0"},BN168)))&gt;0,SUMPRODUCT(--ISNUMBER(SEARCH({"ref 0","ref no 0","ref. 0","ref: 0","no. 0","no: 0","# 0","rev 0","email 0","memo 0","form 0","sheet 0","log 0","doc 0","report 0","photo 0","photos 0","img 0","file 0","ack 0","batch 0","lot 0","job 0","record 0","fax 0","letter 0","ref0","#0","no.0","no:0"},BM168)))&gt;0,AND(SUMPRODUCT(--ISNUMBER(SEARCH({" ref "," email "," memo "," form "," sheet "," report "," ack "," letter "," record "," log "," doc "," file "," batch "," lot "," job "," fax "," rev "," ticket "," case "," order "},(" "&amp;SUBSTITUTE(SUBSTITUTE(SUBSTITUTE(BM168,":"," "),"."," "),","," ")&amp;" "))))&gt;0,ISNUMBER(SEARCH("000",SUBSTITUTE(BM168,":"," ")))),SUMPRODUCT(--ISNUMBER(SEARCH({"http","www.","\",".pdf",".jpg",".jpeg",".png",".heic",".xls",".doc",".msg",".eml"},Z168)))&gt;0),1,0),0)</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IFERROR(IF(OR(SUMPRODUCT(--ISNUMBER(SEARCH({"a0","a-0","a_0","a/0","a.0"},BP168)))&gt;0,SUMPRODUCT(--ISNUMBER(SEARCH({"ref 0","ref no 0","ref. 0","ref: 0","no. 0","no: 0","# 0","rev 0","email 0","memo 0","form 0","sheet 0","log 0","doc 0","report 0","photo 0","photos 0","img 0","file 0","ack 0","batch 0","lot 0","job 0","record 0","fax 0","letter 0","ref0","#0","no.0","no:0"},BO168)))&gt;0,AND(SUMPRODUCT(--ISNUMBER(SEARCH({" ref "," email "," memo "," form "," sheet "," report "," ack "," letter "," record "," log "," doc "," file "," batch "," lot "," job "," fax "," rev "," ticket "," case "," order "},(" "&amp;SUBSTITUTE(SUBSTITUTE(SUBSTITUTE(BO168,":"," "),"."," "),","," ")&amp;" "))))&gt;0,ISNUMBER(SEARCH("000",SUBSTITUTE(BO168,":"," ")))),SUMPRODUCT(--ISNUMBER(SEARCH({"http","www.","\",".pdf",".jpg",".jpeg",".png",".heic",".xls",".doc",".msg",".eml"},W168)))&gt;0),1,0),0)</f>
        <v>0</v>
      </c>
    </row>
    <row r="169" customFormat="false" ht="39.75" hidden="false" customHeight="true" outlineLevel="0" collapsed="false">
      <c r="A169" s="57" t="s">
        <v>706</v>
      </c>
      <c r="B169" s="57" t="s">
        <v>231</v>
      </c>
      <c r="C169" s="57" t="str">
        <f aca="false">Flights!$F$10</f>
        <v>MH0002</v>
      </c>
      <c r="D169" s="58" t="n">
        <f aca="false">Flights!$D$10</f>
        <v>46310</v>
      </c>
      <c r="E169" s="57" t="str">
        <f aca="false">Flights!$G$10&amp;"-"&amp;Flights!$H$10</f>
        <v>KUL-LHR</v>
      </c>
      <c r="F169" s="57" t="str">
        <f aca="false">Flights!$K$10</f>
        <v>BC</v>
      </c>
      <c r="G169" s="57" t="s">
        <v>81</v>
      </c>
      <c r="H169" s="57" t="s">
        <v>374</v>
      </c>
      <c r="I169" s="57" t="s">
        <v>390</v>
      </c>
      <c r="J169" s="57" t="s">
        <v>391</v>
      </c>
      <c r="K169" s="67" t="s">
        <v>392</v>
      </c>
      <c r="L169" s="67" t="s">
        <v>378</v>
      </c>
      <c r="M169" s="67"/>
      <c r="N169" s="67" t="s">
        <v>379</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")))/(LEN(L_PendNeg)+1)),1,0),1)</f>
        <v>0</v>
      </c>
      <c r="BK169" s="61" t="n">
        <f aca="false">IFERROR(IF(SUMPRODUCT((LEN(BF169)-LEN(SUBSTITUTE(BF169," "&amp;L_PendStrict&amp;" "," ")))/(LEN(L_PendStrict)+1))&gt;SUMPRODUCT((LEN(BF169)-LEN(SUBSTITUTE(BF169," "&amp;L_PendNeg&amp;" "," ")))/(LEN(L_PendNeg)+1)),1,0),1)</f>
        <v>0</v>
      </c>
      <c r="BL169" s="61" t="n">
        <f aca="false">IFERROR(IF(OR(SUMPRODUCT(--ISNUMBER(SEARCH({"a0","a-0","a_0","a/0","a.0"},BN169)))&gt;0,SUMPRODUCT(--ISNUMBER(SEARCH({"ref 0","ref no 0","ref. 0","ref: 0","no. 0","no: 0","# 0","rev 0","email 0","memo 0","form 0","sheet 0","log 0","doc 0","report 0","photo 0","photos 0","img 0","file 0","ack 0","batch 0","lot 0","job 0","record 0","fax 0","letter 0","ref0","#0","no.0","no:0"},BM169)))&gt;0,AND(SUMPRODUCT(--ISNUMBER(SEARCH({" ref "," email "," memo "," form "," sheet "," report "," ack "," letter "," record "," log "," doc "," file "," batch "," lot "," job "," fax "," rev "," ticket "," case "," order "},(" "&amp;SUBSTITUTE(SUBSTITUTE(SUBSTITUTE(BM169,":"," "),"."," "),","," ")&amp;" "))))&gt;0,ISNUMBER(SEARCH("000",SUBSTITUTE(BM169,":"," ")))),SUMPRODUCT(--ISNUMBER(SEARCH({"http","www.","\",".pdf",".jpg",".jpeg",".png",".heic",".xls",".doc",".msg",".eml"},Z169)))&gt;0),1,0),0)</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IFERROR(IF(OR(SUMPRODUCT(--ISNUMBER(SEARCH({"a0","a-0","a_0","a/0","a.0"},BP169)))&gt;0,SUMPRODUCT(--ISNUMBER(SEARCH({"ref 0","ref no 0","ref. 0","ref: 0","no. 0","no: 0","# 0","rev 0","email 0","memo 0","form 0","sheet 0","log 0","doc 0","report 0","photo 0","photos 0","img 0","file 0","ack 0","batch 0","lot 0","job 0","record 0","fax 0","letter 0","ref0","#0","no.0","no:0"},BO169)))&gt;0,AND(SUMPRODUCT(--ISNUMBER(SEARCH({" ref "," email "," memo "," form "," sheet "," report "," ack "," letter "," record "," log "," doc "," file "," batch "," lot "," job "," fax "," rev "," ticket "," case "," order "},(" "&amp;SUBSTITUTE(SUBSTITUTE(SUBSTITUTE(BO169,":"," "),"."," "),","," ")&amp;" "))))&gt;0,ISNUMBER(SEARCH("000",SUBSTITUTE(BO169,":"," ")))),SUMPRODUCT(--ISNUMBER(SEARCH({"http","www.","\",".pdf",".jpg",".jpeg",".png",".heic",".xls",".doc",".msg",".eml"},W169)))&gt;0),1,0),0)</f>
        <v>0</v>
      </c>
    </row>
    <row r="170" customFormat="false" ht="39.75" hidden="false" customHeight="true" outlineLevel="0" collapsed="false">
      <c r="A170" s="57" t="s">
        <v>707</v>
      </c>
      <c r="B170" s="57" t="s">
        <v>231</v>
      </c>
      <c r="C170" s="57" t="str">
        <f aca="false">Flights!$F$10</f>
        <v>MH0002</v>
      </c>
      <c r="D170" s="58" t="n">
        <f aca="false">Flights!$D$10</f>
        <v>46310</v>
      </c>
      <c r="E170" s="57" t="str">
        <f aca="false">Flights!$G$10&amp;"-"&amp;Flights!$H$10</f>
        <v>KUL-LHR</v>
      </c>
      <c r="F170" s="57" t="str">
        <f aca="false">Flights!$K$10</f>
        <v>BC</v>
      </c>
      <c r="G170" s="57" t="s">
        <v>81</v>
      </c>
      <c r="H170" s="57" t="s">
        <v>374</v>
      </c>
      <c r="I170" s="57" t="s">
        <v>394</v>
      </c>
      <c r="J170" s="57" t="s">
        <v>395</v>
      </c>
      <c r="K170" s="67" t="s">
        <v>396</v>
      </c>
      <c r="L170" s="67" t="s">
        <v>378</v>
      </c>
      <c r="M170" s="67"/>
      <c r="N170" s="67" t="s">
        <v>379</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")))/(LEN(L_PendNeg)+1)),1,0),1)</f>
        <v>0</v>
      </c>
      <c r="BK170" s="61" t="n">
        <f aca="false">IFERROR(IF(SUMPRODUCT((LEN(BF170)-LEN(SUBSTITUTE(BF170," "&amp;L_PendStrict&amp;" "," ")))/(LEN(L_PendStrict)+1))&gt;SUMPRODUCT((LEN(BF170)-LEN(SUBSTITUTE(BF170," "&amp;L_PendNeg&amp;" "," ")))/(LEN(L_PendNeg)+1)),1,0),1)</f>
        <v>0</v>
      </c>
      <c r="BL170" s="61" t="n">
        <f aca="false">IFERROR(IF(OR(SUMPRODUCT(--ISNUMBER(SEARCH({"a0","a-0","a_0","a/0","a.0"},BN170)))&gt;0,SUMPRODUCT(--ISNUMBER(SEARCH({"ref 0","ref no 0","ref. 0","ref: 0","no. 0","no: 0","# 0","rev 0","email 0","memo 0","form 0","sheet 0","log 0","doc 0","report 0","photo 0","photos 0","img 0","file 0","ack 0","batch 0","lot 0","job 0","record 0","fax 0","letter 0","ref0","#0","no.0","no:0"},BM170)))&gt;0,AND(SUMPRODUCT(--ISNUMBER(SEARCH({" ref "," email "," memo "," form "," sheet "," report "," ack "," letter "," record "," log "," doc "," file "," batch "," lot "," job "," fax "," rev "," ticket "," case "," order "},(" "&amp;SUBSTITUTE(SUBSTITUTE(SUBSTITUTE(BM170,":"," "),"."," "),","," ")&amp;" "))))&gt;0,ISNUMBER(SEARCH("000",SUBSTITUTE(BM170,":"," ")))),SUMPRODUCT(--ISNUMBER(SEARCH({"http","www.","\",".pdf",".jpg",".jpeg",".png",".heic",".xls",".doc",".msg",".eml"},Z170)))&gt;0),1,0),0)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IFERROR(IF(OR(SUMPRODUCT(--ISNUMBER(SEARCH({"a0","a-0","a_0","a/0","a.0"},BP170)))&gt;0,SUMPRODUCT(--ISNUMBER(SEARCH({"ref 0","ref no 0","ref. 0","ref: 0","no. 0","no: 0","# 0","rev 0","email 0","memo 0","form 0","sheet 0","log 0","doc 0","report 0","photo 0","photos 0","img 0","file 0","ack 0","batch 0","lot 0","job 0","record 0","fax 0","letter 0","ref0","#0","no.0","no:0"},BO170)))&gt;0,AND(SUMPRODUCT(--ISNUMBER(SEARCH({" ref "," email "," memo "," form "," sheet "," report "," ack "," letter "," record "," log "," doc "," file "," batch "," lot "," job "," fax "," rev "," ticket "," case "," order "},(" "&amp;SUBSTITUTE(SUBSTITUTE(SUBSTITUTE(BO170,":"," "),"."," "),","," ")&amp;" "))))&gt;0,ISNUMBER(SEARCH("000",SUBSTITUTE(BO170,":"," ")))),SUMPRODUCT(--ISNUMBER(SEARCH({"http","www.","\",".pdf",".jpg",".jpeg",".png",".heic",".xls",".doc",".msg",".eml"},W170)))&gt;0),1,0),0)</f>
        <v>0</v>
      </c>
    </row>
    <row r="171" customFormat="false" ht="39.75" hidden="false" customHeight="true" outlineLevel="0" collapsed="false">
      <c r="A171" s="57" t="s">
        <v>708</v>
      </c>
      <c r="B171" s="57" t="s">
        <v>231</v>
      </c>
      <c r="C171" s="57" t="str">
        <f aca="false">Flights!$F$10</f>
        <v>MH0002</v>
      </c>
      <c r="D171" s="58" t="n">
        <f aca="false">Flights!$D$10</f>
        <v>46310</v>
      </c>
      <c r="E171" s="57" t="str">
        <f aca="false">Flights!$G$10&amp;"-"&amp;Flights!$H$10</f>
        <v>KUL-LHR</v>
      </c>
      <c r="F171" s="57" t="str">
        <f aca="false">Flights!$K$10</f>
        <v>BC</v>
      </c>
      <c r="G171" s="57" t="s">
        <v>81</v>
      </c>
      <c r="H171" s="57" t="s">
        <v>374</v>
      </c>
      <c r="I171" s="57" t="s">
        <v>394</v>
      </c>
      <c r="J171" s="57" t="s">
        <v>398</v>
      </c>
      <c r="K171" s="67" t="s">
        <v>399</v>
      </c>
      <c r="L171" s="67" t="s">
        <v>378</v>
      </c>
      <c r="M171" s="67"/>
      <c r="N171" s="67" t="s">
        <v>379</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")))/(LEN(L_PendNeg)+1)),1,0),1)</f>
        <v>0</v>
      </c>
      <c r="BK171" s="61" t="n">
        <f aca="false">IFERROR(IF(SUMPRODUCT((LEN(BF171)-LEN(SUBSTITUTE(BF171," "&amp;L_PendStrict&amp;" "," ")))/(LEN(L_PendStrict)+1))&gt;SUMPRODUCT((LEN(BF171)-LEN(SUBSTITUTE(BF171," "&amp;L_PendNeg&amp;" "," ")))/(LEN(L_PendNeg)+1)),1,0),1)</f>
        <v>0</v>
      </c>
      <c r="BL171" s="61" t="n">
        <f aca="false">IFERROR(IF(OR(SUMPRODUCT(--ISNUMBER(SEARCH({"a0","a-0","a_0","a/0","a.0"},BN171)))&gt;0,SUMPRODUCT(--ISNUMBER(SEARCH({"ref 0","ref no 0","ref. 0","ref: 0","no. 0","no: 0","# 0","rev 0","email 0","memo 0","form 0","sheet 0","log 0","doc 0","report 0","photo 0","photos 0","img 0","file 0","ack 0","batch 0","lot 0","job 0","record 0","fax 0","letter 0","ref0","#0","no.0","no:0"},BM171)))&gt;0,AND(SUMPRODUCT(--ISNUMBER(SEARCH({" ref "," email "," memo "," form "," sheet "," report "," ack "," letter "," record "," log "," doc "," file "," batch "," lot "," job "," fax "," rev "," ticket "," case "," order "},(" "&amp;SUBSTITUTE(SUBSTITUTE(SUBSTITUTE(BM171,":"," "),"."," "),","," ")&amp;" "))))&gt;0,ISNUMBER(SEARCH("000",SUBSTITUTE(BM171,":"," ")))),SUMPRODUCT(--ISNUMBER(SEARCH({"http","www.","\",".pdf",".jpg",".jpeg",".png",".heic",".xls",".doc",".msg",".eml"},Z171)))&gt;0),1,0),0)</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IFERROR(IF(OR(SUMPRODUCT(--ISNUMBER(SEARCH({"a0","a-0","a_0","a/0","a.0"},BP171)))&gt;0,SUMPRODUCT(--ISNUMBER(SEARCH({"ref 0","ref no 0","ref. 0","ref: 0","no. 0","no: 0","# 0","rev 0","email 0","memo 0","form 0","sheet 0","log 0","doc 0","report 0","photo 0","photos 0","img 0","file 0","ack 0","batch 0","lot 0","job 0","record 0","fax 0","letter 0","ref0","#0","no.0","no:0"},BO171)))&gt;0,AND(SUMPRODUCT(--ISNUMBER(SEARCH({" ref "," email "," memo "," form "," sheet "," report "," ack "," letter "," record "," log "," doc "," file "," batch "," lot "," job "," fax "," rev "," ticket "," case "," order "},(" "&amp;SUBSTITUTE(SUBSTITUTE(SUBSTITUTE(BO171,":"," "),"."," "),","," ")&amp;" "))))&gt;0,ISNUMBER(SEARCH("000",SUBSTITUTE(BO171,":"," ")))),SUMPRODUCT(--ISNUMBER(SEARCH({"http","www.","\",".pdf",".jpg",".jpeg",".png",".heic",".xls",".doc",".msg",".eml"},W171)))&gt;0),1,0),0)</f>
        <v>0</v>
      </c>
    </row>
    <row r="172" customFormat="false" ht="39.75" hidden="false" customHeight="true" outlineLevel="0" collapsed="false">
      <c r="A172" s="57" t="s">
        <v>709</v>
      </c>
      <c r="B172" s="57" t="s">
        <v>231</v>
      </c>
      <c r="C172" s="57" t="str">
        <f aca="false">Flights!$F$10</f>
        <v>MH0002</v>
      </c>
      <c r="D172" s="58" t="n">
        <f aca="false">Flights!$D$10</f>
        <v>46310</v>
      </c>
      <c r="E172" s="57" t="str">
        <f aca="false">Flights!$G$10&amp;"-"&amp;Flights!$H$10</f>
        <v>KUL-LHR</v>
      </c>
      <c r="F172" s="57" t="str">
        <f aca="false">Flights!$K$10</f>
        <v>BC</v>
      </c>
      <c r="G172" s="57" t="s">
        <v>81</v>
      </c>
      <c r="H172" s="57" t="s">
        <v>374</v>
      </c>
      <c r="I172" s="57" t="s">
        <v>401</v>
      </c>
      <c r="J172" s="57" t="s">
        <v>402</v>
      </c>
      <c r="K172" s="67" t="s">
        <v>403</v>
      </c>
      <c r="L172" s="67" t="s">
        <v>378</v>
      </c>
      <c r="M172" s="67"/>
      <c r="N172" s="67" t="s">
        <v>379</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")))/(LEN(L_PendNeg)+1)),1,0),1)</f>
        <v>0</v>
      </c>
      <c r="BK172" s="61" t="n">
        <f aca="false">IFERROR(IF(SUMPRODUCT((LEN(BF172)-LEN(SUBSTITUTE(BF172," "&amp;L_PendStrict&amp;" "," ")))/(LEN(L_PendStrict)+1))&gt;SUMPRODUCT((LEN(BF172)-LEN(SUBSTITUTE(BF172," "&amp;L_PendNeg&amp;" "," ")))/(LEN(L_PendNeg)+1)),1,0),1)</f>
        <v>0</v>
      </c>
      <c r="BL172" s="61" t="n">
        <f aca="false">IFERROR(IF(OR(SUMPRODUCT(--ISNUMBER(SEARCH({"a0","a-0","a_0","a/0","a.0"},BN172)))&gt;0,SUMPRODUCT(--ISNUMBER(SEARCH({"ref 0","ref no 0","ref. 0","ref: 0","no. 0","no: 0","# 0","rev 0","email 0","memo 0","form 0","sheet 0","log 0","doc 0","report 0","photo 0","photos 0","img 0","file 0","ack 0","batch 0","lot 0","job 0","record 0","fax 0","letter 0","ref0","#0","no.0","no:0"},BM172)))&gt;0,AND(SUMPRODUCT(--ISNUMBER(SEARCH({" ref "," email "," memo "," form "," sheet "," report "," ack "," letter "," record "," log "," doc "," file "," batch "," lot "," job "," fax "," rev "," ticket "," case "," order "},(" "&amp;SUBSTITUTE(SUBSTITUTE(SUBSTITUTE(BM172,":"," "),"."," "),","," ")&amp;" "))))&gt;0,ISNUMBER(SEARCH("000",SUBSTITUTE(BM172,":"," ")))),SUMPRODUCT(--ISNUMBER(SEARCH({"http","www.","\",".pdf",".jpg",".jpeg",".png",".heic",".xls",".doc",".msg",".eml"},Z172)))&gt;0),1,0),0)</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IFERROR(IF(OR(SUMPRODUCT(--ISNUMBER(SEARCH({"a0","a-0","a_0","a/0","a.0"},BP172)))&gt;0,SUMPRODUCT(--ISNUMBER(SEARCH({"ref 0","ref no 0","ref. 0","ref: 0","no. 0","no: 0","# 0","rev 0","email 0","memo 0","form 0","sheet 0","log 0","doc 0","report 0","photo 0","photos 0","img 0","file 0","ack 0","batch 0","lot 0","job 0","record 0","fax 0","letter 0","ref0","#0","no.0","no:0"},BO172)))&gt;0,AND(SUMPRODUCT(--ISNUMBER(SEARCH({" ref "," email "," memo "," form "," sheet "," report "," ack "," letter "," record "," log "," doc "," file "," batch "," lot "," job "," fax "," rev "," ticket "," case "," order "},(" "&amp;SUBSTITUTE(SUBSTITUTE(SUBSTITUTE(BO172,":"," "),"."," "),","," ")&amp;" "))))&gt;0,ISNUMBER(SEARCH("000",SUBSTITUTE(BO172,":"," ")))),SUMPRODUCT(--ISNUMBER(SEARCH({"http","www.","\",".pdf",".jpg",".jpeg",".png",".heic",".xls",".doc",".msg",".eml"},W172)))&gt;0),1,0),0)</f>
        <v>0</v>
      </c>
    </row>
    <row r="173" customFormat="false" ht="39.75" hidden="false" customHeight="true" outlineLevel="0" collapsed="false">
      <c r="A173" s="57" t="s">
        <v>710</v>
      </c>
      <c r="B173" s="57" t="s">
        <v>231</v>
      </c>
      <c r="C173" s="57" t="str">
        <f aca="false">Flights!$F$10</f>
        <v>MH0002</v>
      </c>
      <c r="D173" s="58" t="n">
        <f aca="false">Flights!$D$10</f>
        <v>46310</v>
      </c>
      <c r="E173" s="57" t="str">
        <f aca="false">Flights!$G$10&amp;"-"&amp;Flights!$H$10</f>
        <v>KUL-LHR</v>
      </c>
      <c r="F173" s="57" t="str">
        <f aca="false">Flights!$K$10</f>
        <v>BC</v>
      </c>
      <c r="G173" s="57" t="s">
        <v>81</v>
      </c>
      <c r="H173" s="57" t="s">
        <v>374</v>
      </c>
      <c r="I173" s="57" t="s">
        <v>401</v>
      </c>
      <c r="J173" s="57" t="s">
        <v>405</v>
      </c>
      <c r="K173" s="67" t="s">
        <v>403</v>
      </c>
      <c r="L173" s="67" t="s">
        <v>378</v>
      </c>
      <c r="M173" s="67"/>
      <c r="N173" s="67" t="s">
        <v>379</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")))/(LEN(L_PendNeg)+1)),1,0),1)</f>
        <v>0</v>
      </c>
      <c r="BK173" s="61" t="n">
        <f aca="false">IFERROR(IF(SUMPRODUCT((LEN(BF173)-LEN(SUBSTITUTE(BF173," "&amp;L_PendStrict&amp;" "," ")))/(LEN(L_PendStrict)+1))&gt;SUMPRODUCT((LEN(BF173)-LEN(SUBSTITUTE(BF173," "&amp;L_PendNeg&amp;" "," ")))/(LEN(L_PendNeg)+1)),1,0),1)</f>
        <v>0</v>
      </c>
      <c r="BL173" s="61" t="n">
        <f aca="false">IFERROR(IF(OR(SUMPRODUCT(--ISNUMBER(SEARCH({"a0","a-0","a_0","a/0","a.0"},BN173)))&gt;0,SUMPRODUCT(--ISNUMBER(SEARCH({"ref 0","ref no 0","ref. 0","ref: 0","no. 0","no: 0","# 0","rev 0","email 0","memo 0","form 0","sheet 0","log 0","doc 0","report 0","photo 0","photos 0","img 0","file 0","ack 0","batch 0","lot 0","job 0","record 0","fax 0","letter 0","ref0","#0","no.0","no:0"},BM173)))&gt;0,AND(SUMPRODUCT(--ISNUMBER(SEARCH({" ref "," email "," memo "," form "," sheet "," report "," ack "," letter "," record "," log "," doc "," file "," batch "," lot "," job "," fax "," rev "," ticket "," case "," order "},(" "&amp;SUBSTITUTE(SUBSTITUTE(SUBSTITUTE(BM173,":"," "),"."," "),","," ")&amp;" "))))&gt;0,ISNUMBER(SEARCH("000",SUBSTITUTE(BM173,":"," ")))),SUMPRODUCT(--ISNUMBER(SEARCH({"http","www.","\",".pdf",".jpg",".jpeg",".png",".heic",".xls",".doc",".msg",".eml"},Z173)))&gt;0),1,0),0)</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IFERROR(IF(OR(SUMPRODUCT(--ISNUMBER(SEARCH({"a0","a-0","a_0","a/0","a.0"},BP173)))&gt;0,SUMPRODUCT(--ISNUMBER(SEARCH({"ref 0","ref no 0","ref. 0","ref: 0","no. 0","no: 0","# 0","rev 0","email 0","memo 0","form 0","sheet 0","log 0","doc 0","report 0","photo 0","photos 0","img 0","file 0","ack 0","batch 0","lot 0","job 0","record 0","fax 0","letter 0","ref0","#0","no.0","no:0"},BO173)))&gt;0,AND(SUMPRODUCT(--ISNUMBER(SEARCH({" ref "," email "," memo "," form "," sheet "," report "," ack "," letter "," record "," log "," doc "," file "," batch "," lot "," job "," fax "," rev "," ticket "," case "," order "},(" "&amp;SUBSTITUTE(SUBSTITUTE(SUBSTITUTE(BO173,":"," "),"."," "),","," ")&amp;" "))))&gt;0,ISNUMBER(SEARCH("000",SUBSTITUTE(BO173,":"," ")))),SUMPRODUCT(--ISNUMBER(SEARCH({"http","www.","\",".pdf",".jpg",".jpeg",".png",".heic",".xls",".doc",".msg",".eml"},W173)))&gt;0),1,0),0)</f>
        <v>0</v>
      </c>
    </row>
    <row r="174" customFormat="false" ht="39.75" hidden="false" customHeight="true" outlineLevel="0" collapsed="false">
      <c r="A174" s="57" t="s">
        <v>711</v>
      </c>
      <c r="B174" s="57" t="s">
        <v>231</v>
      </c>
      <c r="C174" s="57" t="str">
        <f aca="false">Flights!$F$10</f>
        <v>MH0002</v>
      </c>
      <c r="D174" s="58" t="n">
        <f aca="false">Flights!$D$10</f>
        <v>46310</v>
      </c>
      <c r="E174" s="57" t="str">
        <f aca="false">Flights!$G$10&amp;"-"&amp;Flights!$H$10</f>
        <v>KUL-LHR</v>
      </c>
      <c r="F174" s="57" t="str">
        <f aca="false">Flights!$K$10</f>
        <v>BC</v>
      </c>
      <c r="G174" s="57" t="s">
        <v>81</v>
      </c>
      <c r="H174" s="57" t="s">
        <v>374</v>
      </c>
      <c r="I174" s="57" t="s">
        <v>407</v>
      </c>
      <c r="J174" s="57" t="s">
        <v>408</v>
      </c>
      <c r="K174" s="67" t="s">
        <v>712</v>
      </c>
      <c r="L174" s="67" t="s">
        <v>410</v>
      </c>
      <c r="M174" s="67"/>
      <c r="N174" s="67" t="s">
        <v>379</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")))/(LEN(L_PendNeg)+1)),1,0),1)</f>
        <v>0</v>
      </c>
      <c r="BK174" s="61" t="n">
        <f aca="false">IFERROR(IF(SUMPRODUCT((LEN(BF174)-LEN(SUBSTITUTE(BF174," "&amp;L_PendStrict&amp;" "," ")))/(LEN(L_PendStrict)+1))&gt;SUMPRODUCT((LEN(BF174)-LEN(SUBSTITUTE(BF174," "&amp;L_PendNeg&amp;" "," ")))/(LEN(L_PendNeg)+1)),1,0),1)</f>
        <v>0</v>
      </c>
      <c r="BL174" s="61" t="n">
        <f aca="false">IFERROR(IF(OR(SUMPRODUCT(--ISNUMBER(SEARCH({"a0","a-0","a_0","a/0","a.0"},BN174)))&gt;0,SUMPRODUCT(--ISNUMBER(SEARCH({"ref 0","ref no 0","ref. 0","ref: 0","no. 0","no: 0","# 0","rev 0","email 0","memo 0","form 0","sheet 0","log 0","doc 0","report 0","photo 0","photos 0","img 0","file 0","ack 0","batch 0","lot 0","job 0","record 0","fax 0","letter 0","ref0","#0","no.0","no:0"},BM174)))&gt;0,AND(SUMPRODUCT(--ISNUMBER(SEARCH({" ref "," email "," memo "," form "," sheet "," report "," ack "," letter "," record "," log "," doc "," file "," batch "," lot "," job "," fax "," rev "," ticket "," case "," order "},(" "&amp;SUBSTITUTE(SUBSTITUTE(SUBSTITUTE(BM174,":"," "),"."," "),","," ")&amp;" "))))&gt;0,ISNUMBER(SEARCH("000",SUBSTITUTE(BM174,":"," ")))),SUMPRODUCT(--ISNUMBER(SEARCH({"http","www.","\",".pdf",".jpg",".jpeg",".png",".heic",".xls",".doc",".msg",".eml"},Z174)))&gt;0),1,0),0)</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IFERROR(IF(OR(SUMPRODUCT(--ISNUMBER(SEARCH({"a0","a-0","a_0","a/0","a.0"},BP174)))&gt;0,SUMPRODUCT(--ISNUMBER(SEARCH({"ref 0","ref no 0","ref. 0","ref: 0","no. 0","no: 0","# 0","rev 0","email 0","memo 0","form 0","sheet 0","log 0","doc 0","report 0","photo 0","photos 0","img 0","file 0","ack 0","batch 0","lot 0","job 0","record 0","fax 0","letter 0","ref0","#0","no.0","no:0"},BO174)))&gt;0,AND(SUMPRODUCT(--ISNUMBER(SEARCH({" ref "," email "," memo "," form "," sheet "," report "," ack "," letter "," record "," log "," doc "," file "," batch "," lot "," job "," fax "," rev "," ticket "," case "," order "},(" "&amp;SUBSTITUTE(SUBSTITUTE(SUBSTITUTE(BO174,":"," "),"."," "),","," ")&amp;" "))))&gt;0,ISNUMBER(SEARCH("000",SUBSTITUTE(BO174,":"," ")))),SUMPRODUCT(--ISNUMBER(SEARCH({"http","www.","\",".pdf",".jpg",".jpeg",".png",".heic",".xls",".doc",".msg",".eml"},W174)))&gt;0),1,0),0)</f>
        <v>0</v>
      </c>
    </row>
    <row r="175" customFormat="false" ht="39.75" hidden="false" customHeight="true" outlineLevel="0" collapsed="false">
      <c r="A175" s="57" t="s">
        <v>713</v>
      </c>
      <c r="B175" s="57" t="s">
        <v>231</v>
      </c>
      <c r="C175" s="57" t="str">
        <f aca="false">Flights!$F$10</f>
        <v>MH0002</v>
      </c>
      <c r="D175" s="58" t="n">
        <f aca="false">Flights!$D$10</f>
        <v>46310</v>
      </c>
      <c r="E175" s="57" t="str">
        <f aca="false">Flights!$G$10&amp;"-"&amp;Flights!$H$10</f>
        <v>KUL-LHR</v>
      </c>
      <c r="F175" s="57" t="str">
        <f aca="false">Flights!$K$10</f>
        <v>BC</v>
      </c>
      <c r="G175" s="57" t="s">
        <v>83</v>
      </c>
      <c r="H175" s="57" t="s">
        <v>374</v>
      </c>
      <c r="I175" s="57" t="s">
        <v>375</v>
      </c>
      <c r="J175" s="57" t="s">
        <v>412</v>
      </c>
      <c r="K175" s="67" t="s">
        <v>413</v>
      </c>
      <c r="L175" s="67" t="s">
        <v>414</v>
      </c>
      <c r="M175" s="67"/>
      <c r="N175" s="67" t="s">
        <v>379</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")))/(LEN(L_PendNeg)+1)),1,0),1)</f>
        <v>0</v>
      </c>
      <c r="BK175" s="61" t="n">
        <f aca="false">IFERROR(IF(SUMPRODUCT((LEN(BF175)-LEN(SUBSTITUTE(BF175," "&amp;L_PendStrict&amp;" "," ")))/(LEN(L_PendStrict)+1))&gt;SUMPRODUCT((LEN(BF175)-LEN(SUBSTITUTE(BF175," "&amp;L_PendNeg&amp;" "," ")))/(LEN(L_PendNeg)+1)),1,0),1)</f>
        <v>0</v>
      </c>
      <c r="BL175" s="61" t="n">
        <f aca="false">IFERROR(IF(OR(SUMPRODUCT(--ISNUMBER(SEARCH({"a0","a-0","a_0","a/0","a.0"},BN175)))&gt;0,SUMPRODUCT(--ISNUMBER(SEARCH({"ref 0","ref no 0","ref. 0","ref: 0","no. 0","no: 0","# 0","rev 0","email 0","memo 0","form 0","sheet 0","log 0","doc 0","report 0","photo 0","photos 0","img 0","file 0","ack 0","batch 0","lot 0","job 0","record 0","fax 0","letter 0","ref0","#0","no.0","no:0"},BM175)))&gt;0,AND(SUMPRODUCT(--ISNUMBER(SEARCH({" ref "," email "," memo "," form "," sheet "," report "," ack "," letter "," record "," log "," doc "," file "," batch "," lot "," job "," fax "," rev "," ticket "," case "," order "},(" "&amp;SUBSTITUTE(SUBSTITUTE(SUBSTITUTE(BM175,":"," "),"."," "),","," ")&amp;" "))))&gt;0,ISNUMBER(SEARCH("000",SUBSTITUTE(BM175,":"," ")))),SUMPRODUCT(--ISNUMBER(SEARCH({"http","www.","\",".pdf",".jpg",".jpeg",".png",".heic",".xls",".doc",".msg",".eml"},Z175)))&gt;0),1,0),0)</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IFERROR(IF(OR(SUMPRODUCT(--ISNUMBER(SEARCH({"a0","a-0","a_0","a/0","a.0"},BP175)))&gt;0,SUMPRODUCT(--ISNUMBER(SEARCH({"ref 0","ref no 0","ref. 0","ref: 0","no. 0","no: 0","# 0","rev 0","email 0","memo 0","form 0","sheet 0","log 0","doc 0","report 0","photo 0","photos 0","img 0","file 0","ack 0","batch 0","lot 0","job 0","record 0","fax 0","letter 0","ref0","#0","no.0","no:0"},BO175)))&gt;0,AND(SUMPRODUCT(--ISNUMBER(SEARCH({" ref "," email "," memo "," form "," sheet "," report "," ack "," letter "," record "," log "," doc "," file "," batch "," lot "," job "," fax "," rev "," ticket "," case "," order "},(" "&amp;SUBSTITUTE(SUBSTITUTE(SUBSTITUTE(BO175,":"," "),"."," "),","," ")&amp;" "))))&gt;0,ISNUMBER(SEARCH("000",SUBSTITUTE(BO175,":"," ")))),SUMPRODUCT(--ISNUMBER(SEARCH({"http","www.","\",".pdf",".jpg",".jpeg",".png",".heic",".xls",".doc",".msg",".eml"},W175)))&gt;0),1,0),0)</f>
        <v>0</v>
      </c>
    </row>
    <row r="176" customFormat="false" ht="39.75" hidden="false" customHeight="true" outlineLevel="0" collapsed="false">
      <c r="A176" s="57" t="s">
        <v>714</v>
      </c>
      <c r="B176" s="57" t="s">
        <v>231</v>
      </c>
      <c r="C176" s="57" t="str">
        <f aca="false">Flights!$F$10</f>
        <v>MH0002</v>
      </c>
      <c r="D176" s="58" t="n">
        <f aca="false">Flights!$D$10</f>
        <v>46310</v>
      </c>
      <c r="E176" s="57" t="str">
        <f aca="false">Flights!$G$10&amp;"-"&amp;Flights!$H$10</f>
        <v>KUL-LHR</v>
      </c>
      <c r="F176" s="57" t="str">
        <f aca="false">Flights!$K$10</f>
        <v>BC</v>
      </c>
      <c r="G176" s="57" t="s">
        <v>416</v>
      </c>
      <c r="H176" s="57" t="s">
        <v>374</v>
      </c>
      <c r="I176" s="57" t="s">
        <v>375</v>
      </c>
      <c r="J176" s="57" t="s">
        <v>417</v>
      </c>
      <c r="K176" s="67"/>
      <c r="L176" s="67" t="s">
        <v>418</v>
      </c>
      <c r="M176" s="67"/>
      <c r="N176" s="67" t="s">
        <v>379</v>
      </c>
      <c r="O176" s="67" t="s">
        <v>419</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")))/(LEN(L_PendNeg)+1)),1,0),1)</f>
        <v>0</v>
      </c>
      <c r="BK176" s="61" t="n">
        <f aca="false">IFERROR(IF(SUMPRODUCT((LEN(BF176)-LEN(SUBSTITUTE(BF176," "&amp;L_PendStrict&amp;" "," ")))/(LEN(L_PendStrict)+1))&gt;SUMPRODUCT((LEN(BF176)-LEN(SUBSTITUTE(BF176," "&amp;L_PendNeg&amp;" "," ")))/(LEN(L_PendNeg)+1)),1,0),1)</f>
        <v>0</v>
      </c>
      <c r="BL176" s="61" t="n">
        <f aca="false">IFERROR(IF(OR(SUMPRODUCT(--ISNUMBER(SEARCH({"a0","a-0","a_0","a/0","a.0"},BN176)))&gt;0,SUMPRODUCT(--ISNUMBER(SEARCH({"ref 0","ref no 0","ref. 0","ref: 0","no. 0","no: 0","# 0","rev 0","email 0","memo 0","form 0","sheet 0","log 0","doc 0","report 0","photo 0","photos 0","img 0","file 0","ack 0","batch 0","lot 0","job 0","record 0","fax 0","letter 0","ref0","#0","no.0","no:0"},BM176)))&gt;0,AND(SUMPRODUCT(--ISNUMBER(SEARCH({" ref "," email "," memo "," form "," sheet "," report "," ack "," letter "," record "," log "," doc "," file "," batch "," lot "," job "," fax "," rev "," ticket "," case "," order "},(" "&amp;SUBSTITUTE(SUBSTITUTE(SUBSTITUTE(BM176,":"," "),"."," "),","," ")&amp;" "))))&gt;0,ISNUMBER(SEARCH("000",SUBSTITUTE(BM176,":"," ")))),SUMPRODUCT(--ISNUMBER(SEARCH({"http","www.","\",".pdf",".jpg",".jpeg",".png",".heic",".xls",".doc",".msg",".eml"},Z176)))&gt;0),1,0),0)</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IFERROR(IF(OR(SUMPRODUCT(--ISNUMBER(SEARCH({"a0","a-0","a_0","a/0","a.0"},BP176)))&gt;0,SUMPRODUCT(--ISNUMBER(SEARCH({"ref 0","ref no 0","ref. 0","ref: 0","no. 0","no: 0","# 0","rev 0","email 0","memo 0","form 0","sheet 0","log 0","doc 0","report 0","photo 0","photos 0","img 0","file 0","ack 0","batch 0","lot 0","job 0","record 0","fax 0","letter 0","ref0","#0","no.0","no:0"},BO176)))&gt;0,AND(SUMPRODUCT(--ISNUMBER(SEARCH({" ref "," email "," memo "," form "," sheet "," report "," ack "," letter "," record "," log "," doc "," file "," batch "," lot "," job "," fax "," rev "," ticket "," case "," order "},(" "&amp;SUBSTITUTE(SUBSTITUTE(SUBSTITUTE(BO176,":"," "),"."," "),","," ")&amp;" "))))&gt;0,ISNUMBER(SEARCH("000",SUBSTITUTE(BO176,":"," ")))),SUMPRODUCT(--ISNUMBER(SEARCH({"http","www.","\",".pdf",".jpg",".jpeg",".png",".heic",".xls",".doc",".msg",".eml"},W176)))&gt;0),1,0),0)</f>
        <v>0</v>
      </c>
    </row>
    <row r="177" customFormat="false" ht="39.75" hidden="false" customHeight="true" outlineLevel="0" collapsed="false">
      <c r="A177" s="57" t="s">
        <v>715</v>
      </c>
      <c r="B177" s="57" t="s">
        <v>231</v>
      </c>
      <c r="C177" s="57" t="str">
        <f aca="false">Flights!$F$10</f>
        <v>MH0002</v>
      </c>
      <c r="D177" s="58" t="n">
        <f aca="false">Flights!$D$10</f>
        <v>46310</v>
      </c>
      <c r="E177" s="57" t="str">
        <f aca="false">Flights!$G$10&amp;"-"&amp;Flights!$H$10</f>
        <v>KUL-LHR</v>
      </c>
      <c r="F177" s="57" t="str">
        <f aca="false">Flights!$K$10</f>
        <v>BC</v>
      </c>
      <c r="G177" s="57" t="s">
        <v>416</v>
      </c>
      <c r="H177" s="57" t="s">
        <v>374</v>
      </c>
      <c r="I177" s="57" t="s">
        <v>375</v>
      </c>
      <c r="J177" s="57" t="s">
        <v>421</v>
      </c>
      <c r="K177" s="67" t="s">
        <v>422</v>
      </c>
      <c r="L177" s="67" t="s">
        <v>418</v>
      </c>
      <c r="M177" s="67"/>
      <c r="N177" s="67" t="s">
        <v>379</v>
      </c>
      <c r="O177" s="67" t="s">
        <v>419</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")))/(LEN(L_PendNeg)+1)),1,0),1)</f>
        <v>0</v>
      </c>
      <c r="BK177" s="61" t="n">
        <f aca="false">IFERROR(IF(SUMPRODUCT((LEN(BF177)-LEN(SUBSTITUTE(BF177," "&amp;L_PendStrict&amp;" "," ")))/(LEN(L_PendStrict)+1))&gt;SUMPRODUCT((LEN(BF177)-LEN(SUBSTITUTE(BF177," "&amp;L_PendNeg&amp;" "," ")))/(LEN(L_PendNeg)+1)),1,0),1)</f>
        <v>0</v>
      </c>
      <c r="BL177" s="61" t="n">
        <f aca="false">IFERROR(IF(OR(SUMPRODUCT(--ISNUMBER(SEARCH({"a0","a-0","a_0","a/0","a.0"},BN177)))&gt;0,SUMPRODUCT(--ISNUMBER(SEARCH({"ref 0","ref no 0","ref. 0","ref: 0","no. 0","no: 0","# 0","rev 0","email 0","memo 0","form 0","sheet 0","log 0","doc 0","report 0","photo 0","photos 0","img 0","file 0","ack 0","batch 0","lot 0","job 0","record 0","fax 0","letter 0","ref0","#0","no.0","no:0"},BM177)))&gt;0,AND(SUMPRODUCT(--ISNUMBER(SEARCH({" ref "," email "," memo "," form "," sheet "," report "," ack "," letter "," record "," log "," doc "," file "," batch "," lot "," job "," fax "," rev "," ticket "," case "," order "},(" "&amp;SUBSTITUTE(SUBSTITUTE(SUBSTITUTE(BM177,":"," "),"."," "),","," ")&amp;" "))))&gt;0,ISNUMBER(SEARCH("000",SUBSTITUTE(BM177,":"," ")))),SUMPRODUCT(--ISNUMBER(SEARCH({"http","www.","\",".pdf",".jpg",".jpeg",".png",".heic",".xls",".doc",".msg",".eml"},Z177)))&gt;0),1,0),0)</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IFERROR(IF(OR(SUMPRODUCT(--ISNUMBER(SEARCH({"a0","a-0","a_0","a/0","a.0"},BP177)))&gt;0,SUMPRODUCT(--ISNUMBER(SEARCH({"ref 0","ref no 0","ref. 0","ref: 0","no. 0","no: 0","# 0","rev 0","email 0","memo 0","form 0","sheet 0","log 0","doc 0","report 0","photo 0","photos 0","img 0","file 0","ack 0","batch 0","lot 0","job 0","record 0","fax 0","letter 0","ref0","#0","no.0","no:0"},BO177)))&gt;0,AND(SUMPRODUCT(--ISNUMBER(SEARCH({" ref "," email "," memo "," form "," sheet "," report "," ack "," letter "," record "," log "," doc "," file "," batch "," lot "," job "," fax "," rev "," ticket "," case "," order "},(" "&amp;SUBSTITUTE(SUBSTITUTE(SUBSTITUTE(BO177,":"," "),"."," "),","," ")&amp;" "))))&gt;0,ISNUMBER(SEARCH("000",SUBSTITUTE(BO177,":"," ")))),SUMPRODUCT(--ISNUMBER(SEARCH({"http","www.","\",".pdf",".jpg",".jpeg",".png",".heic",".xls",".doc",".msg",".eml"},W177)))&gt;0),1,0),0)</f>
        <v>0</v>
      </c>
    </row>
    <row r="178" customFormat="false" ht="39.75" hidden="false" customHeight="true" outlineLevel="0" collapsed="false">
      <c r="A178" s="57" t="s">
        <v>716</v>
      </c>
      <c r="B178" s="57" t="s">
        <v>231</v>
      </c>
      <c r="C178" s="57" t="str">
        <f aca="false">Flights!$F$10</f>
        <v>MH0002</v>
      </c>
      <c r="D178" s="58" t="n">
        <f aca="false">Flights!$D$10</f>
        <v>46310</v>
      </c>
      <c r="E178" s="57" t="str">
        <f aca="false">Flights!$G$10&amp;"-"&amp;Flights!$H$10</f>
        <v>KUL-LHR</v>
      </c>
      <c r="F178" s="57" t="str">
        <f aca="false">Flights!$K$10</f>
        <v>BC</v>
      </c>
      <c r="G178" s="57" t="s">
        <v>416</v>
      </c>
      <c r="H178" s="57" t="s">
        <v>374</v>
      </c>
      <c r="I178" s="57" t="s">
        <v>424</v>
      </c>
      <c r="J178" s="57" t="s">
        <v>425</v>
      </c>
      <c r="K178" s="67"/>
      <c r="L178" s="67" t="s">
        <v>418</v>
      </c>
      <c r="M178" s="67"/>
      <c r="N178" s="67" t="s">
        <v>379</v>
      </c>
      <c r="O178" s="67" t="s">
        <v>419</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t="n">
        <f aca="false">IFERROR(IF(OR(SUMPRODUCT(--ISNUMBER(SEARCH({"a0","a-0","a_0","a/0","a.0"},BN178)))&gt;0,SUMPRODUCT(--ISNUMBER(SEARCH({"ref 0","ref no 0","ref. 0","ref: 0","no. 0","no: 0","# 0","rev 0","email 0","memo 0","form 0","sheet 0","log 0","doc 0","report 0","photo 0","photos 0","img 0","file 0","ack 0","batch 0","lot 0","job 0","record 0","fax 0","letter 0","ref0","#0","no.0","no:0"},BM178)))&gt;0,AND(SUMPRODUCT(--ISNUMBER(SEARCH({" ref "," email "," memo "," form "," sheet "," report "," ack "," letter "," record "," log "," doc "," file "," batch "," lot "," job "," fax "," rev "," ticket "," case "," order "},(" "&amp;SUBSTITUTE(SUBSTITUTE(SUBSTITUTE(BM178,":"," "),"."," "),","," ")&amp;" "))))&gt;0,ISNUMBER(SEARCH("000",SUBSTITUTE(BM178,":"," ")))),SUMPRODUCT(--ISNUMBER(SEARCH({"http","www.","\",".pdf",".jpg",".jpeg",".png",".heic",".xls",".doc",".msg",".eml"},Z178)))&gt;0),1,0),0)</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IFERROR(IF(OR(SUMPRODUCT(--ISNUMBER(SEARCH({"a0","a-0","a_0","a/0","a.0"},BP178)))&gt;0,SUMPRODUCT(--ISNUMBER(SEARCH({"ref 0","ref no 0","ref. 0","ref: 0","no. 0","no: 0","# 0","rev 0","email 0","memo 0","form 0","sheet 0","log 0","doc 0","report 0","photo 0","photos 0","img 0","file 0","ack 0","batch 0","lot 0","job 0","record 0","fax 0","letter 0","ref0","#0","no.0","no:0"},BO178)))&gt;0,AND(SUMPRODUCT(--ISNUMBER(SEARCH({" ref "," email "," memo "," form "," sheet "," report "," ack "," letter "," record "," log "," doc "," file "," batch "," lot "," job "," fax "," rev "," ticket "," case "," order "},(" "&amp;SUBSTITUTE(SUBSTITUTE(SUBSTITUTE(BO178,":"," "),"."," "),","," ")&amp;" "))))&gt;0,ISNUMBER(SEARCH("000",SUBSTITUTE(BO178,":"," ")))),SUMPRODUCT(--ISNUMBER(SEARCH({"http","www.","\",".pdf",".jpg",".jpeg",".png",".heic",".xls",".doc",".msg",".eml"},W178)))&gt;0),1,0),0)</f>
        <v>0</v>
      </c>
    </row>
    <row r="179" customFormat="false" ht="39.75" hidden="false" customHeight="true" outlineLevel="0" collapsed="false">
      <c r="A179" s="57" t="s">
        <v>717</v>
      </c>
      <c r="B179" s="57" t="s">
        <v>231</v>
      </c>
      <c r="C179" s="57" t="str">
        <f aca="false">Flights!$F$10</f>
        <v>MH0002</v>
      </c>
      <c r="D179" s="58" t="n">
        <f aca="false">Flights!$D$10</f>
        <v>46310</v>
      </c>
      <c r="E179" s="57" t="str">
        <f aca="false">Flights!$G$10&amp;"-"&amp;Flights!$H$10</f>
        <v>KUL-LHR</v>
      </c>
      <c r="F179" s="57" t="str">
        <f aca="false">Flights!$K$10</f>
        <v>BC</v>
      </c>
      <c r="G179" s="57" t="s">
        <v>416</v>
      </c>
      <c r="H179" s="57" t="s">
        <v>374</v>
      </c>
      <c r="I179" s="57" t="s">
        <v>424</v>
      </c>
      <c r="J179" s="57" t="s">
        <v>427</v>
      </c>
      <c r="K179" s="67"/>
      <c r="L179" s="67" t="s">
        <v>418</v>
      </c>
      <c r="M179" s="67"/>
      <c r="N179" s="67" t="s">
        <v>379</v>
      </c>
      <c r="O179" s="67" t="s">
        <v>419</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t="n">
        <f aca="false">IFERROR(IF(OR(SUMPRODUCT(--ISNUMBER(SEARCH({"a0","a-0","a_0","a/0","a.0"},BN179)))&gt;0,SUMPRODUCT(--ISNUMBER(SEARCH({"ref 0","ref no 0","ref. 0","ref: 0","no. 0","no: 0","# 0","rev 0","email 0","memo 0","form 0","sheet 0","log 0","doc 0","report 0","photo 0","photos 0","img 0","file 0","ack 0","batch 0","lot 0","job 0","record 0","fax 0","letter 0","ref0","#0","no.0","no:0"},BM179)))&gt;0,AND(SUMPRODUCT(--ISNUMBER(SEARCH({" ref "," email "," memo "," form "," sheet "," report "," ack "," letter "," record "," log "," doc "," file "," batch "," lot "," job "," fax "," rev "," ticket "," case "," order "},(" "&amp;SUBSTITUTE(SUBSTITUTE(SUBSTITUTE(BM179,":"," "),"."," "),","," ")&amp;" "))))&gt;0,ISNUMBER(SEARCH("000",SUBSTITUTE(BM179,":"," ")))),SUMPRODUCT(--ISNUMBER(SEARCH({"http","www.","\",".pdf",".jpg",".jpeg",".png",".heic",".xls",".doc",".msg",".eml"},Z179)))&gt;0),1,0),0)</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IFERROR(IF(OR(SUMPRODUCT(--ISNUMBER(SEARCH({"a0","a-0","a_0","a/0","a.0"},BP179)))&gt;0,SUMPRODUCT(--ISNUMBER(SEARCH({"ref 0","ref no 0","ref. 0","ref: 0","no. 0","no: 0","# 0","rev 0","email 0","memo 0","form 0","sheet 0","log 0","doc 0","report 0","photo 0","photos 0","img 0","file 0","ack 0","batch 0","lot 0","job 0","record 0","fax 0","letter 0","ref0","#0","no.0","no:0"},BO179)))&gt;0,AND(SUMPRODUCT(--ISNUMBER(SEARCH({" ref "," email "," memo "," form "," sheet "," report "," ack "," letter "," record "," log "," doc "," file "," batch "," lot "," job "," fax "," rev "," ticket "," case "," order "},(" "&amp;SUBSTITUTE(SUBSTITUTE(SUBSTITUTE(BO179,":"," "),"."," "),","," ")&amp;" "))))&gt;0,ISNUMBER(SEARCH("000",SUBSTITUTE(BO179,":"," ")))),SUMPRODUCT(--ISNUMBER(SEARCH({"http","www.","\",".pdf",".jpg",".jpeg",".png",".heic",".xls",".doc",".msg",".eml"},W179)))&gt;0),1,0),0)</f>
        <v>0</v>
      </c>
    </row>
    <row r="180" customFormat="false" ht="39.75" hidden="false" customHeight="true" outlineLevel="0" collapsed="false">
      <c r="A180" s="57" t="s">
        <v>718</v>
      </c>
      <c r="B180" s="57" t="s">
        <v>231</v>
      </c>
      <c r="C180" s="57" t="str">
        <f aca="false">Flights!$F$10</f>
        <v>MH0002</v>
      </c>
      <c r="D180" s="58" t="n">
        <f aca="false">Flights!$D$10</f>
        <v>46310</v>
      </c>
      <c r="E180" s="57" t="str">
        <f aca="false">Flights!$G$10&amp;"-"&amp;Flights!$H$10</f>
        <v>KUL-LHR</v>
      </c>
      <c r="F180" s="57" t="str">
        <f aca="false">Flights!$K$10</f>
        <v>BC</v>
      </c>
      <c r="G180" s="57" t="s">
        <v>416</v>
      </c>
      <c r="H180" s="57" t="s">
        <v>374</v>
      </c>
      <c r="I180" s="57" t="s">
        <v>424</v>
      </c>
      <c r="J180" s="57" t="s">
        <v>429</v>
      </c>
      <c r="K180" s="67"/>
      <c r="L180" s="67" t="s">
        <v>418</v>
      </c>
      <c r="M180" s="67"/>
      <c r="N180" s="67" t="s">
        <v>379</v>
      </c>
      <c r="O180" s="67" t="s">
        <v>419</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t="n">
        <f aca="false">IFERROR(IF(OR(SUMPRODUCT(--ISNUMBER(SEARCH({"a0","a-0","a_0","a/0","a.0"},BN180)))&gt;0,SUMPRODUCT(--ISNUMBER(SEARCH({"ref 0","ref no 0","ref. 0","ref: 0","no. 0","no: 0","# 0","rev 0","email 0","memo 0","form 0","sheet 0","log 0","doc 0","report 0","photo 0","photos 0","img 0","file 0","ack 0","batch 0","lot 0","job 0","record 0","fax 0","letter 0","ref0","#0","no.0","no:0"},BM180)))&gt;0,AND(SUMPRODUCT(--ISNUMBER(SEARCH({" ref "," email "," memo "," form "," sheet "," report "," ack "," letter "," record "," log "," doc "," file "," batch "," lot "," job "," fax "," rev "," ticket "," case "," order "},(" "&amp;SUBSTITUTE(SUBSTITUTE(SUBSTITUTE(BM180,":"," "),"."," "),","," ")&amp;" "))))&gt;0,ISNUMBER(SEARCH("000",SUBSTITUTE(BM180,":"," ")))),SUMPRODUCT(--ISNUMBER(SEARCH({"http","www.","\",".pdf",".jpg",".jpeg",".png",".heic",".xls",".doc",".msg",".eml"},Z180)))&gt;0),1,0),0)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IFERROR(IF(OR(SUMPRODUCT(--ISNUMBER(SEARCH({"a0","a-0","a_0","a/0","a.0"},BP180)))&gt;0,SUMPRODUCT(--ISNUMBER(SEARCH({"ref 0","ref no 0","ref. 0","ref: 0","no. 0","no: 0","# 0","rev 0","email 0","memo 0","form 0","sheet 0","log 0","doc 0","report 0","photo 0","photos 0","img 0","file 0","ack 0","batch 0","lot 0","job 0","record 0","fax 0","letter 0","ref0","#0","no.0","no:0"},BO180)))&gt;0,AND(SUMPRODUCT(--ISNUMBER(SEARCH({" ref "," email "," memo "," form "," sheet "," report "," ack "," letter "," record "," log "," doc "," file "," batch "," lot "," job "," fax "," rev "," ticket "," case "," order "},(" "&amp;SUBSTITUTE(SUBSTITUTE(SUBSTITUTE(BO180,":"," "),"."," "),","," ")&amp;" "))))&gt;0,ISNUMBER(SEARCH("000",SUBSTITUTE(BO180,":"," ")))),SUMPRODUCT(--ISNUMBER(SEARCH({"http","www.","\",".pdf",".jpg",".jpeg",".png",".heic",".xls",".doc",".msg",".eml"},W180)))&gt;0),1,0),0)</f>
        <v>0</v>
      </c>
    </row>
    <row r="181" customFormat="false" ht="141" hidden="false" customHeight="true" outlineLevel="0" collapsed="false">
      <c r="A181" s="57" t="s">
        <v>719</v>
      </c>
      <c r="B181" s="57" t="s">
        <v>231</v>
      </c>
      <c r="C181" s="57" t="str">
        <f aca="false">Flights!$F$10</f>
        <v>MH0002</v>
      </c>
      <c r="D181" s="58" t="n">
        <f aca="false">Flights!$D$10</f>
        <v>46310</v>
      </c>
      <c r="E181" s="57" t="str">
        <f aca="false">Flights!$G$10&amp;"-"&amp;Flights!$H$10</f>
        <v>KUL-LHR</v>
      </c>
      <c r="F181" s="57" t="str">
        <f aca="false">Flights!$K$10</f>
        <v>BC</v>
      </c>
      <c r="G181" s="57" t="s">
        <v>416</v>
      </c>
      <c r="H181" s="57" t="s">
        <v>374</v>
      </c>
      <c r="I181" s="57" t="s">
        <v>424</v>
      </c>
      <c r="J181" s="57" t="s">
        <v>431</v>
      </c>
      <c r="K181" s="67" t="s">
        <v>432</v>
      </c>
      <c r="L181" s="67" t="s">
        <v>418</v>
      </c>
      <c r="M181" s="67"/>
      <c r="N181" s="67" t="s">
        <v>379</v>
      </c>
      <c r="O181" s="67" t="s">
        <v>419</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t="n">
        <f aca="false">IFERROR(IF(OR(SUMPRODUCT(--ISNUMBER(SEARCH({"a0","a-0","a_0","a/0","a.0"},BN181)))&gt;0,SUMPRODUCT(--ISNUMBER(SEARCH({"ref 0","ref no 0","ref. 0","ref: 0","no. 0","no: 0","# 0","rev 0","email 0","memo 0","form 0","sheet 0","log 0","doc 0","report 0","photo 0","photos 0","img 0","file 0","ack 0","batch 0","lot 0","job 0","record 0","fax 0","letter 0","ref0","#0","no.0","no:0"},BM181)))&gt;0,AND(SUMPRODUCT(--ISNUMBER(SEARCH({" ref "," email "," memo "," form "," sheet "," report "," ack "," letter "," record "," log "," doc "," file "," batch "," lot "," job "," fax "," rev "," ticket "," case "," order "},(" "&amp;SUBSTITUTE(SUBSTITUTE(SUBSTITUTE(BM181,":"," "),"."," "),","," ")&amp;" "))))&gt;0,ISNUMBER(SEARCH("000",SUBSTITUTE(BM181,":"," ")))),SUMPRODUCT(--ISNUMBER(SEARCH({"http","www.","\",".pdf",".jpg",".jpeg",".png",".heic",".xls",".doc",".msg",".eml"},Z181)))&gt;0),1,0),0)</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IFERROR(IF(OR(SUMPRODUCT(--ISNUMBER(SEARCH({"a0","a-0","a_0","a/0","a.0"},BP181)))&gt;0,SUMPRODUCT(--ISNUMBER(SEARCH({"ref 0","ref no 0","ref. 0","ref: 0","no. 0","no: 0","# 0","rev 0","email 0","memo 0","form 0","sheet 0","log 0","doc 0","report 0","photo 0","photos 0","img 0","file 0","ack 0","batch 0","lot 0","job 0","record 0","fax 0","letter 0","ref0","#0","no.0","no:0"},BO181)))&gt;0,AND(SUMPRODUCT(--ISNUMBER(SEARCH({" ref "," email "," memo "," form "," sheet "," report "," ack "," letter "," record "," log "," doc "," file "," batch "," lot "," job "," fax "," rev "," ticket "," case "," order "},(" "&amp;SUBSTITUTE(SUBSTITUTE(SUBSTITUTE(BO181,":"," "),"."," "),","," ")&amp;" "))))&gt;0,ISNUMBER(SEARCH("000",SUBSTITUTE(BO181,":"," ")))),SUMPRODUCT(--ISNUMBER(SEARCH({"http","www.","\",".pdf",".jpg",".jpeg",".png",".heic",".xls",".doc",".msg",".eml"},W181)))&gt;0),1,0),0)</f>
        <v>0</v>
      </c>
    </row>
    <row r="182" customFormat="false" ht="39.75" hidden="false" customHeight="true" outlineLevel="0" collapsed="false">
      <c r="A182" s="57" t="s">
        <v>720</v>
      </c>
      <c r="B182" s="57" t="s">
        <v>231</v>
      </c>
      <c r="C182" s="57" t="str">
        <f aca="false">Flights!$F$10</f>
        <v>MH0002</v>
      </c>
      <c r="D182" s="58" t="n">
        <f aca="false">Flights!$D$10</f>
        <v>46310</v>
      </c>
      <c r="E182" s="57" t="str">
        <f aca="false">Flights!$G$10&amp;"-"&amp;Flights!$H$10</f>
        <v>KUL-LHR</v>
      </c>
      <c r="F182" s="57" t="str">
        <f aca="false">Flights!$K$10</f>
        <v>BC</v>
      </c>
      <c r="G182" s="57" t="s">
        <v>416</v>
      </c>
      <c r="H182" s="57" t="s">
        <v>374</v>
      </c>
      <c r="I182" s="57" t="s">
        <v>424</v>
      </c>
      <c r="J182" s="57" t="s">
        <v>434</v>
      </c>
      <c r="K182" s="67"/>
      <c r="L182" s="67" t="s">
        <v>418</v>
      </c>
      <c r="M182" s="67"/>
      <c r="N182" s="67" t="s">
        <v>379</v>
      </c>
      <c r="O182" s="67" t="s">
        <v>419</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t="n">
        <f aca="false">IFERROR(IF(OR(SUMPRODUCT(--ISNUMBER(SEARCH({"a0","a-0","a_0","a/0","a.0"},BN182)))&gt;0,SUMPRODUCT(--ISNUMBER(SEARCH({"ref 0","ref no 0","ref. 0","ref: 0","no. 0","no: 0","# 0","rev 0","email 0","memo 0","form 0","sheet 0","log 0","doc 0","report 0","photo 0","photos 0","img 0","file 0","ack 0","batch 0","lot 0","job 0","record 0","fax 0","letter 0","ref0","#0","no.0","no:0"},BM182)))&gt;0,AND(SUMPRODUCT(--ISNUMBER(SEARCH({" ref "," email "," memo "," form "," sheet "," report "," ack "," letter "," record "," log "," doc "," file "," batch "," lot "," job "," fax "," rev "," ticket "," case "," order "},(" "&amp;SUBSTITUTE(SUBSTITUTE(SUBSTITUTE(BM182,":"," "),"."," "),","," ")&amp;" "))))&gt;0,ISNUMBER(SEARCH("000",SUBSTITUTE(BM182,":"," ")))),SUMPRODUCT(--ISNUMBER(SEARCH({"http","www.","\",".pdf",".jpg",".jpeg",".png",".heic",".xls",".doc",".msg",".eml"},Z182)))&gt;0),1,0),0)</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IFERROR(IF(OR(SUMPRODUCT(--ISNUMBER(SEARCH({"a0","a-0","a_0","a/0","a.0"},BP182)))&gt;0,SUMPRODUCT(--ISNUMBER(SEARCH({"ref 0","ref no 0","ref. 0","ref: 0","no. 0","no: 0","# 0","rev 0","email 0","memo 0","form 0","sheet 0","log 0","doc 0","report 0","photo 0","photos 0","img 0","file 0","ack 0","batch 0","lot 0","job 0","record 0","fax 0","letter 0","ref0","#0","no.0","no:0"},BO182)))&gt;0,AND(SUMPRODUCT(--ISNUMBER(SEARCH({" ref "," email "," memo "," form "," sheet "," report "," ack "," letter "," record "," log "," doc "," file "," batch "," lot "," job "," fax "," rev "," ticket "," case "," order "},(" "&amp;SUBSTITUTE(SUBSTITUTE(SUBSTITUTE(BO182,":"," "),"."," "),","," ")&amp;" "))))&gt;0,ISNUMBER(SEARCH("000",SUBSTITUTE(BO182,":"," ")))),SUMPRODUCT(--ISNUMBER(SEARCH({"http","www.","\",".pdf",".jpg",".jpeg",".png",".heic",".xls",".doc",".msg",".eml"},W182)))&gt;0),1,0),0)</f>
        <v>0</v>
      </c>
    </row>
    <row r="183" customFormat="false" ht="91.5" hidden="false" customHeight="true" outlineLevel="0" collapsed="false">
      <c r="A183" s="57" t="s">
        <v>721</v>
      </c>
      <c r="B183" s="57" t="s">
        <v>231</v>
      </c>
      <c r="C183" s="57" t="str">
        <f aca="false">Flights!$F$10</f>
        <v>MH0002</v>
      </c>
      <c r="D183" s="58" t="n">
        <f aca="false">Flights!$D$10</f>
        <v>46310</v>
      </c>
      <c r="E183" s="57" t="str">
        <f aca="false">Flights!$G$10&amp;"-"&amp;Flights!$H$10</f>
        <v>KUL-LHR</v>
      </c>
      <c r="F183" s="57" t="str">
        <f aca="false">Flights!$K$10</f>
        <v>BC</v>
      </c>
      <c r="G183" s="57" t="s">
        <v>416</v>
      </c>
      <c r="H183" s="57" t="s">
        <v>374</v>
      </c>
      <c r="I183" s="57" t="s">
        <v>436</v>
      </c>
      <c r="J183" s="57" t="s">
        <v>437</v>
      </c>
      <c r="K183" s="67" t="s">
        <v>497</v>
      </c>
      <c r="L183" s="67" t="s">
        <v>439</v>
      </c>
      <c r="M183" s="67" t="s">
        <v>722</v>
      </c>
      <c r="N183" s="67" t="s">
        <v>440</v>
      </c>
      <c r="O183" s="67" t="s">
        <v>723</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t="n">
        <f aca="false">IFERROR(IF(OR(SUMPRODUCT(--ISNUMBER(SEARCH({"a0","a-0","a_0","a/0","a.0"},BN183)))&gt;0,SUMPRODUCT(--ISNUMBER(SEARCH({"ref 0","ref no 0","ref. 0","ref: 0","no. 0","no: 0","# 0","rev 0","email 0","memo 0","form 0","sheet 0","log 0","doc 0","report 0","photo 0","photos 0","img 0","file 0","ack 0","batch 0","lot 0","job 0","record 0","fax 0","letter 0","ref0","#0","no.0","no:0"},BM183)))&gt;0,AND(SUMPRODUCT(--ISNUMBER(SEARCH({" ref "," email "," memo "," form "," sheet "," report "," ack "," letter "," record "," log "," doc "," file "," batch "," lot "," job "," fax "," rev "," ticket "," case "," order "},(" "&amp;SUBSTITUTE(SUBSTITUTE(SUBSTITUTE(BM183,":"," "),"."," "),","," ")&amp;" "))))&gt;0,ISNUMBER(SEARCH("000",SUBSTITUTE(BM183,":"," ")))),SUMPRODUCT(--ISNUMBER(SEARCH({"http","www.","\",".pdf",".jpg",".jpeg",".png",".heic",".xls",".doc",".msg",".eml"},Z183)))&gt;0),1,0),0)</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IFERROR(IF(OR(SUMPRODUCT(--ISNUMBER(SEARCH({"a0","a-0","a_0","a/0","a.0"},BP183)))&gt;0,SUMPRODUCT(--ISNUMBER(SEARCH({"ref 0","ref no 0","ref. 0","ref: 0","no. 0","no: 0","# 0","rev 0","email 0","memo 0","form 0","sheet 0","log 0","doc 0","report 0","photo 0","photos 0","img 0","file 0","ack 0","batch 0","lot 0","job 0","record 0","fax 0","letter 0","ref0","#0","no.0","no:0"},BO183)))&gt;0,AND(SUMPRODUCT(--ISNUMBER(SEARCH({" ref "," email "," memo "," form "," sheet "," report "," ack "," letter "," record "," log "," doc "," file "," batch "," lot "," job "," fax "," rev "," ticket "," case "," order "},(" "&amp;SUBSTITUTE(SUBSTITUTE(SUBSTITUTE(BO183,":"," "),"."," "),","," ")&amp;" "))))&gt;0,ISNUMBER(SEARCH("000",SUBSTITUTE(BO183,":"," ")))),SUMPRODUCT(--ISNUMBER(SEARCH({"http","www.","\",".pdf",".jpg",".jpeg",".png",".heic",".xls",".doc",".msg",".eml"},W183)))&gt;0),1,0),0)</f>
        <v>0</v>
      </c>
    </row>
    <row r="184" customFormat="false" ht="39.75" hidden="false" customHeight="true" outlineLevel="0" collapsed="false">
      <c r="A184" s="57" t="s">
        <v>724</v>
      </c>
      <c r="B184" s="57" t="s">
        <v>231</v>
      </c>
      <c r="C184" s="57" t="str">
        <f aca="false">Flights!$F$10</f>
        <v>MH0002</v>
      </c>
      <c r="D184" s="58" t="n">
        <f aca="false">Flights!$D$10</f>
        <v>46310</v>
      </c>
      <c r="E184" s="57" t="str">
        <f aca="false">Flights!$G$10&amp;"-"&amp;Flights!$H$10</f>
        <v>KUL-LHR</v>
      </c>
      <c r="F184" s="57" t="str">
        <f aca="false">Flights!$K$10</f>
        <v>BC</v>
      </c>
      <c r="G184" s="57" t="s">
        <v>416</v>
      </c>
      <c r="H184" s="57" t="s">
        <v>374</v>
      </c>
      <c r="I184" s="57" t="s">
        <v>436</v>
      </c>
      <c r="J184" s="57" t="s">
        <v>725</v>
      </c>
      <c r="K184" s="67" t="s">
        <v>726</v>
      </c>
      <c r="L184" s="67" t="s">
        <v>727</v>
      </c>
      <c r="M184" s="67" t="s">
        <v>187</v>
      </c>
      <c r="N184" s="67" t="s">
        <v>379</v>
      </c>
      <c r="O184" s="67" t="s">
        <v>728</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t="n">
        <f aca="false">IFERROR(IF(OR(SUMPRODUCT(--ISNUMBER(SEARCH({"a0","a-0","a_0","a/0","a.0"},BN184)))&gt;0,SUMPRODUCT(--ISNUMBER(SEARCH({"ref 0","ref no 0","ref. 0","ref: 0","no. 0","no: 0","# 0","rev 0","email 0","memo 0","form 0","sheet 0","log 0","doc 0","report 0","photo 0","photos 0","img 0","file 0","ack 0","batch 0","lot 0","job 0","record 0","fax 0","letter 0","ref0","#0","no.0","no:0"},BM184)))&gt;0,AND(SUMPRODUCT(--ISNUMBER(SEARCH({" ref "," email "," memo "," form "," sheet "," report "," ack "," letter "," record "," log "," doc "," file "," batch "," lot "," job "," fax "," rev "," ticket "," case "," order "},(" "&amp;SUBSTITUTE(SUBSTITUTE(SUBSTITUTE(BM184,":"," "),"."," "),","," ")&amp;" "))))&gt;0,ISNUMBER(SEARCH("000",SUBSTITUTE(BM184,":"," ")))),SUMPRODUCT(--ISNUMBER(SEARCH({"http","www.","\",".pdf",".jpg",".jpeg",".png",".heic",".xls",".doc",".msg",".eml"},Z184)))&gt;0),1,0),0)</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IFERROR(IF(OR(SUMPRODUCT(--ISNUMBER(SEARCH({"a0","a-0","a_0","a/0","a.0"},BP184)))&gt;0,SUMPRODUCT(--ISNUMBER(SEARCH({"ref 0","ref no 0","ref. 0","ref: 0","no. 0","no: 0","# 0","rev 0","email 0","memo 0","form 0","sheet 0","log 0","doc 0","report 0","photo 0","photos 0","img 0","file 0","ack 0","batch 0","lot 0","job 0","record 0","fax 0","letter 0","ref0","#0","no.0","no:0"},BO184)))&gt;0,AND(SUMPRODUCT(--ISNUMBER(SEARCH({" ref "," email "," memo "," form "," sheet "," report "," ack "," letter "," record "," log "," doc "," file "," batch "," lot "," job "," fax "," rev "," ticket "," case "," order "},(" "&amp;SUBSTITUTE(SUBSTITUTE(SUBSTITUTE(BO184,":"," "),"."," "),","," ")&amp;" "))))&gt;0,ISNUMBER(SEARCH("000",SUBSTITUTE(BO184,":"," ")))),SUMPRODUCT(--ISNUMBER(SEARCH({"http","www.","\",".pdf",".jpg",".jpeg",".png",".heic",".xls",".doc",".msg",".eml"},W184)))&gt;0),1,0),0)</f>
        <v>0</v>
      </c>
    </row>
    <row r="185" customFormat="false" ht="39.75" hidden="false" customHeight="true" outlineLevel="0" collapsed="false">
      <c r="A185" s="57" t="s">
        <v>729</v>
      </c>
      <c r="B185" s="57" t="s">
        <v>231</v>
      </c>
      <c r="C185" s="57" t="str">
        <f aca="false">Flights!$F$10</f>
        <v>MH0002</v>
      </c>
      <c r="D185" s="58" t="n">
        <f aca="false">Flights!$D$10</f>
        <v>46310</v>
      </c>
      <c r="E185" s="57" t="str">
        <f aca="false">Flights!$G$10&amp;"-"&amp;Flights!$H$10</f>
        <v>KUL-LHR</v>
      </c>
      <c r="F185" s="57" t="str">
        <f aca="false">Flights!$K$10</f>
        <v>BC</v>
      </c>
      <c r="G185" s="57" t="s">
        <v>416</v>
      </c>
      <c r="H185" s="57" t="s">
        <v>374</v>
      </c>
      <c r="I185" s="57" t="s">
        <v>436</v>
      </c>
      <c r="J185" s="57" t="s">
        <v>599</v>
      </c>
      <c r="K185" s="67" t="s">
        <v>497</v>
      </c>
      <c r="L185" s="67" t="s">
        <v>730</v>
      </c>
      <c r="M185" s="67" t="s">
        <v>187</v>
      </c>
      <c r="N185" s="67" t="s">
        <v>379</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t="n">
        <f aca="false">IFERROR(IF(OR(SUMPRODUCT(--ISNUMBER(SEARCH({"a0","a-0","a_0","a/0","a.0"},BN185)))&gt;0,SUMPRODUCT(--ISNUMBER(SEARCH({"ref 0","ref no 0","ref. 0","ref: 0","no. 0","no: 0","# 0","rev 0","email 0","memo 0","form 0","sheet 0","log 0","doc 0","report 0","photo 0","photos 0","img 0","file 0","ack 0","batch 0","lot 0","job 0","record 0","fax 0","letter 0","ref0","#0","no.0","no:0"},BM185)))&gt;0,AND(SUMPRODUCT(--ISNUMBER(SEARCH({" ref "," email "," memo "," form "," sheet "," report "," ack "," letter "," record "," log "," doc "," file "," batch "," lot "," job "," fax "," rev "," ticket "," case "," order "},(" "&amp;SUBSTITUTE(SUBSTITUTE(SUBSTITUTE(BM185,":"," "),"."," "),","," ")&amp;" "))))&gt;0,ISNUMBER(SEARCH("000",SUBSTITUTE(BM185,":"," ")))),SUMPRODUCT(--ISNUMBER(SEARCH({"http","www.","\",".pdf",".jpg",".jpeg",".png",".heic",".xls",".doc",".msg",".eml"},Z185)))&gt;0),1,0),0)</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IFERROR(IF(OR(SUMPRODUCT(--ISNUMBER(SEARCH({"a0","a-0","a_0","a/0","a.0"},BP185)))&gt;0,SUMPRODUCT(--ISNUMBER(SEARCH({"ref 0","ref no 0","ref. 0","ref: 0","no. 0","no: 0","# 0","rev 0","email 0","memo 0","form 0","sheet 0","log 0","doc 0","report 0","photo 0","photos 0","img 0","file 0","ack 0","batch 0","lot 0","job 0","record 0","fax 0","letter 0","ref0","#0","no.0","no:0"},BO185)))&gt;0,AND(SUMPRODUCT(--ISNUMBER(SEARCH({" ref "," email "," memo "," form "," sheet "," report "," ack "," letter "," record "," log "," doc "," file "," batch "," lot "," job "," fax "," rev "," ticket "," case "," order "},(" "&amp;SUBSTITUTE(SUBSTITUTE(SUBSTITUTE(BO185,":"," "),"."," "),","," ")&amp;" "))))&gt;0,ISNUMBER(SEARCH("000",SUBSTITUTE(BO185,":"," ")))),SUMPRODUCT(--ISNUMBER(SEARCH({"http","www.","\",".pdf",".jpg",".jpeg",".png",".heic",".xls",".doc",".msg",".eml"},W185)))&gt;0),1,0),0)</f>
        <v>0</v>
      </c>
    </row>
    <row r="186" customFormat="false" ht="41.25" hidden="false" customHeight="true" outlineLevel="0" collapsed="false">
      <c r="A186" s="57" t="s">
        <v>731</v>
      </c>
      <c r="B186" s="57" t="s">
        <v>231</v>
      </c>
      <c r="C186" s="57" t="str">
        <f aca="false">Flights!$F$10</f>
        <v>MH0002</v>
      </c>
      <c r="D186" s="58" t="n">
        <f aca="false">Flights!$D$10</f>
        <v>46310</v>
      </c>
      <c r="E186" s="57" t="str">
        <f aca="false">Flights!$G$10&amp;"-"&amp;Flights!$H$10</f>
        <v>KUL-LHR</v>
      </c>
      <c r="F186" s="57" t="str">
        <f aca="false">Flights!$K$10</f>
        <v>BC</v>
      </c>
      <c r="G186" s="57" t="s">
        <v>416</v>
      </c>
      <c r="H186" s="57" t="s">
        <v>374</v>
      </c>
      <c r="I186" s="57" t="s">
        <v>495</v>
      </c>
      <c r="J186" s="57" t="s">
        <v>496</v>
      </c>
      <c r="K186" s="67" t="s">
        <v>497</v>
      </c>
      <c r="L186" s="67" t="s">
        <v>732</v>
      </c>
      <c r="M186" s="67" t="s">
        <v>447</v>
      </c>
      <c r="N186" s="67" t="s">
        <v>379</v>
      </c>
      <c r="O186" s="67" t="s">
        <v>499</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")))/(LEN(L_PendNeg)+1)),1,0),1)</f>
        <v>0</v>
      </c>
      <c r="BK186" s="61" t="n">
        <f aca="false">IFERROR(IF(SUMPRODUCT((LEN(BF186)-LEN(SUBSTITUTE(BF186," "&amp;L_PendStrict&amp;" "," ")))/(LEN(L_PendStrict)+1))&gt;SUMPRODUCT((LEN(BF186)-LEN(SUBSTITUTE(BF186," "&amp;L_PendNeg&amp;" "," ")))/(LEN(L_PendNeg)+1)),1,0),1)</f>
        <v>0</v>
      </c>
      <c r="BL186" s="61" t="n">
        <f aca="false">IFERROR(IF(OR(SUMPRODUCT(--ISNUMBER(SEARCH({"a0","a-0","a_0","a/0","a.0"},BN186)))&gt;0,SUMPRODUCT(--ISNUMBER(SEARCH({"ref 0","ref no 0","ref. 0","ref: 0","no. 0","no: 0","# 0","rev 0","email 0","memo 0","form 0","sheet 0","log 0","doc 0","report 0","photo 0","photos 0","img 0","file 0","ack 0","batch 0","lot 0","job 0","record 0","fax 0","letter 0","ref0","#0","no.0","no:0"},BM186)))&gt;0,AND(SUMPRODUCT(--ISNUMBER(SEARCH({" ref "," email "," memo "," form "," sheet "," report "," ack "," letter "," record "," log "," doc "," file "," batch "," lot "," job "," fax "," rev "," ticket "," case "," order "},(" "&amp;SUBSTITUTE(SUBSTITUTE(SUBSTITUTE(BM186,":"," "),"."," "),","," ")&amp;" "))))&gt;0,ISNUMBER(SEARCH("000",SUBSTITUTE(BM186,":"," ")))),SUMPRODUCT(--ISNUMBER(SEARCH({"http","www.","\",".pdf",".jpg",".jpeg",".png",".heic",".xls",".doc",".msg",".eml"},Z186)))&gt;0),1,0),0)</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IFERROR(IF(OR(SUMPRODUCT(--ISNUMBER(SEARCH({"a0","a-0","a_0","a/0","a.0"},BP186)))&gt;0,SUMPRODUCT(--ISNUMBER(SEARCH({"ref 0","ref no 0","ref. 0","ref: 0","no. 0","no: 0","# 0","rev 0","email 0","memo 0","form 0","sheet 0","log 0","doc 0","report 0","photo 0","photos 0","img 0","file 0","ack 0","batch 0","lot 0","job 0","record 0","fax 0","letter 0","ref0","#0","no.0","no:0"},BO186)))&gt;0,AND(SUMPRODUCT(--ISNUMBER(SEARCH({" ref "," email "," memo "," form "," sheet "," report "," ack "," letter "," record "," log "," doc "," file "," batch "," lot "," job "," fax "," rev "," ticket "," case "," order "},(" "&amp;SUBSTITUTE(SUBSTITUTE(SUBSTITUTE(BO186,":"," "),"."," "),","," ")&amp;" "))))&gt;0,ISNUMBER(SEARCH("000",SUBSTITUTE(BO186,":"," ")))),SUMPRODUCT(--ISNUMBER(SEARCH({"http","www.","\",".pdf",".jpg",".jpeg",".png",".heic",".xls",".doc",".msg",".eml"},W186)))&gt;0),1,0),0)</f>
        <v>0</v>
      </c>
    </row>
    <row r="187" customFormat="false" ht="41.25" hidden="false" customHeight="true" outlineLevel="0" collapsed="false">
      <c r="A187" s="57" t="s">
        <v>733</v>
      </c>
      <c r="B187" s="57" t="s">
        <v>231</v>
      </c>
      <c r="C187" s="57" t="str">
        <f aca="false">Flights!$F$10</f>
        <v>MH0002</v>
      </c>
      <c r="D187" s="58" t="n">
        <f aca="false">Flights!$D$10</f>
        <v>46310</v>
      </c>
      <c r="E187" s="57" t="str">
        <f aca="false">Flights!$G$10&amp;"-"&amp;Flights!$H$10</f>
        <v>KUL-LHR</v>
      </c>
      <c r="F187" s="57" t="str">
        <f aca="false">Flights!$K$10</f>
        <v>BC</v>
      </c>
      <c r="G187" s="57" t="s">
        <v>416</v>
      </c>
      <c r="H187" s="57" t="s">
        <v>374</v>
      </c>
      <c r="I187" s="57" t="s">
        <v>495</v>
      </c>
      <c r="J187" s="57" t="s">
        <v>501</v>
      </c>
      <c r="K187" s="67" t="s">
        <v>497</v>
      </c>
      <c r="L187" s="67" t="s">
        <v>734</v>
      </c>
      <c r="M187" s="67" t="s">
        <v>447</v>
      </c>
      <c r="N187" s="67" t="s">
        <v>379</v>
      </c>
      <c r="O187" s="67" t="s">
        <v>499</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")))/(LEN(L_PendNeg)+1)),1,0),1)</f>
        <v>0</v>
      </c>
      <c r="BK187" s="61" t="n">
        <f aca="false">IFERROR(IF(SUMPRODUCT((LEN(BF187)-LEN(SUBSTITUTE(BF187," "&amp;L_PendStrict&amp;" "," ")))/(LEN(L_PendStrict)+1))&gt;SUMPRODUCT((LEN(BF187)-LEN(SUBSTITUTE(BF187," "&amp;L_PendNeg&amp;" "," ")))/(LEN(L_PendNeg)+1)),1,0),1)</f>
        <v>0</v>
      </c>
      <c r="BL187" s="61" t="n">
        <f aca="false">IFERROR(IF(OR(SUMPRODUCT(--ISNUMBER(SEARCH({"a0","a-0","a_0","a/0","a.0"},BN187)))&gt;0,SUMPRODUCT(--ISNUMBER(SEARCH({"ref 0","ref no 0","ref. 0","ref: 0","no. 0","no: 0","# 0","rev 0","email 0","memo 0","form 0","sheet 0","log 0","doc 0","report 0","photo 0","photos 0","img 0","file 0","ack 0","batch 0","lot 0","job 0","record 0","fax 0","letter 0","ref0","#0","no.0","no:0"},BM187)))&gt;0,AND(SUMPRODUCT(--ISNUMBER(SEARCH({" ref "," email "," memo "," form "," sheet "," report "," ack "," letter "," record "," log "," doc "," file "," batch "," lot "," job "," fax "," rev "," ticket "," case "," order "},(" "&amp;SUBSTITUTE(SUBSTITUTE(SUBSTITUTE(BM187,":"," "),"."," "),","," ")&amp;" "))))&gt;0,ISNUMBER(SEARCH("000",SUBSTITUTE(BM187,":"," ")))),SUMPRODUCT(--ISNUMBER(SEARCH({"http","www.","\",".pdf",".jpg",".jpeg",".png",".heic",".xls",".doc",".msg",".eml"},Z187)))&gt;0),1,0),0)</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IFERROR(IF(OR(SUMPRODUCT(--ISNUMBER(SEARCH({"a0","a-0","a_0","a/0","a.0"},BP187)))&gt;0,SUMPRODUCT(--ISNUMBER(SEARCH({"ref 0","ref no 0","ref. 0","ref: 0","no. 0","no: 0","# 0","rev 0","email 0","memo 0","form 0","sheet 0","log 0","doc 0","report 0","photo 0","photos 0","img 0","file 0","ack 0","batch 0","lot 0","job 0","record 0","fax 0","letter 0","ref0","#0","no.0","no:0"},BO187)))&gt;0,AND(SUMPRODUCT(--ISNUMBER(SEARCH({" ref "," email "," memo "," form "," sheet "," report "," ack "," letter "," record "," log "," doc "," file "," batch "," lot "," job "," fax "," rev "," ticket "," case "," order "},(" "&amp;SUBSTITUTE(SUBSTITUTE(SUBSTITUTE(BO187,":"," "),"."," "),","," ")&amp;" "))))&gt;0,ISNUMBER(SEARCH("000",SUBSTITUTE(BO187,":"," ")))),SUMPRODUCT(--ISNUMBER(SEARCH({"http","www.","\",".pdf",".jpg",".jpeg",".png",".heic",".xls",".doc",".msg",".eml"},W187)))&gt;0),1,0),0)</f>
        <v>0</v>
      </c>
    </row>
    <row r="188" customFormat="false" ht="41.25" hidden="false" customHeight="true" outlineLevel="0" collapsed="false">
      <c r="A188" s="57" t="s">
        <v>735</v>
      </c>
      <c r="B188" s="57" t="s">
        <v>231</v>
      </c>
      <c r="C188" s="57" t="str">
        <f aca="false">Flights!$F$10</f>
        <v>MH0002</v>
      </c>
      <c r="D188" s="58" t="n">
        <f aca="false">Flights!$D$10</f>
        <v>46310</v>
      </c>
      <c r="E188" s="57" t="str">
        <f aca="false">Flights!$G$10&amp;"-"&amp;Flights!$H$10</f>
        <v>KUL-LHR</v>
      </c>
      <c r="F188" s="57" t="str">
        <f aca="false">Flights!$K$10</f>
        <v>BC</v>
      </c>
      <c r="G188" s="57" t="s">
        <v>416</v>
      </c>
      <c r="H188" s="57" t="s">
        <v>374</v>
      </c>
      <c r="I188" s="57" t="s">
        <v>495</v>
      </c>
      <c r="J188" s="57" t="s">
        <v>504</v>
      </c>
      <c r="K188" s="67" t="s">
        <v>497</v>
      </c>
      <c r="L188" s="67" t="s">
        <v>736</v>
      </c>
      <c r="M188" s="67" t="s">
        <v>447</v>
      </c>
      <c r="N188" s="67" t="s">
        <v>379</v>
      </c>
      <c r="O188" s="67" t="s">
        <v>499</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")))/(LEN(L_PendNeg)+1)),1,0),1)</f>
        <v>0</v>
      </c>
      <c r="BK188" s="61" t="n">
        <f aca="false">IFERROR(IF(SUMPRODUCT((LEN(BF188)-LEN(SUBSTITUTE(BF188," "&amp;L_PendStrict&amp;" "," ")))/(LEN(L_PendStrict)+1))&gt;SUMPRODUCT((LEN(BF188)-LEN(SUBSTITUTE(BF188," "&amp;L_PendNeg&amp;" "," ")))/(LEN(L_PendNeg)+1)),1,0),1)</f>
        <v>0</v>
      </c>
      <c r="BL188" s="61" t="n">
        <f aca="false">IFERROR(IF(OR(SUMPRODUCT(--ISNUMBER(SEARCH({"a0","a-0","a_0","a/0","a.0"},BN188)))&gt;0,SUMPRODUCT(--ISNUMBER(SEARCH({"ref 0","ref no 0","ref. 0","ref: 0","no. 0","no: 0","# 0","rev 0","email 0","memo 0","form 0","sheet 0","log 0","doc 0","report 0","photo 0","photos 0","img 0","file 0","ack 0","batch 0","lot 0","job 0","record 0","fax 0","letter 0","ref0","#0","no.0","no:0"},BM188)))&gt;0,AND(SUMPRODUCT(--ISNUMBER(SEARCH({" ref "," email "," memo "," form "," sheet "," report "," ack "," letter "," record "," log "," doc "," file "," batch "," lot "," job "," fax "," rev "," ticket "," case "," order "},(" "&amp;SUBSTITUTE(SUBSTITUTE(SUBSTITUTE(BM188,":"," "),"."," "),","," ")&amp;" "))))&gt;0,ISNUMBER(SEARCH("000",SUBSTITUTE(BM188,":"," ")))),SUMPRODUCT(--ISNUMBER(SEARCH({"http","www.","\",".pdf",".jpg",".jpeg",".png",".heic",".xls",".doc",".msg",".eml"},Z188)))&gt;0),1,0),0)</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IFERROR(IF(OR(SUMPRODUCT(--ISNUMBER(SEARCH({"a0","a-0","a_0","a/0","a.0"},BP188)))&gt;0,SUMPRODUCT(--ISNUMBER(SEARCH({"ref 0","ref no 0","ref. 0","ref: 0","no. 0","no: 0","# 0","rev 0","email 0","memo 0","form 0","sheet 0","log 0","doc 0","report 0","photo 0","photos 0","img 0","file 0","ack 0","batch 0","lot 0","job 0","record 0","fax 0","letter 0","ref0","#0","no.0","no:0"},BO188)))&gt;0,AND(SUMPRODUCT(--ISNUMBER(SEARCH({" ref "," email "," memo "," form "," sheet "," report "," ack "," letter "," record "," log "," doc "," file "," batch "," lot "," job "," fax "," rev "," ticket "," case "," order "},(" "&amp;SUBSTITUTE(SUBSTITUTE(SUBSTITUTE(BO188,":"," "),"."," "),","," ")&amp;" "))))&gt;0,ISNUMBER(SEARCH("000",SUBSTITUTE(BO188,":"," ")))),SUMPRODUCT(--ISNUMBER(SEARCH({"http","www.","\",".pdf",".jpg",".jpeg",".png",".heic",".xls",".doc",".msg",".eml"},W188)))&gt;0),1,0),0)</f>
        <v>0</v>
      </c>
    </row>
    <row r="189" customFormat="false" ht="41.25" hidden="false" customHeight="true" outlineLevel="0" collapsed="false">
      <c r="A189" s="57" t="s">
        <v>737</v>
      </c>
      <c r="B189" s="57" t="s">
        <v>231</v>
      </c>
      <c r="C189" s="57" t="str">
        <f aca="false">Flights!$F$10</f>
        <v>MH0002</v>
      </c>
      <c r="D189" s="58" t="n">
        <f aca="false">Flights!$D$10</f>
        <v>46310</v>
      </c>
      <c r="E189" s="57" t="str">
        <f aca="false">Flights!$G$10&amp;"-"&amp;Flights!$H$10</f>
        <v>KUL-LHR</v>
      </c>
      <c r="F189" s="57" t="str">
        <f aca="false">Flights!$K$10</f>
        <v>BC</v>
      </c>
      <c r="G189" s="57" t="s">
        <v>416</v>
      </c>
      <c r="H189" s="57" t="s">
        <v>374</v>
      </c>
      <c r="I189" s="57" t="s">
        <v>495</v>
      </c>
      <c r="J189" s="57" t="s">
        <v>507</v>
      </c>
      <c r="K189" s="67" t="s">
        <v>497</v>
      </c>
      <c r="L189" s="67" t="s">
        <v>738</v>
      </c>
      <c r="M189" s="67" t="s">
        <v>447</v>
      </c>
      <c r="N189" s="67" t="s">
        <v>379</v>
      </c>
      <c r="O189" s="67" t="s">
        <v>499</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")))/(LEN(L_PendNeg)+1)),1,0),1)</f>
        <v>0</v>
      </c>
      <c r="BK189" s="61" t="n">
        <f aca="false">IFERROR(IF(SUMPRODUCT((LEN(BF189)-LEN(SUBSTITUTE(BF189," "&amp;L_PendStrict&amp;" "," ")))/(LEN(L_PendStrict)+1))&gt;SUMPRODUCT((LEN(BF189)-LEN(SUBSTITUTE(BF189," "&amp;L_PendNeg&amp;" "," ")))/(LEN(L_PendNeg)+1)),1,0),1)</f>
        <v>0</v>
      </c>
      <c r="BL189" s="61" t="n">
        <f aca="false">IFERROR(IF(OR(SUMPRODUCT(--ISNUMBER(SEARCH({"a0","a-0","a_0","a/0","a.0"},BN189)))&gt;0,SUMPRODUCT(--ISNUMBER(SEARCH({"ref 0","ref no 0","ref. 0","ref: 0","no. 0","no: 0","# 0","rev 0","email 0","memo 0","form 0","sheet 0","log 0","doc 0","report 0","photo 0","photos 0","img 0","file 0","ack 0","batch 0","lot 0","job 0","record 0","fax 0","letter 0","ref0","#0","no.0","no:0"},BM189)))&gt;0,AND(SUMPRODUCT(--ISNUMBER(SEARCH({" ref "," email "," memo "," form "," sheet "," report "," ack "," letter "," record "," log "," doc "," file "," batch "," lot "," job "," fax "," rev "," ticket "," case "," order "},(" "&amp;SUBSTITUTE(SUBSTITUTE(SUBSTITUTE(BM189,":"," "),"."," "),","," ")&amp;" "))))&gt;0,ISNUMBER(SEARCH("000",SUBSTITUTE(BM189,":"," ")))),SUMPRODUCT(--ISNUMBER(SEARCH({"http","www.","\",".pdf",".jpg",".jpeg",".png",".heic",".xls",".doc",".msg",".eml"},Z189)))&gt;0),1,0),0)</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IFERROR(IF(OR(SUMPRODUCT(--ISNUMBER(SEARCH({"a0","a-0","a_0","a/0","a.0"},BP189)))&gt;0,SUMPRODUCT(--ISNUMBER(SEARCH({"ref 0","ref no 0","ref. 0","ref: 0","no. 0","no: 0","# 0","rev 0","email 0","memo 0","form 0","sheet 0","log 0","doc 0","report 0","photo 0","photos 0","img 0","file 0","ack 0","batch 0","lot 0","job 0","record 0","fax 0","letter 0","ref0","#0","no.0","no:0"},BO189)))&gt;0,AND(SUMPRODUCT(--ISNUMBER(SEARCH({" ref "," email "," memo "," form "," sheet "," report "," ack "," letter "," record "," log "," doc "," file "," batch "," lot "," job "," fax "," rev "," ticket "," case "," order "},(" "&amp;SUBSTITUTE(SUBSTITUTE(SUBSTITUTE(BO189,":"," "),"."," "),","," ")&amp;" "))))&gt;0,ISNUMBER(SEARCH("000",SUBSTITUTE(BO189,":"," ")))),SUMPRODUCT(--ISNUMBER(SEARCH({"http","www.","\",".pdf",".jpg",".jpeg",".png",".heic",".xls",".doc",".msg",".eml"},W189)))&gt;0),1,0),0)</f>
        <v>0</v>
      </c>
    </row>
    <row r="190" customFormat="false" ht="41.25" hidden="false" customHeight="true" outlineLevel="0" collapsed="false">
      <c r="A190" s="57" t="s">
        <v>739</v>
      </c>
      <c r="B190" s="57" t="s">
        <v>231</v>
      </c>
      <c r="C190" s="57" t="str">
        <f aca="false">Flights!$F$10</f>
        <v>MH0002</v>
      </c>
      <c r="D190" s="58" t="n">
        <f aca="false">Flights!$D$10</f>
        <v>46310</v>
      </c>
      <c r="E190" s="57" t="str">
        <f aca="false">Flights!$G$10&amp;"-"&amp;Flights!$H$10</f>
        <v>KUL-LHR</v>
      </c>
      <c r="F190" s="57" t="str">
        <f aca="false">Flights!$K$10</f>
        <v>BC</v>
      </c>
      <c r="G190" s="57" t="s">
        <v>416</v>
      </c>
      <c r="H190" s="57" t="s">
        <v>374</v>
      </c>
      <c r="I190" s="57" t="s">
        <v>495</v>
      </c>
      <c r="J190" s="57" t="s">
        <v>511</v>
      </c>
      <c r="K190" s="67" t="s">
        <v>497</v>
      </c>
      <c r="L190" s="67" t="s">
        <v>740</v>
      </c>
      <c r="M190" s="67" t="s">
        <v>447</v>
      </c>
      <c r="N190" s="67" t="s">
        <v>379</v>
      </c>
      <c r="O190" s="67" t="s">
        <v>499</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")))/(LEN(L_PendNeg)+1)),1,0),1)</f>
        <v>0</v>
      </c>
      <c r="BK190" s="61" t="n">
        <f aca="false">IFERROR(IF(SUMPRODUCT((LEN(BF190)-LEN(SUBSTITUTE(BF190," "&amp;L_PendStrict&amp;" "," ")))/(LEN(L_PendStrict)+1))&gt;SUMPRODUCT((LEN(BF190)-LEN(SUBSTITUTE(BF190," "&amp;L_PendNeg&amp;" "," ")))/(LEN(L_PendNeg)+1)),1,0),1)</f>
        <v>0</v>
      </c>
      <c r="BL190" s="61" t="n">
        <f aca="false">IFERROR(IF(OR(SUMPRODUCT(--ISNUMBER(SEARCH({"a0","a-0","a_0","a/0","a.0"},BN190)))&gt;0,SUMPRODUCT(--ISNUMBER(SEARCH({"ref 0","ref no 0","ref. 0","ref: 0","no. 0","no: 0","# 0","rev 0","email 0","memo 0","form 0","sheet 0","log 0","doc 0","report 0","photo 0","photos 0","img 0","file 0","ack 0","batch 0","lot 0","job 0","record 0","fax 0","letter 0","ref0","#0","no.0","no:0"},BM190)))&gt;0,AND(SUMPRODUCT(--ISNUMBER(SEARCH({" ref "," email "," memo "," form "," sheet "," report "," ack "," letter "," record "," log "," doc "," file "," batch "," lot "," job "," fax "," rev "," ticket "," case "," order "},(" "&amp;SUBSTITUTE(SUBSTITUTE(SUBSTITUTE(BM190,":"," "),"."," "),","," ")&amp;" "))))&gt;0,ISNUMBER(SEARCH("000",SUBSTITUTE(BM190,":"," ")))),SUMPRODUCT(--ISNUMBER(SEARCH({"http","www.","\",".pdf",".jpg",".jpeg",".png",".heic",".xls",".doc",".msg",".eml"},Z190)))&gt;0),1,0),0)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IFERROR(IF(OR(SUMPRODUCT(--ISNUMBER(SEARCH({"a0","a-0","a_0","a/0","a.0"},BP190)))&gt;0,SUMPRODUCT(--ISNUMBER(SEARCH({"ref 0","ref no 0","ref. 0","ref: 0","no. 0","no: 0","# 0","rev 0","email 0","memo 0","form 0","sheet 0","log 0","doc 0","report 0","photo 0","photos 0","img 0","file 0","ack 0","batch 0","lot 0","job 0","record 0","fax 0","letter 0","ref0","#0","no.0","no:0"},BO190)))&gt;0,AND(SUMPRODUCT(--ISNUMBER(SEARCH({" ref "," email "," memo "," form "," sheet "," report "," ack "," letter "," record "," log "," doc "," file "," batch "," lot "," job "," fax "," rev "," ticket "," case "," order "},(" "&amp;SUBSTITUTE(SUBSTITUTE(SUBSTITUTE(BO190,":"," "),"."," "),","," ")&amp;" "))))&gt;0,ISNUMBER(SEARCH("000",SUBSTITUTE(BO190,":"," ")))),SUMPRODUCT(--ISNUMBER(SEARCH({"http","www.","\",".pdf",".jpg",".jpeg",".png",".heic",".xls",".doc",".msg",".eml"},W190)))&gt;0),1,0),0)</f>
        <v>0</v>
      </c>
    </row>
    <row r="191" customFormat="false" ht="54" hidden="false" customHeight="true" outlineLevel="0" collapsed="false">
      <c r="A191" s="57" t="s">
        <v>741</v>
      </c>
      <c r="B191" s="57" t="s">
        <v>231</v>
      </c>
      <c r="C191" s="57" t="str">
        <f aca="false">Flights!$F$10</f>
        <v>MH0002</v>
      </c>
      <c r="D191" s="58" t="n">
        <f aca="false">Flights!$D$10</f>
        <v>46310</v>
      </c>
      <c r="E191" s="57" t="str">
        <f aca="false">Flights!$G$10&amp;"-"&amp;Flights!$H$10</f>
        <v>KUL-LHR</v>
      </c>
      <c r="F191" s="57" t="str">
        <f aca="false">Flights!$K$10</f>
        <v>BC</v>
      </c>
      <c r="G191" s="57" t="s">
        <v>416</v>
      </c>
      <c r="H191" s="57" t="s">
        <v>374</v>
      </c>
      <c r="I191" s="57" t="s">
        <v>495</v>
      </c>
      <c r="J191" s="57" t="s">
        <v>514</v>
      </c>
      <c r="K191" s="67" t="s">
        <v>612</v>
      </c>
      <c r="L191" s="67" t="s">
        <v>742</v>
      </c>
      <c r="M191" s="67" t="s">
        <v>447</v>
      </c>
      <c r="N191" s="67" t="s">
        <v>379</v>
      </c>
      <c r="O191" s="67" t="s">
        <v>517</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")))/(LEN(L_PendNeg)+1)),1,0),1)</f>
        <v>0</v>
      </c>
      <c r="BK191" s="61" t="n">
        <f aca="false">IFERROR(IF(SUMPRODUCT((LEN(BF191)-LEN(SUBSTITUTE(BF191," "&amp;L_PendStrict&amp;" "," ")))/(LEN(L_PendStrict)+1))&gt;SUMPRODUCT((LEN(BF191)-LEN(SUBSTITUTE(BF191," "&amp;L_PendNeg&amp;" "," ")))/(LEN(L_PendNeg)+1)),1,0),1)</f>
        <v>0</v>
      </c>
      <c r="BL191" s="61" t="n">
        <f aca="false">IFERROR(IF(OR(SUMPRODUCT(--ISNUMBER(SEARCH({"a0","a-0","a_0","a/0","a.0"},BN191)))&gt;0,SUMPRODUCT(--ISNUMBER(SEARCH({"ref 0","ref no 0","ref. 0","ref: 0","no. 0","no: 0","# 0","rev 0","email 0","memo 0","form 0","sheet 0","log 0","doc 0","report 0","photo 0","photos 0","img 0","file 0","ack 0","batch 0","lot 0","job 0","record 0","fax 0","letter 0","ref0","#0","no.0","no:0"},BM191)))&gt;0,AND(SUMPRODUCT(--ISNUMBER(SEARCH({" ref "," email "," memo "," form "," sheet "," report "," ack "," letter "," record "," log "," doc "," file "," batch "," lot "," job "," fax "," rev "," ticket "," case "," order "},(" "&amp;SUBSTITUTE(SUBSTITUTE(SUBSTITUTE(BM191,":"," "),"."," "),","," ")&amp;" "))))&gt;0,ISNUMBER(SEARCH("000",SUBSTITUTE(BM191,":"," ")))),SUMPRODUCT(--ISNUMBER(SEARCH({"http","www.","\",".pdf",".jpg",".jpeg",".png",".heic",".xls",".doc",".msg",".eml"},Z191)))&gt;0),1,0),0)</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IFERROR(IF(OR(SUMPRODUCT(--ISNUMBER(SEARCH({"a0","a-0","a_0","a/0","a.0"},BP191)))&gt;0,SUMPRODUCT(--ISNUMBER(SEARCH({"ref 0","ref no 0","ref. 0","ref: 0","no. 0","no: 0","# 0","rev 0","email 0","memo 0","form 0","sheet 0","log 0","doc 0","report 0","photo 0","photos 0","img 0","file 0","ack 0","batch 0","lot 0","job 0","record 0","fax 0","letter 0","ref0","#0","no.0","no:0"},BO191)))&gt;0,AND(SUMPRODUCT(--ISNUMBER(SEARCH({" ref "," email "," memo "," form "," sheet "," report "," ack "," letter "," record "," log "," doc "," file "," batch "," lot "," job "," fax "," rev "," ticket "," case "," order "},(" "&amp;SUBSTITUTE(SUBSTITUTE(SUBSTITUTE(BO191,":"," "),"."," "),","," ")&amp;" "))))&gt;0,ISNUMBER(SEARCH("000",SUBSTITUTE(BO191,":"," ")))),SUMPRODUCT(--ISNUMBER(SEARCH({"http","www.","\",".pdf",".jpg",".jpeg",".png",".heic",".xls",".doc",".msg",".eml"},W191)))&gt;0),1,0),0)</f>
        <v>0</v>
      </c>
    </row>
    <row r="192" customFormat="false" ht="41.25" hidden="false" customHeight="true" outlineLevel="0" collapsed="false">
      <c r="A192" s="57" t="s">
        <v>743</v>
      </c>
      <c r="B192" s="57" t="s">
        <v>231</v>
      </c>
      <c r="C192" s="57" t="str">
        <f aca="false">Flights!$F$10</f>
        <v>MH0002</v>
      </c>
      <c r="D192" s="58" t="n">
        <f aca="false">Flights!$D$10</f>
        <v>46310</v>
      </c>
      <c r="E192" s="57" t="str">
        <f aca="false">Flights!$G$10&amp;"-"&amp;Flights!$H$10</f>
        <v>KUL-LHR</v>
      </c>
      <c r="F192" s="57" t="str">
        <f aca="false">Flights!$K$10</f>
        <v>BC</v>
      </c>
      <c r="G192" s="57" t="s">
        <v>416</v>
      </c>
      <c r="H192" s="57" t="s">
        <v>374</v>
      </c>
      <c r="I192" s="57" t="s">
        <v>495</v>
      </c>
      <c r="J192" s="57" t="s">
        <v>519</v>
      </c>
      <c r="K192" s="67" t="s">
        <v>497</v>
      </c>
      <c r="L192" s="67" t="s">
        <v>744</v>
      </c>
      <c r="M192" s="67" t="s">
        <v>447</v>
      </c>
      <c r="N192" s="67" t="s">
        <v>379</v>
      </c>
      <c r="O192" s="67" t="s">
        <v>499</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")))/(LEN(L_PendNeg)+1)),1,0),1)</f>
        <v>0</v>
      </c>
      <c r="BK192" s="61" t="n">
        <f aca="false">IFERROR(IF(SUMPRODUCT((LEN(BF192)-LEN(SUBSTITUTE(BF192," "&amp;L_PendStrict&amp;" "," ")))/(LEN(L_PendStrict)+1))&gt;SUMPRODUCT((LEN(BF192)-LEN(SUBSTITUTE(BF192," "&amp;L_PendNeg&amp;" "," ")))/(LEN(L_PendNeg)+1)),1,0),1)</f>
        <v>0</v>
      </c>
      <c r="BL192" s="61" t="n">
        <f aca="false">IFERROR(IF(OR(SUMPRODUCT(--ISNUMBER(SEARCH({"a0","a-0","a_0","a/0","a.0"},BN192)))&gt;0,SUMPRODUCT(--ISNUMBER(SEARCH({"ref 0","ref no 0","ref. 0","ref: 0","no. 0","no: 0","# 0","rev 0","email 0","memo 0","form 0","sheet 0","log 0","doc 0","report 0","photo 0","photos 0","img 0","file 0","ack 0","batch 0","lot 0","job 0","record 0","fax 0","letter 0","ref0","#0","no.0","no:0"},BM192)))&gt;0,AND(SUMPRODUCT(--ISNUMBER(SEARCH({" ref "," email "," memo "," form "," sheet "," report "," ack "," letter "," record "," log "," doc "," file "," batch "," lot "," job "," fax "," rev "," ticket "," case "," order "},(" "&amp;SUBSTITUTE(SUBSTITUTE(SUBSTITUTE(BM192,":"," "),"."," "),","," ")&amp;" "))))&gt;0,ISNUMBER(SEARCH("000",SUBSTITUTE(BM192,":"," ")))),SUMPRODUCT(--ISNUMBER(SEARCH({"http","www.","\",".pdf",".jpg",".jpeg",".png",".heic",".xls",".doc",".msg",".eml"},Z192)))&gt;0),1,0),0)</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IFERROR(IF(OR(SUMPRODUCT(--ISNUMBER(SEARCH({"a0","a-0","a_0","a/0","a.0"},BP192)))&gt;0,SUMPRODUCT(--ISNUMBER(SEARCH({"ref 0","ref no 0","ref. 0","ref: 0","no. 0","no: 0","# 0","rev 0","email 0","memo 0","form 0","sheet 0","log 0","doc 0","report 0","photo 0","photos 0","img 0","file 0","ack 0","batch 0","lot 0","job 0","record 0","fax 0","letter 0","ref0","#0","no.0","no:0"},BO192)))&gt;0,AND(SUMPRODUCT(--ISNUMBER(SEARCH({" ref "," email "," memo "," form "," sheet "," report "," ack "," letter "," record "," log "," doc "," file "," batch "," lot "," job "," fax "," rev "," ticket "," case "," order "},(" "&amp;SUBSTITUTE(SUBSTITUTE(SUBSTITUTE(BO192,":"," "),"."," "),","," ")&amp;" "))))&gt;0,ISNUMBER(SEARCH("000",SUBSTITUTE(BO192,":"," ")))),SUMPRODUCT(--ISNUMBER(SEARCH({"http","www.","\",".pdf",".jpg",".jpeg",".png",".heic",".xls",".doc",".msg",".eml"},W192)))&gt;0),1,0),0)</f>
        <v>0</v>
      </c>
    </row>
    <row r="193" customFormat="false" ht="41.25" hidden="false" customHeight="true" outlineLevel="0" collapsed="false">
      <c r="A193" s="57" t="s">
        <v>745</v>
      </c>
      <c r="B193" s="57" t="s">
        <v>231</v>
      </c>
      <c r="C193" s="57" t="str">
        <f aca="false">Flights!$F$10</f>
        <v>MH0002</v>
      </c>
      <c r="D193" s="58" t="n">
        <f aca="false">Flights!$D$10</f>
        <v>46310</v>
      </c>
      <c r="E193" s="57" t="str">
        <f aca="false">Flights!$G$10&amp;"-"&amp;Flights!$H$10</f>
        <v>KUL-LHR</v>
      </c>
      <c r="F193" s="57" t="str">
        <f aca="false">Flights!$K$10</f>
        <v>BC</v>
      </c>
      <c r="G193" s="57" t="s">
        <v>416</v>
      </c>
      <c r="H193" s="57" t="s">
        <v>374</v>
      </c>
      <c r="I193" s="57" t="s">
        <v>443</v>
      </c>
      <c r="J193" s="57" t="s">
        <v>522</v>
      </c>
      <c r="K193" s="67" t="s">
        <v>445</v>
      </c>
      <c r="L193" s="67" t="s">
        <v>746</v>
      </c>
      <c r="M193" s="67" t="s">
        <v>447</v>
      </c>
      <c r="N193" s="67" t="s">
        <v>379</v>
      </c>
      <c r="O193" s="67" t="s">
        <v>499</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")))/(LEN(L_PendNeg)+1)),1,0),1)</f>
        <v>0</v>
      </c>
      <c r="BK193" s="61" t="n">
        <f aca="false">IFERROR(IF(SUMPRODUCT((LEN(BF193)-LEN(SUBSTITUTE(BF193," "&amp;L_PendStrict&amp;" "," ")))/(LEN(L_PendStrict)+1))&gt;SUMPRODUCT((LEN(BF193)-LEN(SUBSTITUTE(BF193," "&amp;L_PendNeg&amp;" "," ")))/(LEN(L_PendNeg)+1)),1,0),1)</f>
        <v>0</v>
      </c>
      <c r="BL193" s="61" t="n">
        <f aca="false">IFERROR(IF(OR(SUMPRODUCT(--ISNUMBER(SEARCH({"a0","a-0","a_0","a/0","a.0"},BN193)))&gt;0,SUMPRODUCT(--ISNUMBER(SEARCH({"ref 0","ref no 0","ref. 0","ref: 0","no. 0","no: 0","# 0","rev 0","email 0","memo 0","form 0","sheet 0","log 0","doc 0","report 0","photo 0","photos 0","img 0","file 0","ack 0","batch 0","lot 0","job 0","record 0","fax 0","letter 0","ref0","#0","no.0","no:0"},BM193)))&gt;0,AND(SUMPRODUCT(--ISNUMBER(SEARCH({" ref "," email "," memo "," form "," sheet "," report "," ack "," letter "," record "," log "," doc "," file "," batch "," lot "," job "," fax "," rev "," ticket "," case "," order "},(" "&amp;SUBSTITUTE(SUBSTITUTE(SUBSTITUTE(BM193,":"," "),"."," "),","," ")&amp;" "))))&gt;0,ISNUMBER(SEARCH("000",SUBSTITUTE(BM193,":"," ")))),SUMPRODUCT(--ISNUMBER(SEARCH({"http","www.","\",".pdf",".jpg",".jpeg",".png",".heic",".xls",".doc",".msg",".eml"},Z193)))&gt;0),1,0),0)</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IFERROR(IF(OR(SUMPRODUCT(--ISNUMBER(SEARCH({"a0","a-0","a_0","a/0","a.0"},BP193)))&gt;0,SUMPRODUCT(--ISNUMBER(SEARCH({"ref 0","ref no 0","ref. 0","ref: 0","no. 0","no: 0","# 0","rev 0","email 0","memo 0","form 0","sheet 0","log 0","doc 0","report 0","photo 0","photos 0","img 0","file 0","ack 0","batch 0","lot 0","job 0","record 0","fax 0","letter 0","ref0","#0","no.0","no:0"},BO193)))&gt;0,AND(SUMPRODUCT(--ISNUMBER(SEARCH({" ref "," email "," memo "," form "," sheet "," report "," ack "," letter "," record "," log "," doc "," file "," batch "," lot "," job "," fax "," rev "," ticket "," case "," order "},(" "&amp;SUBSTITUTE(SUBSTITUTE(SUBSTITUTE(BO193,":"," "),"."," "),","," ")&amp;" "))))&gt;0,ISNUMBER(SEARCH("000",SUBSTITUTE(BO193,":"," ")))),SUMPRODUCT(--ISNUMBER(SEARCH({"http","www.","\",".pdf",".jpg",".jpeg",".png",".heic",".xls",".doc",".msg",".eml"},W193)))&gt;0),1,0),0)</f>
        <v>0</v>
      </c>
    </row>
    <row r="194" customFormat="false" ht="41.25" hidden="false" customHeight="true" outlineLevel="0" collapsed="false">
      <c r="A194" s="57" t="s">
        <v>747</v>
      </c>
      <c r="B194" s="57" t="s">
        <v>231</v>
      </c>
      <c r="C194" s="57" t="str">
        <f aca="false">Flights!$F$10</f>
        <v>MH0002</v>
      </c>
      <c r="D194" s="58" t="n">
        <f aca="false">Flights!$D$10</f>
        <v>46310</v>
      </c>
      <c r="E194" s="57" t="str">
        <f aca="false">Flights!$G$10&amp;"-"&amp;Flights!$H$10</f>
        <v>KUL-LHR</v>
      </c>
      <c r="F194" s="57" t="str">
        <f aca="false">Flights!$K$10</f>
        <v>BC</v>
      </c>
      <c r="G194" s="57" t="s">
        <v>416</v>
      </c>
      <c r="H194" s="57" t="s">
        <v>374</v>
      </c>
      <c r="I194" s="57" t="s">
        <v>443</v>
      </c>
      <c r="J194" s="57" t="s">
        <v>619</v>
      </c>
      <c r="K194" s="67" t="s">
        <v>445</v>
      </c>
      <c r="L194" s="67" t="s">
        <v>748</v>
      </c>
      <c r="M194" s="67" t="s">
        <v>447</v>
      </c>
      <c r="N194" s="67" t="s">
        <v>379</v>
      </c>
      <c r="O194" s="67" t="s">
        <v>499</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")))/(LEN(L_PendNeg)+1)),1,0),1)</f>
        <v>0</v>
      </c>
      <c r="BK194" s="61" t="n">
        <f aca="false">IFERROR(IF(SUMPRODUCT((LEN(BF194)-LEN(SUBSTITUTE(BF194," "&amp;L_PendStrict&amp;" "," ")))/(LEN(L_PendStrict)+1))&gt;SUMPRODUCT((LEN(BF194)-LEN(SUBSTITUTE(BF194," "&amp;L_PendNeg&amp;" "," ")))/(LEN(L_PendNeg)+1)),1,0),1)</f>
        <v>0</v>
      </c>
      <c r="BL194" s="61" t="n">
        <f aca="false">IFERROR(IF(OR(SUMPRODUCT(--ISNUMBER(SEARCH({"a0","a-0","a_0","a/0","a.0"},BN194)))&gt;0,SUMPRODUCT(--ISNUMBER(SEARCH({"ref 0","ref no 0","ref. 0","ref: 0","no. 0","no: 0","# 0","rev 0","email 0","memo 0","form 0","sheet 0","log 0","doc 0","report 0","photo 0","photos 0","img 0","file 0","ack 0","batch 0","lot 0","job 0","record 0","fax 0","letter 0","ref0","#0","no.0","no:0"},BM194)))&gt;0,AND(SUMPRODUCT(--ISNUMBER(SEARCH({" ref "," email "," memo "," form "," sheet "," report "," ack "," letter "," record "," log "," doc "," file "," batch "," lot "," job "," fax "," rev "," ticket "," case "," order "},(" "&amp;SUBSTITUTE(SUBSTITUTE(SUBSTITUTE(BM194,":"," "),"."," "),","," ")&amp;" "))))&gt;0,ISNUMBER(SEARCH("000",SUBSTITUTE(BM194,":"," ")))),SUMPRODUCT(--ISNUMBER(SEARCH({"http","www.","\",".pdf",".jpg",".jpeg",".png",".heic",".xls",".doc",".msg",".eml"},Z194)))&gt;0),1,0),0)</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IFERROR(IF(OR(SUMPRODUCT(--ISNUMBER(SEARCH({"a0","a-0","a_0","a/0","a.0"},BP194)))&gt;0,SUMPRODUCT(--ISNUMBER(SEARCH({"ref 0","ref no 0","ref. 0","ref: 0","no. 0","no: 0","# 0","rev 0","email 0","memo 0","form 0","sheet 0","log 0","doc 0","report 0","photo 0","photos 0","img 0","file 0","ack 0","batch 0","lot 0","job 0","record 0","fax 0","letter 0","ref0","#0","no.0","no:0"},BO194)))&gt;0,AND(SUMPRODUCT(--ISNUMBER(SEARCH({" ref "," email "," memo "," form "," sheet "," report "," ack "," letter "," record "," log "," doc "," file "," batch "," lot "," job "," fax "," rev "," ticket "," case "," order "},(" "&amp;SUBSTITUTE(SUBSTITUTE(SUBSTITUTE(BO194,":"," "),"."," "),","," ")&amp;" "))))&gt;0,ISNUMBER(SEARCH("000",SUBSTITUTE(BO194,":"," ")))),SUMPRODUCT(--ISNUMBER(SEARCH({"http","www.","\",".pdf",".jpg",".jpeg",".png",".heic",".xls",".doc",".msg",".eml"},W194)))&gt;0),1,0),0)</f>
        <v>0</v>
      </c>
    </row>
    <row r="195" customFormat="false" ht="41.25" hidden="false" customHeight="true" outlineLevel="0" collapsed="false">
      <c r="A195" s="57" t="s">
        <v>749</v>
      </c>
      <c r="B195" s="57" t="s">
        <v>231</v>
      </c>
      <c r="C195" s="57" t="str">
        <f aca="false">Flights!$F$10</f>
        <v>MH0002</v>
      </c>
      <c r="D195" s="58" t="n">
        <f aca="false">Flights!$D$10</f>
        <v>46310</v>
      </c>
      <c r="E195" s="57" t="str">
        <f aca="false">Flights!$G$10&amp;"-"&amp;Flights!$H$10</f>
        <v>KUL-LHR</v>
      </c>
      <c r="F195" s="57" t="str">
        <f aca="false">Flights!$K$10</f>
        <v>BC</v>
      </c>
      <c r="G195" s="57" t="s">
        <v>416</v>
      </c>
      <c r="H195" s="57" t="s">
        <v>374</v>
      </c>
      <c r="I195" s="57" t="s">
        <v>443</v>
      </c>
      <c r="J195" s="57" t="s">
        <v>622</v>
      </c>
      <c r="K195" s="67" t="s">
        <v>445</v>
      </c>
      <c r="L195" s="67" t="s">
        <v>750</v>
      </c>
      <c r="M195" s="67" t="s">
        <v>447</v>
      </c>
      <c r="N195" s="67" t="s">
        <v>379</v>
      </c>
      <c r="O195" s="67" t="s">
        <v>499</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")))/(LEN(L_PendNeg)+1)),1,0),1)</f>
        <v>0</v>
      </c>
      <c r="BK195" s="61" t="n">
        <f aca="false">IFERROR(IF(SUMPRODUCT((LEN(BF195)-LEN(SUBSTITUTE(BF195," "&amp;L_PendStrict&amp;" "," ")))/(LEN(L_PendStrict)+1))&gt;SUMPRODUCT((LEN(BF195)-LEN(SUBSTITUTE(BF195," "&amp;L_PendNeg&amp;" "," ")))/(LEN(L_PendNeg)+1)),1,0),1)</f>
        <v>0</v>
      </c>
      <c r="BL195" s="61" t="n">
        <f aca="false">IFERROR(IF(OR(SUMPRODUCT(--ISNUMBER(SEARCH({"a0","a-0","a_0","a/0","a.0"},BN195)))&gt;0,SUMPRODUCT(--ISNUMBER(SEARCH({"ref 0","ref no 0","ref. 0","ref: 0","no. 0","no: 0","# 0","rev 0","email 0","memo 0","form 0","sheet 0","log 0","doc 0","report 0","photo 0","photos 0","img 0","file 0","ack 0","batch 0","lot 0","job 0","record 0","fax 0","letter 0","ref0","#0","no.0","no:0"},BM195)))&gt;0,AND(SUMPRODUCT(--ISNUMBER(SEARCH({" ref "," email "," memo "," form "," sheet "," report "," ack "," letter "," record "," log "," doc "," file "," batch "," lot "," job "," fax "," rev "," ticket "," case "," order "},(" "&amp;SUBSTITUTE(SUBSTITUTE(SUBSTITUTE(BM195,":"," "),"."," "),","," ")&amp;" "))))&gt;0,ISNUMBER(SEARCH("000",SUBSTITUTE(BM195,":"," ")))),SUMPRODUCT(--ISNUMBER(SEARCH({"http","www.","\",".pdf",".jpg",".jpeg",".png",".heic",".xls",".doc",".msg",".eml"},Z195)))&gt;0),1,0),0)</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IFERROR(IF(OR(SUMPRODUCT(--ISNUMBER(SEARCH({"a0","a-0","a_0","a/0","a.0"},BP195)))&gt;0,SUMPRODUCT(--ISNUMBER(SEARCH({"ref 0","ref no 0","ref. 0","ref: 0","no. 0","no: 0","# 0","rev 0","email 0","memo 0","form 0","sheet 0","log 0","doc 0","report 0","photo 0","photos 0","img 0","file 0","ack 0","batch 0","lot 0","job 0","record 0","fax 0","letter 0","ref0","#0","no.0","no:0"},BO195)))&gt;0,AND(SUMPRODUCT(--ISNUMBER(SEARCH({" ref "," email "," memo "," form "," sheet "," report "," ack "," letter "," record "," log "," doc "," file "," batch "," lot "," job "," fax "," rev "," ticket "," case "," order "},(" "&amp;SUBSTITUTE(SUBSTITUTE(SUBSTITUTE(BO195,":"," "),"."," "),","," ")&amp;" "))))&gt;0,ISNUMBER(SEARCH("000",SUBSTITUTE(BO195,":"," ")))),SUMPRODUCT(--ISNUMBER(SEARCH({"http","www.","\",".pdf",".jpg",".jpeg",".png",".heic",".xls",".doc",".msg",".eml"},W195)))&gt;0),1,0),0)</f>
        <v>0</v>
      </c>
    </row>
    <row r="196" customFormat="false" ht="39.75" hidden="false" customHeight="true" outlineLevel="0" collapsed="false">
      <c r="A196" s="57" t="s">
        <v>751</v>
      </c>
      <c r="B196" s="57" t="s">
        <v>231</v>
      </c>
      <c r="C196" s="57" t="str">
        <f aca="false">Flights!$F$10</f>
        <v>MH0002</v>
      </c>
      <c r="D196" s="58" t="n">
        <f aca="false">Flights!$D$10</f>
        <v>46310</v>
      </c>
      <c r="E196" s="57" t="str">
        <f aca="false">Flights!$G$10&amp;"-"&amp;Flights!$H$10</f>
        <v>KUL-LHR</v>
      </c>
      <c r="F196" s="57" t="str">
        <f aca="false">Flights!$K$10</f>
        <v>BC</v>
      </c>
      <c r="G196" s="57" t="s">
        <v>416</v>
      </c>
      <c r="H196" s="57" t="s">
        <v>374</v>
      </c>
      <c r="I196" s="57" t="s">
        <v>625</v>
      </c>
      <c r="J196" s="57" t="s">
        <v>626</v>
      </c>
      <c r="K196" s="67" t="s">
        <v>497</v>
      </c>
      <c r="L196" s="67" t="s">
        <v>752</v>
      </c>
      <c r="M196" s="67" t="s">
        <v>187</v>
      </c>
      <c r="N196" s="67" t="s">
        <v>379</v>
      </c>
      <c r="O196" s="67" t="s">
        <v>628</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")))/(LEN(L_PendNeg)+1)),1,0),1)</f>
        <v>0</v>
      </c>
      <c r="BK196" s="61" t="n">
        <f aca="false">IFERROR(IF(SUMPRODUCT((LEN(BF196)-LEN(SUBSTITUTE(BF196," "&amp;L_PendStrict&amp;" "," ")))/(LEN(L_PendStrict)+1))&gt;SUMPRODUCT((LEN(BF196)-LEN(SUBSTITUTE(BF196," "&amp;L_PendNeg&amp;" "," ")))/(LEN(L_PendNeg)+1)),1,0),1)</f>
        <v>0</v>
      </c>
      <c r="BL196" s="61" t="n">
        <f aca="false">IFERROR(IF(OR(SUMPRODUCT(--ISNUMBER(SEARCH({"a0","a-0","a_0","a/0","a.0"},BN196)))&gt;0,SUMPRODUCT(--ISNUMBER(SEARCH({"ref 0","ref no 0","ref. 0","ref: 0","no. 0","no: 0","# 0","rev 0","email 0","memo 0","form 0","sheet 0","log 0","doc 0","report 0","photo 0","photos 0","img 0","file 0","ack 0","batch 0","lot 0","job 0","record 0","fax 0","letter 0","ref0","#0","no.0","no:0"},BM196)))&gt;0,AND(SUMPRODUCT(--ISNUMBER(SEARCH({" ref "," email "," memo "," form "," sheet "," report "," ack "," letter "," record "," log "," doc "," file "," batch "," lot "," job "," fax "," rev "," ticket "," case "," order "},(" "&amp;SUBSTITUTE(SUBSTITUTE(SUBSTITUTE(BM196,":"," "),"."," "),","," ")&amp;" "))))&gt;0,ISNUMBER(SEARCH("000",SUBSTITUTE(BM196,":"," ")))),SUMPRODUCT(--ISNUMBER(SEARCH({"http","www.","\",".pdf",".jpg",".jpeg",".png",".heic",".xls",".doc",".msg",".eml"},Z196)))&gt;0),1,0),0)</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IFERROR(IF(OR(SUMPRODUCT(--ISNUMBER(SEARCH({"a0","a-0","a_0","a/0","a.0"},BP196)))&gt;0,SUMPRODUCT(--ISNUMBER(SEARCH({"ref 0","ref no 0","ref. 0","ref: 0","no. 0","no: 0","# 0","rev 0","email 0","memo 0","form 0","sheet 0","log 0","doc 0","report 0","photo 0","photos 0","img 0","file 0","ack 0","batch 0","lot 0","job 0","record 0","fax 0","letter 0","ref0","#0","no.0","no:0"},BO196)))&gt;0,AND(SUMPRODUCT(--ISNUMBER(SEARCH({" ref "," email "," memo "," form "," sheet "," report "," ack "," letter "," record "," log "," doc "," file "," batch "," lot "," job "," fax "," rev "," ticket "," case "," order "},(" "&amp;SUBSTITUTE(SUBSTITUTE(SUBSTITUTE(BO196,":"," "),"."," "),","," ")&amp;" "))))&gt;0,ISNUMBER(SEARCH("000",SUBSTITUTE(BO196,":"," ")))),SUMPRODUCT(--ISNUMBER(SEARCH({"http","www.","\",".pdf",".jpg",".jpeg",".png",".heic",".xls",".doc",".msg",".eml"},W196)))&gt;0),1,0),0)</f>
        <v>0</v>
      </c>
    </row>
    <row r="197" customFormat="false" ht="39.75" hidden="false" customHeight="true" outlineLevel="0" collapsed="false">
      <c r="A197" s="57" t="s">
        <v>753</v>
      </c>
      <c r="B197" s="57" t="s">
        <v>231</v>
      </c>
      <c r="C197" s="57" t="str">
        <f aca="false">Flights!$F$10</f>
        <v>MH0002</v>
      </c>
      <c r="D197" s="58" t="n">
        <f aca="false">Flights!$D$10</f>
        <v>46310</v>
      </c>
      <c r="E197" s="57" t="str">
        <f aca="false">Flights!$G$10&amp;"-"&amp;Flights!$H$10</f>
        <v>KUL-LHR</v>
      </c>
      <c r="F197" s="57" t="str">
        <f aca="false">Flights!$K$10</f>
        <v>BC</v>
      </c>
      <c r="G197" s="57" t="s">
        <v>455</v>
      </c>
      <c r="H197" s="57" t="s">
        <v>456</v>
      </c>
      <c r="I197" s="57" t="s">
        <v>375</v>
      </c>
      <c r="J197" s="57" t="s">
        <v>457</v>
      </c>
      <c r="K197" s="67" t="s">
        <v>422</v>
      </c>
      <c r="L197" s="67" t="s">
        <v>458</v>
      </c>
      <c r="M197" s="67"/>
      <c r="N197" s="67" t="s">
        <v>379</v>
      </c>
      <c r="O197" s="67" t="s">
        <v>459</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IFERROR(IF(OR(SUMPRODUCT(--ISNUMBER(SEARCH({"a0","a-0","a_0","a/0","a.0"},BN197)))&gt;0,SUMPRODUCT(--ISNUMBER(SEARCH({"ref 0","ref no 0","ref. 0","ref: 0","no. 0","no: 0","# 0","rev 0","email 0","memo 0","form 0","sheet 0","log 0","doc 0","report 0","photo 0","photos 0","img 0","file 0","ack 0","batch 0","lot 0","job 0","record 0","fax 0","letter 0","ref0","#0","no.0","no:0"},BM197)))&gt;0,AND(SUMPRODUCT(--ISNUMBER(SEARCH({" ref "," email "," memo "," form "," sheet "," report "," ack "," letter "," record "," log "," doc "," file "," batch "," lot "," job "," fax "," rev "," ticket "," case "," order "},(" "&amp;SUBSTITUTE(SUBSTITUTE(SUBSTITUTE(BM197,":"," "),"."," "),","," ")&amp;" "))))&gt;0,ISNUMBER(SEARCH("000",SUBSTITUTE(BM197,":"," ")))),SUMPRODUCT(--ISNUMBER(SEARCH({"http","www.","\",".pdf",".jpg",".jpeg",".png",".heic",".xls",".doc",".msg",".eml"},Z197)))&gt;0),1,0),0)</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IFERROR(IF(OR(SUMPRODUCT(--ISNUMBER(SEARCH({"a0","a-0","a_0","a/0","a.0"},BP197)))&gt;0,SUMPRODUCT(--ISNUMBER(SEARCH({"ref 0","ref no 0","ref. 0","ref: 0","no. 0","no: 0","# 0","rev 0","email 0","memo 0","form 0","sheet 0","log 0","doc 0","report 0","photo 0","photos 0","img 0","file 0","ack 0","batch 0","lot 0","job 0","record 0","fax 0","letter 0","ref0","#0","no.0","no:0"},BO197)))&gt;0,AND(SUMPRODUCT(--ISNUMBER(SEARCH({" ref "," email "," memo "," form "," sheet "," report "," ack "," letter "," record "," log "," doc "," file "," batch "," lot "," job "," fax "," rev "," ticket "," case "," order "},(" "&amp;SUBSTITUTE(SUBSTITUTE(SUBSTITUTE(BO197,":"," "),"."," "),","," ")&amp;" "))))&gt;0,ISNUMBER(SEARCH("000",SUBSTITUTE(BO197,":"," ")))),SUMPRODUCT(--ISNUMBER(SEARCH({"http","www.","\",".pdf",".jpg",".jpeg",".png",".heic",".xls",".doc",".msg",".eml"},W197)))&gt;0),1,0),0)</f>
        <v>0</v>
      </c>
    </row>
    <row r="198" customFormat="false" ht="39.75" hidden="false" customHeight="true" outlineLevel="0" collapsed="false">
      <c r="A198" s="57" t="s">
        <v>754</v>
      </c>
      <c r="B198" s="57" t="s">
        <v>231</v>
      </c>
      <c r="C198" s="57" t="str">
        <f aca="false">Flights!$F$10</f>
        <v>MH0002</v>
      </c>
      <c r="D198" s="58" t="n">
        <f aca="false">Flights!$D$10</f>
        <v>46310</v>
      </c>
      <c r="E198" s="57" t="str">
        <f aca="false">Flights!$G$10&amp;"-"&amp;Flights!$H$10</f>
        <v>KUL-LHR</v>
      </c>
      <c r="F198" s="57" t="str">
        <f aca="false">Flights!$K$10</f>
        <v>BC</v>
      </c>
      <c r="G198" s="57" t="s">
        <v>455</v>
      </c>
      <c r="H198" s="57" t="s">
        <v>456</v>
      </c>
      <c r="I198" s="57" t="s">
        <v>424</v>
      </c>
      <c r="J198" s="57" t="s">
        <v>461</v>
      </c>
      <c r="K198" s="67" t="s">
        <v>422</v>
      </c>
      <c r="L198" s="67" t="s">
        <v>458</v>
      </c>
      <c r="M198" s="67"/>
      <c r="N198" s="67" t="s">
        <v>379</v>
      </c>
      <c r="O198" s="67" t="s">
        <v>459</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IFERROR(IF(OR(SUMPRODUCT(--ISNUMBER(SEARCH({"a0","a-0","a_0","a/0","a.0"},BN198)))&gt;0,SUMPRODUCT(--ISNUMBER(SEARCH({"ref 0","ref no 0","ref. 0","ref: 0","no. 0","no: 0","# 0","rev 0","email 0","memo 0","form 0","sheet 0","log 0","doc 0","report 0","photo 0","photos 0","img 0","file 0","ack 0","batch 0","lot 0","job 0","record 0","fax 0","letter 0","ref0","#0","no.0","no:0"},BM198)))&gt;0,AND(SUMPRODUCT(--ISNUMBER(SEARCH({" ref "," email "," memo "," form "," sheet "," report "," ack "," letter "," record "," log "," doc "," file "," batch "," lot "," job "," fax "," rev "," ticket "," case "," order "},(" "&amp;SUBSTITUTE(SUBSTITUTE(SUBSTITUTE(BM198,":"," "),"."," "),","," ")&amp;" "))))&gt;0,ISNUMBER(SEARCH("000",SUBSTITUTE(BM198,":"," ")))),SUMPRODUCT(--ISNUMBER(SEARCH({"http","www.","\",".pdf",".jpg",".jpeg",".png",".heic",".xls",".doc",".msg",".eml"},Z198)))&gt;0),1,0),0)</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IFERROR(IF(OR(SUMPRODUCT(--ISNUMBER(SEARCH({"a0","a-0","a_0","a/0","a.0"},BP198)))&gt;0,SUMPRODUCT(--ISNUMBER(SEARCH({"ref 0","ref no 0","ref. 0","ref: 0","no. 0","no: 0","# 0","rev 0","email 0","memo 0","form 0","sheet 0","log 0","doc 0","report 0","photo 0","photos 0","img 0","file 0","ack 0","batch 0","lot 0","job 0","record 0","fax 0","letter 0","ref0","#0","no.0","no:0"},BO198)))&gt;0,AND(SUMPRODUCT(--ISNUMBER(SEARCH({" ref "," email "," memo "," form "," sheet "," report "," ack "," letter "," record "," log "," doc "," file "," batch "," lot "," job "," fax "," rev "," ticket "," case "," order "},(" "&amp;SUBSTITUTE(SUBSTITUTE(SUBSTITUTE(BO198,":"," "),"."," "),","," ")&amp;" "))))&gt;0,ISNUMBER(SEARCH("000",SUBSTITUTE(BO198,":"," ")))),SUMPRODUCT(--ISNUMBER(SEARCH({"http","www.","\",".pdf",".jpg",".jpeg",".png",".heic",".xls",".doc",".msg",".eml"},W198)))&gt;0),1,0),0)</f>
        <v>0</v>
      </c>
    </row>
    <row r="199" customFormat="false" ht="91.5" hidden="false" customHeight="true" outlineLevel="0" collapsed="false">
      <c r="A199" s="57" t="s">
        <v>755</v>
      </c>
      <c r="B199" s="57" t="s">
        <v>231</v>
      </c>
      <c r="C199" s="57" t="str">
        <f aca="false">Flights!$F$10</f>
        <v>MH0002</v>
      </c>
      <c r="D199" s="58" t="n">
        <f aca="false">Flights!$D$10</f>
        <v>46310</v>
      </c>
      <c r="E199" s="57" t="str">
        <f aca="false">Flights!$G$10&amp;"-"&amp;Flights!$H$10</f>
        <v>KUL-LHR</v>
      </c>
      <c r="F199" s="57" t="str">
        <f aca="false">Flights!$K$10</f>
        <v>BC</v>
      </c>
      <c r="G199" s="57" t="s">
        <v>455</v>
      </c>
      <c r="H199" s="57" t="s">
        <v>456</v>
      </c>
      <c r="I199" s="57" t="s">
        <v>436</v>
      </c>
      <c r="J199" s="57" t="s">
        <v>463</v>
      </c>
      <c r="K199" s="67" t="s">
        <v>497</v>
      </c>
      <c r="L199" s="67" t="s">
        <v>439</v>
      </c>
      <c r="M199" s="67" t="s">
        <v>722</v>
      </c>
      <c r="N199" s="67" t="s">
        <v>440</v>
      </c>
      <c r="O199" s="67" t="s">
        <v>723</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IFERROR(IF(OR(SUMPRODUCT(--ISNUMBER(SEARCH({"a0","a-0","a_0","a/0","a.0"},BN199)))&gt;0,SUMPRODUCT(--ISNUMBER(SEARCH({"ref 0","ref no 0","ref. 0","ref: 0","no. 0","no: 0","# 0","rev 0","email 0","memo 0","form 0","sheet 0","log 0","doc 0","report 0","photo 0","photos 0","img 0","file 0","ack 0","batch 0","lot 0","job 0","record 0","fax 0","letter 0","ref0","#0","no.0","no:0"},BM199)))&gt;0,AND(SUMPRODUCT(--ISNUMBER(SEARCH({" ref "," email "," memo "," form "," sheet "," report "," ack "," letter "," record "," log "," doc "," file "," batch "," lot "," job "," fax "," rev "," ticket "," case "," order "},(" "&amp;SUBSTITUTE(SUBSTITUTE(SUBSTITUTE(BM199,":"," "),"."," "),","," ")&amp;" "))))&gt;0,ISNUMBER(SEARCH("000",SUBSTITUTE(BM199,":"," ")))),SUMPRODUCT(--ISNUMBER(SEARCH({"http","www.","\",".pdf",".jpg",".jpeg",".png",".heic",".xls",".doc",".msg",".eml"},Z199)))&gt;0),1,0),0)</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IFERROR(IF(OR(SUMPRODUCT(--ISNUMBER(SEARCH({"a0","a-0","a_0","a/0","a.0"},BP199)))&gt;0,SUMPRODUCT(--ISNUMBER(SEARCH({"ref 0","ref no 0","ref. 0","ref: 0","no. 0","no: 0","# 0","rev 0","email 0","memo 0","form 0","sheet 0","log 0","doc 0","report 0","photo 0","photos 0","img 0","file 0","ack 0","batch 0","lot 0","job 0","record 0","fax 0","letter 0","ref0","#0","no.0","no:0"},BO199)))&gt;0,AND(SUMPRODUCT(--ISNUMBER(SEARCH({" ref "," email "," memo "," form "," sheet "," report "," ack "," letter "," record "," log "," doc "," file "," batch "," lot "," job "," fax "," rev "," ticket "," case "," order "},(" "&amp;SUBSTITUTE(SUBSTITUTE(SUBSTITUTE(BO199,":"," "),"."," "),","," ")&amp;" "))))&gt;0,ISNUMBER(SEARCH("000",SUBSTITUTE(BO199,":"," ")))),SUMPRODUCT(--ISNUMBER(SEARCH({"http","www.","\",".pdf",".jpg",".jpeg",".png",".heic",".xls",".doc",".msg",".eml"},W199)))&gt;0),1,0),0)</f>
        <v>0</v>
      </c>
    </row>
    <row r="200" customFormat="false" ht="39.75" hidden="false" customHeight="true" outlineLevel="0" collapsed="false">
      <c r="A200" s="57" t="s">
        <v>756</v>
      </c>
      <c r="B200" s="57" t="s">
        <v>231</v>
      </c>
      <c r="C200" s="57" t="str">
        <f aca="false">Flights!$F$10</f>
        <v>MH0002</v>
      </c>
      <c r="D200" s="58" t="n">
        <f aca="false">Flights!$D$10</f>
        <v>46310</v>
      </c>
      <c r="E200" s="57" t="str">
        <f aca="false">Flights!$G$10&amp;"-"&amp;Flights!$H$10</f>
        <v>KUL-LHR</v>
      </c>
      <c r="F200" s="57" t="str">
        <f aca="false">Flights!$K$10</f>
        <v>BC</v>
      </c>
      <c r="G200" s="57" t="s">
        <v>455</v>
      </c>
      <c r="H200" s="57" t="s">
        <v>456</v>
      </c>
      <c r="I200" s="57" t="s">
        <v>436</v>
      </c>
      <c r="J200" s="57" t="s">
        <v>757</v>
      </c>
      <c r="K200" s="67" t="s">
        <v>726</v>
      </c>
      <c r="L200" s="67" t="s">
        <v>727</v>
      </c>
      <c r="M200" s="67" t="s">
        <v>187</v>
      </c>
      <c r="N200" s="67" t="s">
        <v>379</v>
      </c>
      <c r="O200" s="67" t="s">
        <v>728</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IFERROR(IF(OR(SUMPRODUCT(--ISNUMBER(SEARCH({"a0","a-0","a_0","a/0","a.0"},BN200)))&gt;0,SUMPRODUCT(--ISNUMBER(SEARCH({"ref 0","ref no 0","ref. 0","ref: 0","no. 0","no: 0","# 0","rev 0","email 0","memo 0","form 0","sheet 0","log 0","doc 0","report 0","photo 0","photos 0","img 0","file 0","ack 0","batch 0","lot 0","job 0","record 0","fax 0","letter 0","ref0","#0","no.0","no:0"},BM200)))&gt;0,AND(SUMPRODUCT(--ISNUMBER(SEARCH({" ref "," email "," memo "," form "," sheet "," report "," ack "," letter "," record "," log "," doc "," file "," batch "," lot "," job "," fax "," rev "," ticket "," case "," order "},(" "&amp;SUBSTITUTE(SUBSTITUTE(SUBSTITUTE(BM200,":"," "),"."," "),","," ")&amp;" "))))&gt;0,ISNUMBER(SEARCH("000",SUBSTITUTE(BM200,":"," ")))),SUMPRODUCT(--ISNUMBER(SEARCH({"http","www.","\",".pdf",".jpg",".jpeg",".png",".heic",".xls",".doc",".msg",".eml"},Z200)))&gt;0),1,0),0)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IFERROR(IF(OR(SUMPRODUCT(--ISNUMBER(SEARCH({"a0","a-0","a_0","a/0","a.0"},BP200)))&gt;0,SUMPRODUCT(--ISNUMBER(SEARCH({"ref 0","ref no 0","ref. 0","ref: 0","no. 0","no: 0","# 0","rev 0","email 0","memo 0","form 0","sheet 0","log 0","doc 0","report 0","photo 0","photos 0","img 0","file 0","ack 0","batch 0","lot 0","job 0","record 0","fax 0","letter 0","ref0","#0","no.0","no:0"},BO200)))&gt;0,AND(SUMPRODUCT(--ISNUMBER(SEARCH({" ref "," email "," memo "," form "," sheet "," report "," ack "," letter "," record "," log "," doc "," file "," batch "," lot "," job "," fax "," rev "," ticket "," case "," order "},(" "&amp;SUBSTITUTE(SUBSTITUTE(SUBSTITUTE(BO200,":"," "),"."," "),","," ")&amp;" "))))&gt;0,ISNUMBER(SEARCH("000",SUBSTITUTE(BO200,":"," ")))),SUMPRODUCT(--ISNUMBER(SEARCH({"http","www.","\",".pdf",".jpg",".jpeg",".png",".heic",".xls",".doc",".msg",".eml"},W200)))&gt;0),1,0),0)</f>
        <v>0</v>
      </c>
    </row>
    <row r="201" customFormat="false" ht="39.75" hidden="false" customHeight="true" outlineLevel="0" collapsed="false">
      <c r="A201" s="57" t="s">
        <v>758</v>
      </c>
      <c r="B201" s="57" t="s">
        <v>231</v>
      </c>
      <c r="C201" s="57" t="str">
        <f aca="false">Flights!$F$10</f>
        <v>MH0002</v>
      </c>
      <c r="D201" s="58" t="n">
        <f aca="false">Flights!$D$10</f>
        <v>46310</v>
      </c>
      <c r="E201" s="57" t="str">
        <f aca="false">Flights!$G$10&amp;"-"&amp;Flights!$H$10</f>
        <v>KUL-LHR</v>
      </c>
      <c r="F201" s="57" t="str">
        <f aca="false">Flights!$K$10</f>
        <v>BC</v>
      </c>
      <c r="G201" s="57" t="s">
        <v>455</v>
      </c>
      <c r="H201" s="57" t="s">
        <v>456</v>
      </c>
      <c r="I201" s="57" t="s">
        <v>436</v>
      </c>
      <c r="J201" s="57" t="s">
        <v>639</v>
      </c>
      <c r="K201" s="67" t="s">
        <v>497</v>
      </c>
      <c r="L201" s="67" t="s">
        <v>730</v>
      </c>
      <c r="M201" s="67" t="s">
        <v>187</v>
      </c>
      <c r="N201" s="67" t="s">
        <v>379</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IFERROR(IF(OR(SUMPRODUCT(--ISNUMBER(SEARCH({"a0","a-0","a_0","a/0","a.0"},BN201)))&gt;0,SUMPRODUCT(--ISNUMBER(SEARCH({"ref 0","ref no 0","ref. 0","ref: 0","no. 0","no: 0","# 0","rev 0","email 0","memo 0","form 0","sheet 0","log 0","doc 0","report 0","photo 0","photos 0","img 0","file 0","ack 0","batch 0","lot 0","job 0","record 0","fax 0","letter 0","ref0","#0","no.0","no:0"},BM201)))&gt;0,AND(SUMPRODUCT(--ISNUMBER(SEARCH({" ref "," email "," memo "," form "," sheet "," report "," ack "," letter "," record "," log "," doc "," file "," batch "," lot "," job "," fax "," rev "," ticket "," case "," order "},(" "&amp;SUBSTITUTE(SUBSTITUTE(SUBSTITUTE(BM201,":"," "),"."," "),","," ")&amp;" "))))&gt;0,ISNUMBER(SEARCH("000",SUBSTITUTE(BM201,":"," ")))),SUMPRODUCT(--ISNUMBER(SEARCH({"http","www.","\",".pdf",".jpg",".jpeg",".png",".heic",".xls",".doc",".msg",".eml"},Z201)))&gt;0),1,0),0)</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IFERROR(IF(OR(SUMPRODUCT(--ISNUMBER(SEARCH({"a0","a-0","a_0","a/0","a.0"},BP201)))&gt;0,SUMPRODUCT(--ISNUMBER(SEARCH({"ref 0","ref no 0","ref. 0","ref: 0","no. 0","no: 0","# 0","rev 0","email 0","memo 0","form 0","sheet 0","log 0","doc 0","report 0","photo 0","photos 0","img 0","file 0","ack 0","batch 0","lot 0","job 0","record 0","fax 0","letter 0","ref0","#0","no.0","no:0"},BO201)))&gt;0,AND(SUMPRODUCT(--ISNUMBER(SEARCH({" ref "," email "," memo "," form "," sheet "," report "," ack "," letter "," record "," log "," doc "," file "," batch "," lot "," job "," fax "," rev "," ticket "," case "," order "},(" "&amp;SUBSTITUTE(SUBSTITUTE(SUBSTITUTE(BO201,":"," "),"."," "),","," ")&amp;" "))))&gt;0,ISNUMBER(SEARCH("000",SUBSTITUTE(BO201,":"," ")))),SUMPRODUCT(--ISNUMBER(SEARCH({"http","www.","\",".pdf",".jpg",".jpeg",".png",".heic",".xls",".doc",".msg",".eml"},W201)))&gt;0),1,0),0)</f>
        <v>0</v>
      </c>
    </row>
    <row r="202" customFormat="false" ht="39.75" hidden="false" customHeight="true" outlineLevel="0" collapsed="false">
      <c r="A202" s="57" t="s">
        <v>759</v>
      </c>
      <c r="B202" s="57" t="s">
        <v>231</v>
      </c>
      <c r="C202" s="57" t="str">
        <f aca="false">Flights!$F$10</f>
        <v>MH0002</v>
      </c>
      <c r="D202" s="58" t="n">
        <f aca="false">Flights!$D$10</f>
        <v>46310</v>
      </c>
      <c r="E202" s="57" t="str">
        <f aca="false">Flights!$G$10&amp;"-"&amp;Flights!$H$10</f>
        <v>KUL-LHR</v>
      </c>
      <c r="F202" s="57" t="str">
        <f aca="false">Flights!$K$10</f>
        <v>BC</v>
      </c>
      <c r="G202" s="57" t="s">
        <v>455</v>
      </c>
      <c r="H202" s="57" t="s">
        <v>456</v>
      </c>
      <c r="I202" s="57" t="s">
        <v>495</v>
      </c>
      <c r="J202" s="57" t="s">
        <v>533</v>
      </c>
      <c r="K202" s="67" t="s">
        <v>497</v>
      </c>
      <c r="L202" s="67" t="s">
        <v>732</v>
      </c>
      <c r="M202" s="67" t="s">
        <v>447</v>
      </c>
      <c r="N202" s="67" t="s">
        <v>379</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IFERROR(IF(OR(SUMPRODUCT(--ISNUMBER(SEARCH({"a0","a-0","a_0","a/0","a.0"},BN202)))&gt;0,SUMPRODUCT(--ISNUMBER(SEARCH({"ref 0","ref no 0","ref. 0","ref: 0","no. 0","no: 0","# 0","rev 0","email 0","memo 0","form 0","sheet 0","log 0","doc 0","report 0","photo 0","photos 0","img 0","file 0","ack 0","batch 0","lot 0","job 0","record 0","fax 0","letter 0","ref0","#0","no.0","no:0"},BM202)))&gt;0,AND(SUMPRODUCT(--ISNUMBER(SEARCH({" ref "," email "," memo "," form "," sheet "," report "," ack "," letter "," record "," log "," doc "," file "," batch "," lot "," job "," fax "," rev "," ticket "," case "," order "},(" "&amp;SUBSTITUTE(SUBSTITUTE(SUBSTITUTE(BM202,":"," "),"."," "),","," ")&amp;" "))))&gt;0,ISNUMBER(SEARCH("000",SUBSTITUTE(BM202,":"," ")))),SUMPRODUCT(--ISNUMBER(SEARCH({"http","www.","\",".pdf",".jpg",".jpeg",".png",".heic",".xls",".doc",".msg",".eml"},Z202)))&gt;0),1,0),0)</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IFERROR(IF(OR(SUMPRODUCT(--ISNUMBER(SEARCH({"a0","a-0","a_0","a/0","a.0"},BP202)))&gt;0,SUMPRODUCT(--ISNUMBER(SEARCH({"ref 0","ref no 0","ref. 0","ref: 0","no. 0","no: 0","# 0","rev 0","email 0","memo 0","form 0","sheet 0","log 0","doc 0","report 0","photo 0","photos 0","img 0","file 0","ack 0","batch 0","lot 0","job 0","record 0","fax 0","letter 0","ref0","#0","no.0","no:0"},BO202)))&gt;0,AND(SUMPRODUCT(--ISNUMBER(SEARCH({" ref "," email "," memo "," form "," sheet "," report "," ack "," letter "," record "," log "," doc "," file "," batch "," lot "," job "," fax "," rev "," ticket "," case "," order "},(" "&amp;SUBSTITUTE(SUBSTITUTE(SUBSTITUTE(BO202,":"," "),"."," "),","," ")&amp;" "))))&gt;0,ISNUMBER(SEARCH("000",SUBSTITUTE(BO202,":"," ")))),SUMPRODUCT(--ISNUMBER(SEARCH({"http","www.","\",".pdf",".jpg",".jpeg",".png",".heic",".xls",".doc",".msg",".eml"},W202)))&gt;0),1,0),0)</f>
        <v>0</v>
      </c>
    </row>
    <row r="203" customFormat="false" ht="39.75" hidden="false" customHeight="true" outlineLevel="0" collapsed="false">
      <c r="A203" s="57" t="s">
        <v>760</v>
      </c>
      <c r="B203" s="57" t="s">
        <v>231</v>
      </c>
      <c r="C203" s="57" t="str">
        <f aca="false">Flights!$F$10</f>
        <v>MH0002</v>
      </c>
      <c r="D203" s="58" t="n">
        <f aca="false">Flights!$D$10</f>
        <v>46310</v>
      </c>
      <c r="E203" s="57" t="str">
        <f aca="false">Flights!$G$10&amp;"-"&amp;Flights!$H$10</f>
        <v>KUL-LHR</v>
      </c>
      <c r="F203" s="57" t="str">
        <f aca="false">Flights!$K$10</f>
        <v>BC</v>
      </c>
      <c r="G203" s="57" t="s">
        <v>455</v>
      </c>
      <c r="H203" s="57" t="s">
        <v>456</v>
      </c>
      <c r="I203" s="57" t="s">
        <v>495</v>
      </c>
      <c r="J203" s="57" t="s">
        <v>535</v>
      </c>
      <c r="K203" s="67" t="s">
        <v>497</v>
      </c>
      <c r="L203" s="67" t="s">
        <v>734</v>
      </c>
      <c r="M203" s="67" t="s">
        <v>447</v>
      </c>
      <c r="N203" s="67" t="s">
        <v>379</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IFERROR(IF(OR(SUMPRODUCT(--ISNUMBER(SEARCH({"a0","a-0","a_0","a/0","a.0"},BN203)))&gt;0,SUMPRODUCT(--ISNUMBER(SEARCH({"ref 0","ref no 0","ref. 0","ref: 0","no. 0","no: 0","# 0","rev 0","email 0","memo 0","form 0","sheet 0","log 0","doc 0","report 0","photo 0","photos 0","img 0","file 0","ack 0","batch 0","lot 0","job 0","record 0","fax 0","letter 0","ref0","#0","no.0","no:0"},BM203)))&gt;0,AND(SUMPRODUCT(--ISNUMBER(SEARCH({" ref "," email "," memo "," form "," sheet "," report "," ack "," letter "," record "," log "," doc "," file "," batch "," lot "," job "," fax "," rev "," ticket "," case "," order "},(" "&amp;SUBSTITUTE(SUBSTITUTE(SUBSTITUTE(BM203,":"," "),"."," "),","," ")&amp;" "))))&gt;0,ISNUMBER(SEARCH("000",SUBSTITUTE(BM203,":"," ")))),SUMPRODUCT(--ISNUMBER(SEARCH({"http","www.","\",".pdf",".jpg",".jpeg",".png",".heic",".xls",".doc",".msg",".eml"},Z203)))&gt;0),1,0),0)</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IFERROR(IF(OR(SUMPRODUCT(--ISNUMBER(SEARCH({"a0","a-0","a_0","a/0","a.0"},BP203)))&gt;0,SUMPRODUCT(--ISNUMBER(SEARCH({"ref 0","ref no 0","ref. 0","ref: 0","no. 0","no: 0","# 0","rev 0","email 0","memo 0","form 0","sheet 0","log 0","doc 0","report 0","photo 0","photos 0","img 0","file 0","ack 0","batch 0","lot 0","job 0","record 0","fax 0","letter 0","ref0","#0","no.0","no:0"},BO203)))&gt;0,AND(SUMPRODUCT(--ISNUMBER(SEARCH({" ref "," email "," memo "," form "," sheet "," report "," ack "," letter "," record "," log "," doc "," file "," batch "," lot "," job "," fax "," rev "," ticket "," case "," order "},(" "&amp;SUBSTITUTE(SUBSTITUTE(SUBSTITUTE(BO203,":"," "),"."," "),","," ")&amp;" "))))&gt;0,ISNUMBER(SEARCH("000",SUBSTITUTE(BO203,":"," ")))),SUMPRODUCT(--ISNUMBER(SEARCH({"http","www.","\",".pdf",".jpg",".jpeg",".png",".heic",".xls",".doc",".msg",".eml"},W203)))&gt;0),1,0),0)</f>
        <v>0</v>
      </c>
    </row>
    <row r="204" customFormat="false" ht="39.75" hidden="false" customHeight="true" outlineLevel="0" collapsed="false">
      <c r="A204" s="57" t="s">
        <v>761</v>
      </c>
      <c r="B204" s="57" t="s">
        <v>231</v>
      </c>
      <c r="C204" s="57" t="str">
        <f aca="false">Flights!$F$10</f>
        <v>MH0002</v>
      </c>
      <c r="D204" s="58" t="n">
        <f aca="false">Flights!$D$10</f>
        <v>46310</v>
      </c>
      <c r="E204" s="57" t="str">
        <f aca="false">Flights!$G$10&amp;"-"&amp;Flights!$H$10</f>
        <v>KUL-LHR</v>
      </c>
      <c r="F204" s="57" t="str">
        <f aca="false">Flights!$K$10</f>
        <v>BC</v>
      </c>
      <c r="G204" s="57" t="s">
        <v>455</v>
      </c>
      <c r="H204" s="57" t="s">
        <v>456</v>
      </c>
      <c r="I204" s="57" t="s">
        <v>495</v>
      </c>
      <c r="J204" s="57" t="s">
        <v>537</v>
      </c>
      <c r="K204" s="67" t="s">
        <v>497</v>
      </c>
      <c r="L204" s="67" t="s">
        <v>736</v>
      </c>
      <c r="M204" s="67" t="s">
        <v>447</v>
      </c>
      <c r="N204" s="67" t="s">
        <v>379</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IFERROR(IF(OR(SUMPRODUCT(--ISNUMBER(SEARCH({"a0","a-0","a_0","a/0","a.0"},BN204)))&gt;0,SUMPRODUCT(--ISNUMBER(SEARCH({"ref 0","ref no 0","ref. 0","ref: 0","no. 0","no: 0","# 0","rev 0","email 0","memo 0","form 0","sheet 0","log 0","doc 0","report 0","photo 0","photos 0","img 0","file 0","ack 0","batch 0","lot 0","job 0","record 0","fax 0","letter 0","ref0","#0","no.0","no:0"},BM204)))&gt;0,AND(SUMPRODUCT(--ISNUMBER(SEARCH({" ref "," email "," memo "," form "," sheet "," report "," ack "," letter "," record "," log "," doc "," file "," batch "," lot "," job "," fax "," rev "," ticket "," case "," order "},(" "&amp;SUBSTITUTE(SUBSTITUTE(SUBSTITUTE(BM204,":"," "),"."," "),","," ")&amp;" "))))&gt;0,ISNUMBER(SEARCH("000",SUBSTITUTE(BM204,":"," ")))),SUMPRODUCT(--ISNUMBER(SEARCH({"http","www.","\",".pdf",".jpg",".jpeg",".png",".heic",".xls",".doc",".msg",".eml"},Z204)))&gt;0),1,0),0)</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IFERROR(IF(OR(SUMPRODUCT(--ISNUMBER(SEARCH({"a0","a-0","a_0","a/0","a.0"},BP204)))&gt;0,SUMPRODUCT(--ISNUMBER(SEARCH({"ref 0","ref no 0","ref. 0","ref: 0","no. 0","no: 0","# 0","rev 0","email 0","memo 0","form 0","sheet 0","log 0","doc 0","report 0","photo 0","photos 0","img 0","file 0","ack 0","batch 0","lot 0","job 0","record 0","fax 0","letter 0","ref0","#0","no.0","no:0"},BO204)))&gt;0,AND(SUMPRODUCT(--ISNUMBER(SEARCH({" ref "," email "," memo "," form "," sheet "," report "," ack "," letter "," record "," log "," doc "," file "," batch "," lot "," job "," fax "," rev "," ticket "," case "," order "},(" "&amp;SUBSTITUTE(SUBSTITUTE(SUBSTITUTE(BO204,":"," "),"."," "),","," ")&amp;" "))))&gt;0,ISNUMBER(SEARCH("000",SUBSTITUTE(BO204,":"," ")))),SUMPRODUCT(--ISNUMBER(SEARCH({"http","www.","\",".pdf",".jpg",".jpeg",".png",".heic",".xls",".doc",".msg",".eml"},W204)))&gt;0),1,0),0)</f>
        <v>0</v>
      </c>
    </row>
    <row r="205" customFormat="false" ht="39.75" hidden="false" customHeight="true" outlineLevel="0" collapsed="false">
      <c r="A205" s="57" t="s">
        <v>762</v>
      </c>
      <c r="B205" s="57" t="s">
        <v>231</v>
      </c>
      <c r="C205" s="57" t="str">
        <f aca="false">Flights!$F$10</f>
        <v>MH0002</v>
      </c>
      <c r="D205" s="58" t="n">
        <f aca="false">Flights!$D$10</f>
        <v>46310</v>
      </c>
      <c r="E205" s="57" t="str">
        <f aca="false">Flights!$G$10&amp;"-"&amp;Flights!$H$10</f>
        <v>KUL-LHR</v>
      </c>
      <c r="F205" s="57" t="str">
        <f aca="false">Flights!$K$10</f>
        <v>BC</v>
      </c>
      <c r="G205" s="57" t="s">
        <v>455</v>
      </c>
      <c r="H205" s="57" t="s">
        <v>456</v>
      </c>
      <c r="I205" s="57" t="s">
        <v>495</v>
      </c>
      <c r="J205" s="57" t="s">
        <v>539</v>
      </c>
      <c r="K205" s="67" t="s">
        <v>497</v>
      </c>
      <c r="L205" s="67" t="s">
        <v>738</v>
      </c>
      <c r="M205" s="67" t="s">
        <v>447</v>
      </c>
      <c r="N205" s="67" t="s">
        <v>379</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IFERROR(IF(OR(SUMPRODUCT(--ISNUMBER(SEARCH({"a0","a-0","a_0","a/0","a.0"},BN205)))&gt;0,SUMPRODUCT(--ISNUMBER(SEARCH({"ref 0","ref no 0","ref. 0","ref: 0","no. 0","no: 0","# 0","rev 0","email 0","memo 0","form 0","sheet 0","log 0","doc 0","report 0","photo 0","photos 0","img 0","file 0","ack 0","batch 0","lot 0","job 0","record 0","fax 0","letter 0","ref0","#0","no.0","no:0"},BM205)))&gt;0,AND(SUMPRODUCT(--ISNUMBER(SEARCH({" ref "," email "," memo "," form "," sheet "," report "," ack "," letter "," record "," log "," doc "," file "," batch "," lot "," job "," fax "," rev "," ticket "," case "," order "},(" "&amp;SUBSTITUTE(SUBSTITUTE(SUBSTITUTE(BM205,":"," "),"."," "),","," ")&amp;" "))))&gt;0,ISNUMBER(SEARCH("000",SUBSTITUTE(BM205,":"," ")))),SUMPRODUCT(--ISNUMBER(SEARCH({"http","www.","\",".pdf",".jpg",".jpeg",".png",".heic",".xls",".doc",".msg",".eml"},Z205)))&gt;0),1,0),0)</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IFERROR(IF(OR(SUMPRODUCT(--ISNUMBER(SEARCH({"a0","a-0","a_0","a/0","a.0"},BP205)))&gt;0,SUMPRODUCT(--ISNUMBER(SEARCH({"ref 0","ref no 0","ref. 0","ref: 0","no. 0","no: 0","# 0","rev 0","email 0","memo 0","form 0","sheet 0","log 0","doc 0","report 0","photo 0","photos 0","img 0","file 0","ack 0","batch 0","lot 0","job 0","record 0","fax 0","letter 0","ref0","#0","no.0","no:0"},BO205)))&gt;0,AND(SUMPRODUCT(--ISNUMBER(SEARCH({" ref "," email "," memo "," form "," sheet "," report "," ack "," letter "," record "," log "," doc "," file "," batch "," lot "," job "," fax "," rev "," ticket "," case "," order "},(" "&amp;SUBSTITUTE(SUBSTITUTE(SUBSTITUTE(BO205,":"," "),"."," "),","," ")&amp;" "))))&gt;0,ISNUMBER(SEARCH("000",SUBSTITUTE(BO205,":"," ")))),SUMPRODUCT(--ISNUMBER(SEARCH({"http","www.","\",".pdf",".jpg",".jpeg",".png",".heic",".xls",".doc",".msg",".eml"},W205)))&gt;0),1,0),0)</f>
        <v>0</v>
      </c>
    </row>
    <row r="206" customFormat="false" ht="39.75" hidden="false" customHeight="true" outlineLevel="0" collapsed="false">
      <c r="A206" s="57" t="s">
        <v>763</v>
      </c>
      <c r="B206" s="57" t="s">
        <v>231</v>
      </c>
      <c r="C206" s="57" t="str">
        <f aca="false">Flights!$F$10</f>
        <v>MH0002</v>
      </c>
      <c r="D206" s="58" t="n">
        <f aca="false">Flights!$D$10</f>
        <v>46310</v>
      </c>
      <c r="E206" s="57" t="str">
        <f aca="false">Flights!$G$10&amp;"-"&amp;Flights!$H$10</f>
        <v>KUL-LHR</v>
      </c>
      <c r="F206" s="57" t="str">
        <f aca="false">Flights!$K$10</f>
        <v>BC</v>
      </c>
      <c r="G206" s="57" t="s">
        <v>455</v>
      </c>
      <c r="H206" s="57" t="s">
        <v>456</v>
      </c>
      <c r="I206" s="57" t="s">
        <v>495</v>
      </c>
      <c r="J206" s="57" t="s">
        <v>542</v>
      </c>
      <c r="K206" s="67" t="s">
        <v>497</v>
      </c>
      <c r="L206" s="67" t="s">
        <v>740</v>
      </c>
      <c r="M206" s="67" t="s">
        <v>447</v>
      </c>
      <c r="N206" s="67" t="s">
        <v>379</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IFERROR(IF(OR(SUMPRODUCT(--ISNUMBER(SEARCH({"a0","a-0","a_0","a/0","a.0"},BN206)))&gt;0,SUMPRODUCT(--ISNUMBER(SEARCH({"ref 0","ref no 0","ref. 0","ref: 0","no. 0","no: 0","# 0","rev 0","email 0","memo 0","form 0","sheet 0","log 0","doc 0","report 0","photo 0","photos 0","img 0","file 0","ack 0","batch 0","lot 0","job 0","record 0","fax 0","letter 0","ref0","#0","no.0","no:0"},BM206)))&gt;0,AND(SUMPRODUCT(--ISNUMBER(SEARCH({" ref "," email "," memo "," form "," sheet "," report "," ack "," letter "," record "," log "," doc "," file "," batch "," lot "," job "," fax "," rev "," ticket "," case "," order "},(" "&amp;SUBSTITUTE(SUBSTITUTE(SUBSTITUTE(BM206,":"," "),"."," "),","," ")&amp;" "))))&gt;0,ISNUMBER(SEARCH("000",SUBSTITUTE(BM206,":"," ")))),SUMPRODUCT(--ISNUMBER(SEARCH({"http","www.","\",".pdf",".jpg",".jpeg",".png",".heic",".xls",".doc",".msg",".eml"},Z206)))&gt;0),1,0),0)</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IFERROR(IF(OR(SUMPRODUCT(--ISNUMBER(SEARCH({"a0","a-0","a_0","a/0","a.0"},BP206)))&gt;0,SUMPRODUCT(--ISNUMBER(SEARCH({"ref 0","ref no 0","ref. 0","ref: 0","no. 0","no: 0","# 0","rev 0","email 0","memo 0","form 0","sheet 0","log 0","doc 0","report 0","photo 0","photos 0","img 0","file 0","ack 0","batch 0","lot 0","job 0","record 0","fax 0","letter 0","ref0","#0","no.0","no:0"},BO206)))&gt;0,AND(SUMPRODUCT(--ISNUMBER(SEARCH({" ref "," email "," memo "," form "," sheet "," report "," ack "," letter "," record "," log "," doc "," file "," batch "," lot "," job "," fax "," rev "," ticket "," case "," order "},(" "&amp;SUBSTITUTE(SUBSTITUTE(SUBSTITUTE(BO206,":"," "),"."," "),","," ")&amp;" "))))&gt;0,ISNUMBER(SEARCH("000",SUBSTITUTE(BO206,":"," ")))),SUMPRODUCT(--ISNUMBER(SEARCH({"http","www.","\",".pdf",".jpg",".jpeg",".png",".heic",".xls",".doc",".msg",".eml"},W206)))&gt;0),1,0),0)</f>
        <v>0</v>
      </c>
    </row>
    <row r="207" customFormat="false" ht="39.75" hidden="false" customHeight="true" outlineLevel="0" collapsed="false">
      <c r="A207" s="57" t="s">
        <v>764</v>
      </c>
      <c r="B207" s="57" t="s">
        <v>231</v>
      </c>
      <c r="C207" s="57" t="str">
        <f aca="false">Flights!$F$10</f>
        <v>MH0002</v>
      </c>
      <c r="D207" s="58" t="n">
        <f aca="false">Flights!$D$10</f>
        <v>46310</v>
      </c>
      <c r="E207" s="57" t="str">
        <f aca="false">Flights!$G$10&amp;"-"&amp;Flights!$H$10</f>
        <v>KUL-LHR</v>
      </c>
      <c r="F207" s="57" t="str">
        <f aca="false">Flights!$K$10</f>
        <v>BC</v>
      </c>
      <c r="G207" s="57" t="s">
        <v>455</v>
      </c>
      <c r="H207" s="57" t="s">
        <v>456</v>
      </c>
      <c r="I207" s="57" t="s">
        <v>495</v>
      </c>
      <c r="J207" s="57" t="s">
        <v>544</v>
      </c>
      <c r="K207" s="67" t="s">
        <v>612</v>
      </c>
      <c r="L207" s="67" t="s">
        <v>742</v>
      </c>
      <c r="M207" s="67" t="s">
        <v>447</v>
      </c>
      <c r="N207" s="67" t="s">
        <v>379</v>
      </c>
      <c r="O207" s="67" t="s">
        <v>545</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IFERROR(IF(OR(SUMPRODUCT(--ISNUMBER(SEARCH({"a0","a-0","a_0","a/0","a.0"},BN207)))&gt;0,SUMPRODUCT(--ISNUMBER(SEARCH({"ref 0","ref no 0","ref. 0","ref: 0","no. 0","no: 0","# 0","rev 0","email 0","memo 0","form 0","sheet 0","log 0","doc 0","report 0","photo 0","photos 0","img 0","file 0","ack 0","batch 0","lot 0","job 0","record 0","fax 0","letter 0","ref0","#0","no.0","no:0"},BM207)))&gt;0,AND(SUMPRODUCT(--ISNUMBER(SEARCH({" ref "," email "," memo "," form "," sheet "," report "," ack "," letter "," record "," log "," doc "," file "," batch "," lot "," job "," fax "," rev "," ticket "," case "," order "},(" "&amp;SUBSTITUTE(SUBSTITUTE(SUBSTITUTE(BM207,":"," "),"."," "),","," ")&amp;" "))))&gt;0,ISNUMBER(SEARCH("000",SUBSTITUTE(BM207,":"," ")))),SUMPRODUCT(--ISNUMBER(SEARCH({"http","www.","\",".pdf",".jpg",".jpeg",".png",".heic",".xls",".doc",".msg",".eml"},Z207)))&gt;0),1,0),0)</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IFERROR(IF(OR(SUMPRODUCT(--ISNUMBER(SEARCH({"a0","a-0","a_0","a/0","a.0"},BP207)))&gt;0,SUMPRODUCT(--ISNUMBER(SEARCH({"ref 0","ref no 0","ref. 0","ref: 0","no. 0","no: 0","# 0","rev 0","email 0","memo 0","form 0","sheet 0","log 0","doc 0","report 0","photo 0","photos 0","img 0","file 0","ack 0","batch 0","lot 0","job 0","record 0","fax 0","letter 0","ref0","#0","no.0","no:0"},BO207)))&gt;0,AND(SUMPRODUCT(--ISNUMBER(SEARCH({" ref "," email "," memo "," form "," sheet "," report "," ack "," letter "," record "," log "," doc "," file "," batch "," lot "," job "," fax "," rev "," ticket "," case "," order "},(" "&amp;SUBSTITUTE(SUBSTITUTE(SUBSTITUTE(BO207,":"," "),"."," "),","," ")&amp;" "))))&gt;0,ISNUMBER(SEARCH("000",SUBSTITUTE(BO207,":"," ")))),SUMPRODUCT(--ISNUMBER(SEARCH({"http","www.","\",".pdf",".jpg",".jpeg",".png",".heic",".xls",".doc",".msg",".eml"},W207)))&gt;0),1,0),0)</f>
        <v>0</v>
      </c>
    </row>
    <row r="208" customFormat="false" ht="39.75" hidden="false" customHeight="true" outlineLevel="0" collapsed="false">
      <c r="A208" s="57" t="s">
        <v>765</v>
      </c>
      <c r="B208" s="57" t="s">
        <v>231</v>
      </c>
      <c r="C208" s="57" t="str">
        <f aca="false">Flights!$F$10</f>
        <v>MH0002</v>
      </c>
      <c r="D208" s="58" t="n">
        <f aca="false">Flights!$D$10</f>
        <v>46310</v>
      </c>
      <c r="E208" s="57" t="str">
        <f aca="false">Flights!$G$10&amp;"-"&amp;Flights!$H$10</f>
        <v>KUL-LHR</v>
      </c>
      <c r="F208" s="57" t="str">
        <f aca="false">Flights!$K$10</f>
        <v>BC</v>
      </c>
      <c r="G208" s="57" t="s">
        <v>455</v>
      </c>
      <c r="H208" s="57" t="s">
        <v>456</v>
      </c>
      <c r="I208" s="57" t="s">
        <v>495</v>
      </c>
      <c r="J208" s="57" t="s">
        <v>547</v>
      </c>
      <c r="K208" s="67" t="s">
        <v>497</v>
      </c>
      <c r="L208" s="67" t="s">
        <v>744</v>
      </c>
      <c r="M208" s="67" t="s">
        <v>447</v>
      </c>
      <c r="N208" s="67" t="s">
        <v>379</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IFERROR(IF(OR(SUMPRODUCT(--ISNUMBER(SEARCH({"a0","a-0","a_0","a/0","a.0"},BN208)))&gt;0,SUMPRODUCT(--ISNUMBER(SEARCH({"ref 0","ref no 0","ref. 0","ref: 0","no. 0","no: 0","# 0","rev 0","email 0","memo 0","form 0","sheet 0","log 0","doc 0","report 0","photo 0","photos 0","img 0","file 0","ack 0","batch 0","lot 0","job 0","record 0","fax 0","letter 0","ref0","#0","no.0","no:0"},BM208)))&gt;0,AND(SUMPRODUCT(--ISNUMBER(SEARCH({" ref "," email "," memo "," form "," sheet "," report "," ack "," letter "," record "," log "," doc "," file "," batch "," lot "," job "," fax "," rev "," ticket "," case "," order "},(" "&amp;SUBSTITUTE(SUBSTITUTE(SUBSTITUTE(BM208,":"," "),"."," "),","," ")&amp;" "))))&gt;0,ISNUMBER(SEARCH("000",SUBSTITUTE(BM208,":"," ")))),SUMPRODUCT(--ISNUMBER(SEARCH({"http","www.","\",".pdf",".jpg",".jpeg",".png",".heic",".xls",".doc",".msg",".eml"},Z208)))&gt;0),1,0),0)</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IFERROR(IF(OR(SUMPRODUCT(--ISNUMBER(SEARCH({"a0","a-0","a_0","a/0","a.0"},BP208)))&gt;0,SUMPRODUCT(--ISNUMBER(SEARCH({"ref 0","ref no 0","ref. 0","ref: 0","no. 0","no: 0","# 0","rev 0","email 0","memo 0","form 0","sheet 0","log 0","doc 0","report 0","photo 0","photos 0","img 0","file 0","ack 0","batch 0","lot 0","job 0","record 0","fax 0","letter 0","ref0","#0","no.0","no:0"},BO208)))&gt;0,AND(SUMPRODUCT(--ISNUMBER(SEARCH({" ref "," email "," memo "," form "," sheet "," report "," ack "," letter "," record "," log "," doc "," file "," batch "," lot "," job "," fax "," rev "," ticket "," case "," order "},(" "&amp;SUBSTITUTE(SUBSTITUTE(SUBSTITUTE(BO208,":"," "),"."," "),","," ")&amp;" "))))&gt;0,ISNUMBER(SEARCH("000",SUBSTITUTE(BO208,":"," ")))),SUMPRODUCT(--ISNUMBER(SEARCH({"http","www.","\",".pdf",".jpg",".jpeg",".png",".heic",".xls",".doc",".msg",".eml"},W208)))&gt;0),1,0),0)</f>
        <v>0</v>
      </c>
    </row>
    <row r="209" customFormat="false" ht="39.75" hidden="false" customHeight="true" outlineLevel="0" collapsed="false">
      <c r="A209" s="57" t="s">
        <v>766</v>
      </c>
      <c r="B209" s="57" t="s">
        <v>231</v>
      </c>
      <c r="C209" s="57" t="str">
        <f aca="false">Flights!$F$10</f>
        <v>MH0002</v>
      </c>
      <c r="D209" s="58" t="n">
        <f aca="false">Flights!$D$10</f>
        <v>46310</v>
      </c>
      <c r="E209" s="57" t="str">
        <f aca="false">Flights!$G$10&amp;"-"&amp;Flights!$H$10</f>
        <v>KUL-LHR</v>
      </c>
      <c r="F209" s="57" t="str">
        <f aca="false">Flights!$K$10</f>
        <v>BC</v>
      </c>
      <c r="G209" s="57" t="s">
        <v>455</v>
      </c>
      <c r="H209" s="57" t="s">
        <v>456</v>
      </c>
      <c r="I209" s="57" t="s">
        <v>443</v>
      </c>
      <c r="J209" s="57" t="s">
        <v>549</v>
      </c>
      <c r="K209" s="67" t="s">
        <v>445</v>
      </c>
      <c r="L209" s="67" t="s">
        <v>746</v>
      </c>
      <c r="M209" s="67" t="s">
        <v>447</v>
      </c>
      <c r="N209" s="67" t="s">
        <v>379</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IFERROR(IF(OR(SUMPRODUCT(--ISNUMBER(SEARCH({"a0","a-0","a_0","a/0","a.0"},BN209)))&gt;0,SUMPRODUCT(--ISNUMBER(SEARCH({"ref 0","ref no 0","ref. 0","ref: 0","no. 0","no: 0","# 0","rev 0","email 0","memo 0","form 0","sheet 0","log 0","doc 0","report 0","photo 0","photos 0","img 0","file 0","ack 0","batch 0","lot 0","job 0","record 0","fax 0","letter 0","ref0","#0","no.0","no:0"},BM209)))&gt;0,AND(SUMPRODUCT(--ISNUMBER(SEARCH({" ref "," email "," memo "," form "," sheet "," report "," ack "," letter "," record "," log "," doc "," file "," batch "," lot "," job "," fax "," rev "," ticket "," case "," order "},(" "&amp;SUBSTITUTE(SUBSTITUTE(SUBSTITUTE(BM209,":"," "),"."," "),","," ")&amp;" "))))&gt;0,ISNUMBER(SEARCH("000",SUBSTITUTE(BM209,":"," ")))),SUMPRODUCT(--ISNUMBER(SEARCH({"http","www.","\",".pdf",".jpg",".jpeg",".png",".heic",".xls",".doc",".msg",".eml"},Z209)))&gt;0),1,0),0)</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IFERROR(IF(OR(SUMPRODUCT(--ISNUMBER(SEARCH({"a0","a-0","a_0","a/0","a.0"},BP209)))&gt;0,SUMPRODUCT(--ISNUMBER(SEARCH({"ref 0","ref no 0","ref. 0","ref: 0","no. 0","no: 0","# 0","rev 0","email 0","memo 0","form 0","sheet 0","log 0","doc 0","report 0","photo 0","photos 0","img 0","file 0","ack 0","batch 0","lot 0","job 0","record 0","fax 0","letter 0","ref0","#0","no.0","no:0"},BO209)))&gt;0,AND(SUMPRODUCT(--ISNUMBER(SEARCH({" ref "," email "," memo "," form "," sheet "," report "," ack "," letter "," record "," log "," doc "," file "," batch "," lot "," job "," fax "," rev "," ticket "," case "," order "},(" "&amp;SUBSTITUTE(SUBSTITUTE(SUBSTITUTE(BO209,":"," "),"."," "),","," ")&amp;" "))))&gt;0,ISNUMBER(SEARCH("000",SUBSTITUTE(BO209,":"," ")))),SUMPRODUCT(--ISNUMBER(SEARCH({"http","www.","\",".pdf",".jpg",".jpeg",".png",".heic",".xls",".doc",".msg",".eml"},W209)))&gt;0),1,0),0)</f>
        <v>0</v>
      </c>
    </row>
    <row r="210" customFormat="false" ht="39.75" hidden="false" customHeight="true" outlineLevel="0" collapsed="false">
      <c r="A210" s="57" t="s">
        <v>767</v>
      </c>
      <c r="B210" s="57" t="s">
        <v>231</v>
      </c>
      <c r="C210" s="57" t="str">
        <f aca="false">Flights!$F$10</f>
        <v>MH0002</v>
      </c>
      <c r="D210" s="58" t="n">
        <f aca="false">Flights!$D$10</f>
        <v>46310</v>
      </c>
      <c r="E210" s="57" t="str">
        <f aca="false">Flights!$G$10&amp;"-"&amp;Flights!$H$10</f>
        <v>KUL-LHR</v>
      </c>
      <c r="F210" s="57" t="str">
        <f aca="false">Flights!$K$10</f>
        <v>BC</v>
      </c>
      <c r="G210" s="57" t="s">
        <v>455</v>
      </c>
      <c r="H210" s="57" t="s">
        <v>456</v>
      </c>
      <c r="I210" s="57" t="s">
        <v>443</v>
      </c>
      <c r="J210" s="57" t="s">
        <v>649</v>
      </c>
      <c r="K210" s="67" t="s">
        <v>445</v>
      </c>
      <c r="L210" s="67" t="s">
        <v>748</v>
      </c>
      <c r="M210" s="67" t="s">
        <v>447</v>
      </c>
      <c r="N210" s="67" t="s">
        <v>379</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IFERROR(IF(OR(SUMPRODUCT(--ISNUMBER(SEARCH({"a0","a-0","a_0","a/0","a.0"},BN210)))&gt;0,SUMPRODUCT(--ISNUMBER(SEARCH({"ref 0","ref no 0","ref. 0","ref: 0","no. 0","no: 0","# 0","rev 0","email 0","memo 0","form 0","sheet 0","log 0","doc 0","report 0","photo 0","photos 0","img 0","file 0","ack 0","batch 0","lot 0","job 0","record 0","fax 0","letter 0","ref0","#0","no.0","no:0"},BM210)))&gt;0,AND(SUMPRODUCT(--ISNUMBER(SEARCH({" ref "," email "," memo "," form "," sheet "," report "," ack "," letter "," record "," log "," doc "," file "," batch "," lot "," job "," fax "," rev "," ticket "," case "," order "},(" "&amp;SUBSTITUTE(SUBSTITUTE(SUBSTITUTE(BM210,":"," "),"."," "),","," ")&amp;" "))))&gt;0,ISNUMBER(SEARCH("000",SUBSTITUTE(BM210,":"," ")))),SUMPRODUCT(--ISNUMBER(SEARCH({"http","www.","\",".pdf",".jpg",".jpeg",".png",".heic",".xls",".doc",".msg",".eml"},Z210)))&gt;0),1,0),0)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IFERROR(IF(OR(SUMPRODUCT(--ISNUMBER(SEARCH({"a0","a-0","a_0","a/0","a.0"},BP210)))&gt;0,SUMPRODUCT(--ISNUMBER(SEARCH({"ref 0","ref no 0","ref. 0","ref: 0","no. 0","no: 0","# 0","rev 0","email 0","memo 0","form 0","sheet 0","log 0","doc 0","report 0","photo 0","photos 0","img 0","file 0","ack 0","batch 0","lot 0","job 0","record 0","fax 0","letter 0","ref0","#0","no.0","no:0"},BO210)))&gt;0,AND(SUMPRODUCT(--ISNUMBER(SEARCH({" ref "," email "," memo "," form "," sheet "," report "," ack "," letter "," record "," log "," doc "," file "," batch "," lot "," job "," fax "," rev "," ticket "," case "," order "},(" "&amp;SUBSTITUTE(SUBSTITUTE(SUBSTITUTE(BO210,":"," "),"."," "),","," ")&amp;" "))))&gt;0,ISNUMBER(SEARCH("000",SUBSTITUTE(BO210,":"," ")))),SUMPRODUCT(--ISNUMBER(SEARCH({"http","www.","\",".pdf",".jpg",".jpeg",".png",".heic",".xls",".doc",".msg",".eml"},W210)))&gt;0),1,0),0)</f>
        <v>0</v>
      </c>
    </row>
    <row r="211" customFormat="false" ht="39.75" hidden="false" customHeight="true" outlineLevel="0" collapsed="false">
      <c r="A211" s="57" t="s">
        <v>768</v>
      </c>
      <c r="B211" s="57" t="s">
        <v>231</v>
      </c>
      <c r="C211" s="57" t="str">
        <f aca="false">Flights!$F$10</f>
        <v>MH0002</v>
      </c>
      <c r="D211" s="58" t="n">
        <f aca="false">Flights!$D$10</f>
        <v>46310</v>
      </c>
      <c r="E211" s="57" t="str">
        <f aca="false">Flights!$G$10&amp;"-"&amp;Flights!$H$10</f>
        <v>KUL-LHR</v>
      </c>
      <c r="F211" s="57" t="str">
        <f aca="false">Flights!$K$10</f>
        <v>BC</v>
      </c>
      <c r="G211" s="57" t="s">
        <v>455</v>
      </c>
      <c r="H211" s="57" t="s">
        <v>456</v>
      </c>
      <c r="I211" s="57" t="s">
        <v>443</v>
      </c>
      <c r="J211" s="57" t="s">
        <v>651</v>
      </c>
      <c r="K211" s="67" t="s">
        <v>445</v>
      </c>
      <c r="L211" s="67" t="s">
        <v>750</v>
      </c>
      <c r="M211" s="67" t="s">
        <v>447</v>
      </c>
      <c r="N211" s="67" t="s">
        <v>379</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IFERROR(IF(OR(SUMPRODUCT(--ISNUMBER(SEARCH({"a0","a-0","a_0","a/0","a.0"},BN211)))&gt;0,SUMPRODUCT(--ISNUMBER(SEARCH({"ref 0","ref no 0","ref. 0","ref: 0","no. 0","no: 0","# 0","rev 0","email 0","memo 0","form 0","sheet 0","log 0","doc 0","report 0","photo 0","photos 0","img 0","file 0","ack 0","batch 0","lot 0","job 0","record 0","fax 0","letter 0","ref0","#0","no.0","no:0"},BM211)))&gt;0,AND(SUMPRODUCT(--ISNUMBER(SEARCH({" ref "," email "," memo "," form "," sheet "," report "," ack "," letter "," record "," log "," doc "," file "," batch "," lot "," job "," fax "," rev "," ticket "," case "," order "},(" "&amp;SUBSTITUTE(SUBSTITUTE(SUBSTITUTE(BM211,":"," "),"."," "),","," ")&amp;" "))))&gt;0,ISNUMBER(SEARCH("000",SUBSTITUTE(BM211,":"," ")))),SUMPRODUCT(--ISNUMBER(SEARCH({"http","www.","\",".pdf",".jpg",".jpeg",".png",".heic",".xls",".doc",".msg",".eml"},Z211)))&gt;0),1,0),0)</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IFERROR(IF(OR(SUMPRODUCT(--ISNUMBER(SEARCH({"a0","a-0","a_0","a/0","a.0"},BP211)))&gt;0,SUMPRODUCT(--ISNUMBER(SEARCH({"ref 0","ref no 0","ref. 0","ref: 0","no. 0","no: 0","# 0","rev 0","email 0","memo 0","form 0","sheet 0","log 0","doc 0","report 0","photo 0","photos 0","img 0","file 0","ack 0","batch 0","lot 0","job 0","record 0","fax 0","letter 0","ref0","#0","no.0","no:0"},BO211)))&gt;0,AND(SUMPRODUCT(--ISNUMBER(SEARCH({" ref "," email "," memo "," form "," sheet "," report "," ack "," letter "," record "," log "," doc "," file "," batch "," lot "," job "," fax "," rev "," ticket "," case "," order "},(" "&amp;SUBSTITUTE(SUBSTITUTE(SUBSTITUTE(BO211,":"," "),"."," "),","," ")&amp;" "))))&gt;0,ISNUMBER(SEARCH("000",SUBSTITUTE(BO211,":"," ")))),SUMPRODUCT(--ISNUMBER(SEARCH({"http","www.","\",".pdf",".jpg",".jpeg",".png",".heic",".xls",".doc",".msg",".eml"},W211)))&gt;0),1,0),0)</f>
        <v>0</v>
      </c>
    </row>
    <row r="212" customFormat="false" ht="39.75" hidden="false" customHeight="true" outlineLevel="0" collapsed="false">
      <c r="A212" s="57" t="s">
        <v>769</v>
      </c>
      <c r="B212" s="57" t="s">
        <v>231</v>
      </c>
      <c r="C212" s="57" t="str">
        <f aca="false">Flights!$F$10</f>
        <v>MH0002</v>
      </c>
      <c r="D212" s="58" t="n">
        <f aca="false">Flights!$D$10</f>
        <v>46310</v>
      </c>
      <c r="E212" s="57" t="str">
        <f aca="false">Flights!$G$10&amp;"-"&amp;Flights!$H$10</f>
        <v>KUL-LHR</v>
      </c>
      <c r="F212" s="57" t="str">
        <f aca="false">Flights!$K$10</f>
        <v>BC</v>
      </c>
      <c r="G212" s="57" t="s">
        <v>455</v>
      </c>
      <c r="H212" s="57" t="s">
        <v>456</v>
      </c>
      <c r="I212" s="57" t="s">
        <v>625</v>
      </c>
      <c r="J212" s="57" t="s">
        <v>653</v>
      </c>
      <c r="K212" s="67" t="s">
        <v>497</v>
      </c>
      <c r="L212" s="67" t="s">
        <v>752</v>
      </c>
      <c r="M212" s="67" t="s">
        <v>187</v>
      </c>
      <c r="N212" s="67" t="s">
        <v>379</v>
      </c>
      <c r="O212" s="67" t="s">
        <v>628</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IFERROR(IF(OR(SUMPRODUCT(--ISNUMBER(SEARCH({"a0","a-0","a_0","a/0","a.0"},BN212)))&gt;0,SUMPRODUCT(--ISNUMBER(SEARCH({"ref 0","ref no 0","ref. 0","ref: 0","no. 0","no: 0","# 0","rev 0","email 0","memo 0","form 0","sheet 0","log 0","doc 0","report 0","photo 0","photos 0","img 0","file 0","ack 0","batch 0","lot 0","job 0","record 0","fax 0","letter 0","ref0","#0","no.0","no:0"},BM212)))&gt;0,AND(SUMPRODUCT(--ISNUMBER(SEARCH({" ref "," email "," memo "," form "," sheet "," report "," ack "," letter "," record "," log "," doc "," file "," batch "," lot "," job "," fax "," rev "," ticket "," case "," order "},(" "&amp;SUBSTITUTE(SUBSTITUTE(SUBSTITUTE(BM212,":"," "),"."," "),","," ")&amp;" "))))&gt;0,ISNUMBER(SEARCH("000",SUBSTITUTE(BM212,":"," ")))),SUMPRODUCT(--ISNUMBER(SEARCH({"http","www.","\",".pdf",".jpg",".jpeg",".png",".heic",".xls",".doc",".msg",".eml"},Z212)))&gt;0),1,0),0)</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IFERROR(IF(OR(SUMPRODUCT(--ISNUMBER(SEARCH({"a0","a-0","a_0","a/0","a.0"},BP212)))&gt;0,SUMPRODUCT(--ISNUMBER(SEARCH({"ref 0","ref no 0","ref. 0","ref: 0","no. 0","no: 0","# 0","rev 0","email 0","memo 0","form 0","sheet 0","log 0","doc 0","report 0","photo 0","photos 0","img 0","file 0","ack 0","batch 0","lot 0","job 0","record 0","fax 0","letter 0","ref0","#0","no.0","no:0"},BO212)))&gt;0,AND(SUMPRODUCT(--ISNUMBER(SEARCH({" ref "," email "," memo "," form "," sheet "," report "," ack "," letter "," record "," log "," doc "," file "," batch "," lot "," job "," fax "," rev "," ticket "," case "," order "},(" "&amp;SUBSTITUTE(SUBSTITUTE(SUBSTITUTE(BO212,":"," "),"."," "),","," ")&amp;" "))))&gt;0,ISNUMBER(SEARCH("000",SUBSTITUTE(BO212,":"," ")))),SUMPRODUCT(--ISNUMBER(SEARCH({"http","www.","\",".pdf",".jpg",".jpeg",".png",".heic",".xls",".doc",".msg",".eml"},W212)))&gt;0),1,0),0)</f>
        <v>0</v>
      </c>
    </row>
    <row r="213" customFormat="false" ht="39.75" hidden="false" customHeight="true" outlineLevel="0" collapsed="false">
      <c r="A213" s="57" t="s">
        <v>770</v>
      </c>
      <c r="B213" s="57" t="s">
        <v>235</v>
      </c>
      <c r="C213" s="57" t="str">
        <f aca="false">Flights!$F$11</f>
        <v>MH0003</v>
      </c>
      <c r="D213" s="58" t="n">
        <f aca="false">Flights!$D$11</f>
        <v>46304</v>
      </c>
      <c r="E213" s="57" t="str">
        <f aca="false">Flights!$G$11&amp;"-"&amp;Flights!$H$11</f>
        <v>LHR-KUL</v>
      </c>
      <c r="F213" s="57" t="str">
        <f aca="false">Flights!$K$11</f>
        <v>BC</v>
      </c>
      <c r="G213" s="57" t="s">
        <v>81</v>
      </c>
      <c r="H213" s="57" t="s">
        <v>374</v>
      </c>
      <c r="I213" s="57" t="s">
        <v>375</v>
      </c>
      <c r="J213" s="57" t="s">
        <v>376</v>
      </c>
      <c r="K213" s="67" t="s">
        <v>377</v>
      </c>
      <c r="L213" s="67" t="s">
        <v>378</v>
      </c>
      <c r="M213" s="67"/>
      <c r="N213" s="67" t="s">
        <v>379</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")))/(LEN(L_PendNeg)+1)),1,0),1)</f>
        <v>0</v>
      </c>
      <c r="BK213" s="61" t="n">
        <f aca="false">IFERROR(IF(SUMPRODUCT((LEN(BF213)-LEN(SUBSTITUTE(BF213," "&amp;L_PendStrict&amp;" "," ")))/(LEN(L_PendStrict)+1))&gt;SUMPRODUCT((LEN(BF213)-LEN(SUBSTITUTE(BF213," "&amp;L_PendNeg&amp;" "," ")))/(LEN(L_PendNeg)+1)),1,0),1)</f>
        <v>0</v>
      </c>
      <c r="BL213" s="61" t="n">
        <f aca="false">IFERROR(IF(OR(SUMPRODUCT(--ISNUMBER(SEARCH({"a0","a-0","a_0","a/0","a.0"},BN213)))&gt;0,SUMPRODUCT(--ISNUMBER(SEARCH({"ref 0","ref no 0","ref. 0","ref: 0","no. 0","no: 0","# 0","rev 0","email 0","memo 0","form 0","sheet 0","log 0","doc 0","report 0","photo 0","photos 0","img 0","file 0","ack 0","batch 0","lot 0","job 0","record 0","fax 0","letter 0","ref0","#0","no.0","no:0"},BM213)))&gt;0,AND(SUMPRODUCT(--ISNUMBER(SEARCH({" ref "," email "," memo "," form "," sheet "," report "," ack "," letter "," record "," log "," doc "," file "," batch "," lot "," job "," fax "," rev "," ticket "," case "," order "},(" "&amp;SUBSTITUTE(SUBSTITUTE(SUBSTITUTE(BM213,":"," "),"."," "),","," ")&amp;" "))))&gt;0,ISNUMBER(SEARCH("000",SUBSTITUTE(BM213,":"," ")))),SUMPRODUCT(--ISNUMBER(SEARCH({"http","www.","\",".pdf",".jpg",".jpeg",".png",".heic",".xls",".doc",".msg",".eml"},Z213)))&gt;0),1,0),0)</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IFERROR(IF(OR(SUMPRODUCT(--ISNUMBER(SEARCH({"a0","a-0","a_0","a/0","a.0"},BP213)))&gt;0,SUMPRODUCT(--ISNUMBER(SEARCH({"ref 0","ref no 0","ref. 0","ref: 0","no. 0","no: 0","# 0","rev 0","email 0","memo 0","form 0","sheet 0","log 0","doc 0","report 0","photo 0","photos 0","img 0","file 0","ack 0","batch 0","lot 0","job 0","record 0","fax 0","letter 0","ref0","#0","no.0","no:0"},BO213)))&gt;0,AND(SUMPRODUCT(--ISNUMBER(SEARCH({" ref "," email "," memo "," form "," sheet "," report "," ack "," letter "," record "," log "," doc "," file "," batch "," lot "," job "," fax "," rev "," ticket "," case "," order "},(" "&amp;SUBSTITUTE(SUBSTITUTE(SUBSTITUTE(BO213,":"," "),"."," "),","," ")&amp;" "))))&gt;0,ISNUMBER(SEARCH("000",SUBSTITUTE(BO213,":"," ")))),SUMPRODUCT(--ISNUMBER(SEARCH({"http","www.","\",".pdf",".jpg",".jpeg",".png",".heic",".xls",".doc",".msg",".eml"},W213)))&gt;0),1,0),0)</f>
        <v>0</v>
      </c>
    </row>
    <row r="214" customFormat="false" ht="39.75" hidden="false" customHeight="true" outlineLevel="0" collapsed="false">
      <c r="A214" s="57" t="s">
        <v>771</v>
      </c>
      <c r="B214" s="57" t="s">
        <v>235</v>
      </c>
      <c r="C214" s="57" t="str">
        <f aca="false">Flights!$F$11</f>
        <v>MH0003</v>
      </c>
      <c r="D214" s="58" t="n">
        <f aca="false">Flights!$D$11</f>
        <v>46304</v>
      </c>
      <c r="E214" s="57" t="str">
        <f aca="false">Flights!$G$11&amp;"-"&amp;Flights!$H$11</f>
        <v>LHR-KUL</v>
      </c>
      <c r="F214" s="57" t="str">
        <f aca="false">Flights!$K$11</f>
        <v>BC</v>
      </c>
      <c r="G214" s="57" t="s">
        <v>81</v>
      </c>
      <c r="H214" s="57" t="s">
        <v>374</v>
      </c>
      <c r="I214" s="57" t="s">
        <v>381</v>
      </c>
      <c r="J214" s="57" t="s">
        <v>382</v>
      </c>
      <c r="K214" s="67" t="s">
        <v>383</v>
      </c>
      <c r="L214" s="67" t="s">
        <v>378</v>
      </c>
      <c r="M214" s="67"/>
      <c r="N214" s="67" t="s">
        <v>379</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")))/(LEN(L_PendNeg)+1)),1,0),1)</f>
        <v>0</v>
      </c>
      <c r="BK214" s="61" t="n">
        <f aca="false">IFERROR(IF(SUMPRODUCT((LEN(BF214)-LEN(SUBSTITUTE(BF214," "&amp;L_PendStrict&amp;" "," ")))/(LEN(L_PendStrict)+1))&gt;SUMPRODUCT((LEN(BF214)-LEN(SUBSTITUTE(BF214," "&amp;L_PendNeg&amp;" "," ")))/(LEN(L_PendNeg)+1)),1,0),1)</f>
        <v>0</v>
      </c>
      <c r="BL214" s="61" t="n">
        <f aca="false">IFERROR(IF(OR(SUMPRODUCT(--ISNUMBER(SEARCH({"a0","a-0","a_0","a/0","a.0"},BN214)))&gt;0,SUMPRODUCT(--ISNUMBER(SEARCH({"ref 0","ref no 0","ref. 0","ref: 0","no. 0","no: 0","# 0","rev 0","email 0","memo 0","form 0","sheet 0","log 0","doc 0","report 0","photo 0","photos 0","img 0","file 0","ack 0","batch 0","lot 0","job 0","record 0","fax 0","letter 0","ref0","#0","no.0","no:0"},BM214)))&gt;0,AND(SUMPRODUCT(--ISNUMBER(SEARCH({" ref "," email "," memo "," form "," sheet "," report "," ack "," letter "," record "," log "," doc "," file "," batch "," lot "," job "," fax "," rev "," ticket "," case "," order "},(" "&amp;SUBSTITUTE(SUBSTITUTE(SUBSTITUTE(BM214,":"," "),"."," "),","," ")&amp;" "))))&gt;0,ISNUMBER(SEARCH("000",SUBSTITUTE(BM214,":"," ")))),SUMPRODUCT(--ISNUMBER(SEARCH({"http","www.","\",".pdf",".jpg",".jpeg",".png",".heic",".xls",".doc",".msg",".eml"},Z214)))&gt;0),1,0),0)</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IFERROR(IF(OR(SUMPRODUCT(--ISNUMBER(SEARCH({"a0","a-0","a_0","a/0","a.0"},BP214)))&gt;0,SUMPRODUCT(--ISNUMBER(SEARCH({"ref 0","ref no 0","ref. 0","ref: 0","no. 0","no: 0","# 0","rev 0","email 0","memo 0","form 0","sheet 0","log 0","doc 0","report 0","photo 0","photos 0","img 0","file 0","ack 0","batch 0","lot 0","job 0","record 0","fax 0","letter 0","ref0","#0","no.0","no:0"},BO214)))&gt;0,AND(SUMPRODUCT(--ISNUMBER(SEARCH({" ref "," email "," memo "," form "," sheet "," report "," ack "," letter "," record "," log "," doc "," file "," batch "," lot "," job "," fax "," rev "," ticket "," case "," order "},(" "&amp;SUBSTITUTE(SUBSTITUTE(SUBSTITUTE(BO214,":"," "),"."," "),","," ")&amp;" "))))&gt;0,ISNUMBER(SEARCH("000",SUBSTITUTE(BO214,":"," ")))),SUMPRODUCT(--ISNUMBER(SEARCH({"http","www.","\",".pdf",".jpg",".jpeg",".png",".heic",".xls",".doc",".msg",".eml"},W214)))&gt;0),1,0),0)</f>
        <v>0</v>
      </c>
    </row>
    <row r="215" customFormat="false" ht="41.25" hidden="false" customHeight="true" outlineLevel="0" collapsed="false">
      <c r="A215" s="57" t="s">
        <v>772</v>
      </c>
      <c r="B215" s="57" t="s">
        <v>235</v>
      </c>
      <c r="C215" s="57" t="str">
        <f aca="false">Flights!$F$11</f>
        <v>MH0003</v>
      </c>
      <c r="D215" s="58" t="n">
        <f aca="false">Flights!$D$11</f>
        <v>46304</v>
      </c>
      <c r="E215" s="57" t="str">
        <f aca="false">Flights!$G$11&amp;"-"&amp;Flights!$H$11</f>
        <v>LHR-KUL</v>
      </c>
      <c r="F215" s="57" t="str">
        <f aca="false">Flights!$K$11</f>
        <v>BC</v>
      </c>
      <c r="G215" s="57" t="s">
        <v>81</v>
      </c>
      <c r="H215" s="57" t="s">
        <v>374</v>
      </c>
      <c r="I215" s="57" t="s">
        <v>385</v>
      </c>
      <c r="J215" s="57" t="s">
        <v>386</v>
      </c>
      <c r="K215" s="67" t="s">
        <v>387</v>
      </c>
      <c r="L215" s="67" t="s">
        <v>378</v>
      </c>
      <c r="M215" s="67"/>
      <c r="N215" s="67" t="str">
        <f aca="false">IF(TRIM(Flights!$L$11)="A339","Required","N/A – rule")</f>
        <v>N/A – rule</v>
      </c>
      <c r="O215" s="67" t="s">
        <v>388</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")))/(LEN(L_PendNeg)+1)),1,0),1)</f>
        <v>0</v>
      </c>
      <c r="BK215" s="61" t="n">
        <f aca="false">IFERROR(IF(SUMPRODUCT((LEN(BF215)-LEN(SUBSTITUTE(BF215," "&amp;L_PendStrict&amp;" "," ")))/(LEN(L_PendStrict)+1))&gt;SUMPRODUCT((LEN(BF215)-LEN(SUBSTITUTE(BF215," "&amp;L_PendNeg&amp;" "," ")))/(LEN(L_PendNeg)+1)),1,0),1)</f>
        <v>0</v>
      </c>
      <c r="BL215" s="61" t="n">
        <f aca="false">IFERROR(IF(OR(SUMPRODUCT(--ISNUMBER(SEARCH({"a0","a-0","a_0","a/0","a.0"},BN215)))&gt;0,SUMPRODUCT(--ISNUMBER(SEARCH({"ref 0","ref no 0","ref. 0","ref: 0","no. 0","no: 0","# 0","rev 0","email 0","memo 0","form 0","sheet 0","log 0","doc 0","report 0","photo 0","photos 0","img 0","file 0","ack 0","batch 0","lot 0","job 0","record 0","fax 0","letter 0","ref0","#0","no.0","no:0"},BM215)))&gt;0,AND(SUMPRODUCT(--ISNUMBER(SEARCH({" ref "," email "," memo "," form "," sheet "," report "," ack "," letter "," record "," log "," doc "," file "," batch "," lot "," job "," fax "," rev "," ticket "," case "," order "},(" "&amp;SUBSTITUTE(SUBSTITUTE(SUBSTITUTE(BM215,":"," "),"."," "),","," ")&amp;" "))))&gt;0,ISNUMBER(SEARCH("000",SUBSTITUTE(BM215,":"," ")))),SUMPRODUCT(--ISNUMBER(SEARCH({"http","www.","\",".pdf",".jpg",".jpeg",".png",".heic",".xls",".doc",".msg",".eml"},Z215)))&gt;0),1,0),0)</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IFERROR(IF(OR(SUMPRODUCT(--ISNUMBER(SEARCH({"a0","a-0","a_0","a/0","a.0"},BP215)))&gt;0,SUMPRODUCT(--ISNUMBER(SEARCH({"ref 0","ref no 0","ref. 0","ref: 0","no. 0","no: 0","# 0","rev 0","email 0","memo 0","form 0","sheet 0","log 0","doc 0","report 0","photo 0","photos 0","img 0","file 0","ack 0","batch 0","lot 0","job 0","record 0","fax 0","letter 0","ref0","#0","no.0","no:0"},BO215)))&gt;0,AND(SUMPRODUCT(--ISNUMBER(SEARCH({" ref "," email "," memo "," form "," sheet "," report "," ack "," letter "," record "," log "," doc "," file "," batch "," lot "," job "," fax "," rev "," ticket "," case "," order "},(" "&amp;SUBSTITUTE(SUBSTITUTE(SUBSTITUTE(BO215,":"," "),"."," "),","," ")&amp;" "))))&gt;0,ISNUMBER(SEARCH("000",SUBSTITUTE(BO215,":"," ")))),SUMPRODUCT(--ISNUMBER(SEARCH({"http","www.","\",".pdf",".jpg",".jpeg",".png",".heic",".xls",".doc",".msg",".eml"},W215)))&gt;0),1,0),0)</f>
        <v>0</v>
      </c>
    </row>
    <row r="216" customFormat="false" ht="39.75" hidden="false" customHeight="true" outlineLevel="0" collapsed="false">
      <c r="A216" s="57" t="s">
        <v>773</v>
      </c>
      <c r="B216" s="57" t="s">
        <v>235</v>
      </c>
      <c r="C216" s="57" t="str">
        <f aca="false">Flights!$F$11</f>
        <v>MH0003</v>
      </c>
      <c r="D216" s="58" t="n">
        <f aca="false">Flights!$D$11</f>
        <v>46304</v>
      </c>
      <c r="E216" s="57" t="str">
        <f aca="false">Flights!$G$11&amp;"-"&amp;Flights!$H$11</f>
        <v>LHR-KUL</v>
      </c>
      <c r="F216" s="57" t="str">
        <f aca="false">Flights!$K$11</f>
        <v>BC</v>
      </c>
      <c r="G216" s="57" t="s">
        <v>81</v>
      </c>
      <c r="H216" s="57" t="s">
        <v>374</v>
      </c>
      <c r="I216" s="57" t="s">
        <v>390</v>
      </c>
      <c r="J216" s="57" t="s">
        <v>391</v>
      </c>
      <c r="K216" s="67" t="s">
        <v>392</v>
      </c>
      <c r="L216" s="67" t="s">
        <v>378</v>
      </c>
      <c r="M216" s="67"/>
      <c r="N216" s="67" t="s">
        <v>379</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")))/(LEN(L_PendNeg)+1)),1,0),1)</f>
        <v>0</v>
      </c>
      <c r="BK216" s="61" t="n">
        <f aca="false">IFERROR(IF(SUMPRODUCT((LEN(BF216)-LEN(SUBSTITUTE(BF216," "&amp;L_PendStrict&amp;" "," ")))/(LEN(L_PendStrict)+1))&gt;SUMPRODUCT((LEN(BF216)-LEN(SUBSTITUTE(BF216," "&amp;L_PendNeg&amp;" "," ")))/(LEN(L_PendNeg)+1)),1,0),1)</f>
        <v>0</v>
      </c>
      <c r="BL216" s="61" t="n">
        <f aca="false">IFERROR(IF(OR(SUMPRODUCT(--ISNUMBER(SEARCH({"a0","a-0","a_0","a/0","a.0"},BN216)))&gt;0,SUMPRODUCT(--ISNUMBER(SEARCH({"ref 0","ref no 0","ref. 0","ref: 0","no. 0","no: 0","# 0","rev 0","email 0","memo 0","form 0","sheet 0","log 0","doc 0","report 0","photo 0","photos 0","img 0","file 0","ack 0","batch 0","lot 0","job 0","record 0","fax 0","letter 0","ref0","#0","no.0","no:0"},BM216)))&gt;0,AND(SUMPRODUCT(--ISNUMBER(SEARCH({" ref "," email "," memo "," form "," sheet "," report "," ack "," letter "," record "," log "," doc "," file "," batch "," lot "," job "," fax "," rev "," ticket "," case "," order "},(" "&amp;SUBSTITUTE(SUBSTITUTE(SUBSTITUTE(BM216,":"," "),"."," "),","," ")&amp;" "))))&gt;0,ISNUMBER(SEARCH("000",SUBSTITUTE(BM216,":"," ")))),SUMPRODUCT(--ISNUMBER(SEARCH({"http","www.","\",".pdf",".jpg",".jpeg",".png",".heic",".xls",".doc",".msg",".eml"},Z216)))&gt;0),1,0),0)</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IFERROR(IF(OR(SUMPRODUCT(--ISNUMBER(SEARCH({"a0","a-0","a_0","a/0","a.0"},BP216)))&gt;0,SUMPRODUCT(--ISNUMBER(SEARCH({"ref 0","ref no 0","ref. 0","ref: 0","no. 0","no: 0","# 0","rev 0","email 0","memo 0","form 0","sheet 0","log 0","doc 0","report 0","photo 0","photos 0","img 0","file 0","ack 0","batch 0","lot 0","job 0","record 0","fax 0","letter 0","ref0","#0","no.0","no:0"},BO216)))&gt;0,AND(SUMPRODUCT(--ISNUMBER(SEARCH({" ref "," email "," memo "," form "," sheet "," report "," ack "," letter "," record "," log "," doc "," file "," batch "," lot "," job "," fax "," rev "," ticket "," case "," order "},(" "&amp;SUBSTITUTE(SUBSTITUTE(SUBSTITUTE(BO216,":"," "),"."," "),","," ")&amp;" "))))&gt;0,ISNUMBER(SEARCH("000",SUBSTITUTE(BO216,":"," ")))),SUMPRODUCT(--ISNUMBER(SEARCH({"http","www.","\",".pdf",".jpg",".jpeg",".png",".heic",".xls",".doc",".msg",".eml"},W216)))&gt;0),1,0),0)</f>
        <v>0</v>
      </c>
    </row>
    <row r="217" customFormat="false" ht="39.75" hidden="false" customHeight="true" outlineLevel="0" collapsed="false">
      <c r="A217" s="57" t="s">
        <v>774</v>
      </c>
      <c r="B217" s="57" t="s">
        <v>235</v>
      </c>
      <c r="C217" s="57" t="str">
        <f aca="false">Flights!$F$11</f>
        <v>MH0003</v>
      </c>
      <c r="D217" s="58" t="n">
        <f aca="false">Flights!$D$11</f>
        <v>46304</v>
      </c>
      <c r="E217" s="57" t="str">
        <f aca="false">Flights!$G$11&amp;"-"&amp;Flights!$H$11</f>
        <v>LHR-KUL</v>
      </c>
      <c r="F217" s="57" t="str">
        <f aca="false">Flights!$K$11</f>
        <v>BC</v>
      </c>
      <c r="G217" s="57" t="s">
        <v>81</v>
      </c>
      <c r="H217" s="57" t="s">
        <v>374</v>
      </c>
      <c r="I217" s="57" t="s">
        <v>394</v>
      </c>
      <c r="J217" s="57" t="s">
        <v>395</v>
      </c>
      <c r="K217" s="67" t="s">
        <v>396</v>
      </c>
      <c r="L217" s="67" t="s">
        <v>378</v>
      </c>
      <c r="M217" s="67"/>
      <c r="N217" s="67" t="s">
        <v>379</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")))/(LEN(L_PendNeg)+1)),1,0),1)</f>
        <v>0</v>
      </c>
      <c r="BK217" s="61" t="n">
        <f aca="false">IFERROR(IF(SUMPRODUCT((LEN(BF217)-LEN(SUBSTITUTE(BF217," "&amp;L_PendStrict&amp;" "," ")))/(LEN(L_PendStrict)+1))&gt;SUMPRODUCT((LEN(BF217)-LEN(SUBSTITUTE(BF217," "&amp;L_PendNeg&amp;" "," ")))/(LEN(L_PendNeg)+1)),1,0),1)</f>
        <v>0</v>
      </c>
      <c r="BL217" s="61" t="n">
        <f aca="false">IFERROR(IF(OR(SUMPRODUCT(--ISNUMBER(SEARCH({"a0","a-0","a_0","a/0","a.0"},BN217)))&gt;0,SUMPRODUCT(--ISNUMBER(SEARCH({"ref 0","ref no 0","ref. 0","ref: 0","no. 0","no: 0","# 0","rev 0","email 0","memo 0","form 0","sheet 0","log 0","doc 0","report 0","photo 0","photos 0","img 0","file 0","ack 0","batch 0","lot 0","job 0","record 0","fax 0","letter 0","ref0","#0","no.0","no:0"},BM217)))&gt;0,AND(SUMPRODUCT(--ISNUMBER(SEARCH({" ref "," email "," memo "," form "," sheet "," report "," ack "," letter "," record "," log "," doc "," file "," batch "," lot "," job "," fax "," rev "," ticket "," case "," order "},(" "&amp;SUBSTITUTE(SUBSTITUTE(SUBSTITUTE(BM217,":"," "),"."," "),","," ")&amp;" "))))&gt;0,ISNUMBER(SEARCH("000",SUBSTITUTE(BM217,":"," ")))),SUMPRODUCT(--ISNUMBER(SEARCH({"http","www.","\",".pdf",".jpg",".jpeg",".png",".heic",".xls",".doc",".msg",".eml"},Z217)))&gt;0),1,0),0)</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IFERROR(IF(OR(SUMPRODUCT(--ISNUMBER(SEARCH({"a0","a-0","a_0","a/0","a.0"},BP217)))&gt;0,SUMPRODUCT(--ISNUMBER(SEARCH({"ref 0","ref no 0","ref. 0","ref: 0","no. 0","no: 0","# 0","rev 0","email 0","memo 0","form 0","sheet 0","log 0","doc 0","report 0","photo 0","photos 0","img 0","file 0","ack 0","batch 0","lot 0","job 0","record 0","fax 0","letter 0","ref0","#0","no.0","no:0"},BO217)))&gt;0,AND(SUMPRODUCT(--ISNUMBER(SEARCH({" ref "," email "," memo "," form "," sheet "," report "," ack "," letter "," record "," log "," doc "," file "," batch "," lot "," job "," fax "," rev "," ticket "," case "," order "},(" "&amp;SUBSTITUTE(SUBSTITUTE(SUBSTITUTE(BO217,":"," "),"."," "),","," ")&amp;" "))))&gt;0,ISNUMBER(SEARCH("000",SUBSTITUTE(BO217,":"," ")))),SUMPRODUCT(--ISNUMBER(SEARCH({"http","www.","\",".pdf",".jpg",".jpeg",".png",".heic",".xls",".doc",".msg",".eml"},W217)))&gt;0),1,0),0)</f>
        <v>0</v>
      </c>
    </row>
    <row r="218" customFormat="false" ht="39.75" hidden="false" customHeight="true" outlineLevel="0" collapsed="false">
      <c r="A218" s="57" t="s">
        <v>775</v>
      </c>
      <c r="B218" s="57" t="s">
        <v>235</v>
      </c>
      <c r="C218" s="57" t="str">
        <f aca="false">Flights!$F$11</f>
        <v>MH0003</v>
      </c>
      <c r="D218" s="58" t="n">
        <f aca="false">Flights!$D$11</f>
        <v>46304</v>
      </c>
      <c r="E218" s="57" t="str">
        <f aca="false">Flights!$G$11&amp;"-"&amp;Flights!$H$11</f>
        <v>LHR-KUL</v>
      </c>
      <c r="F218" s="57" t="str">
        <f aca="false">Flights!$K$11</f>
        <v>BC</v>
      </c>
      <c r="G218" s="57" t="s">
        <v>81</v>
      </c>
      <c r="H218" s="57" t="s">
        <v>374</v>
      </c>
      <c r="I218" s="57" t="s">
        <v>394</v>
      </c>
      <c r="J218" s="57" t="s">
        <v>398</v>
      </c>
      <c r="K218" s="67" t="s">
        <v>399</v>
      </c>
      <c r="L218" s="67" t="s">
        <v>378</v>
      </c>
      <c r="M218" s="67"/>
      <c r="N218" s="67" t="s">
        <v>379</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")))/(LEN(L_PendNeg)+1)),1,0),1)</f>
        <v>0</v>
      </c>
      <c r="BK218" s="61" t="n">
        <f aca="false">IFERROR(IF(SUMPRODUCT((LEN(BF218)-LEN(SUBSTITUTE(BF218," "&amp;L_PendStrict&amp;" "," ")))/(LEN(L_PendStrict)+1))&gt;SUMPRODUCT((LEN(BF218)-LEN(SUBSTITUTE(BF218," "&amp;L_PendNeg&amp;" "," ")))/(LEN(L_PendNeg)+1)),1,0),1)</f>
        <v>0</v>
      </c>
      <c r="BL218" s="61" t="n">
        <f aca="false">IFERROR(IF(OR(SUMPRODUCT(--ISNUMBER(SEARCH({"a0","a-0","a_0","a/0","a.0"},BN218)))&gt;0,SUMPRODUCT(--ISNUMBER(SEARCH({"ref 0","ref no 0","ref. 0","ref: 0","no. 0","no: 0","# 0","rev 0","email 0","memo 0","form 0","sheet 0","log 0","doc 0","report 0","photo 0","photos 0","img 0","file 0","ack 0","batch 0","lot 0","job 0","record 0","fax 0","letter 0","ref0","#0","no.0","no:0"},BM218)))&gt;0,AND(SUMPRODUCT(--ISNUMBER(SEARCH({" ref "," email "," memo "," form "," sheet "," report "," ack "," letter "," record "," log "," doc "," file "," batch "," lot "," job "," fax "," rev "," ticket "," case "," order "},(" "&amp;SUBSTITUTE(SUBSTITUTE(SUBSTITUTE(BM218,":"," "),"."," "),","," ")&amp;" "))))&gt;0,ISNUMBER(SEARCH("000",SUBSTITUTE(BM218,":"," ")))),SUMPRODUCT(--ISNUMBER(SEARCH({"http","www.","\",".pdf",".jpg",".jpeg",".png",".heic",".xls",".doc",".msg",".eml"},Z218)))&gt;0),1,0),0)</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IFERROR(IF(OR(SUMPRODUCT(--ISNUMBER(SEARCH({"a0","a-0","a_0","a/0","a.0"},BP218)))&gt;0,SUMPRODUCT(--ISNUMBER(SEARCH({"ref 0","ref no 0","ref. 0","ref: 0","no. 0","no: 0","# 0","rev 0","email 0","memo 0","form 0","sheet 0","log 0","doc 0","report 0","photo 0","photos 0","img 0","file 0","ack 0","batch 0","lot 0","job 0","record 0","fax 0","letter 0","ref0","#0","no.0","no:0"},BO218)))&gt;0,AND(SUMPRODUCT(--ISNUMBER(SEARCH({" ref "," email "," memo "," form "," sheet "," report "," ack "," letter "," record "," log "," doc "," file "," batch "," lot "," job "," fax "," rev "," ticket "," case "," order "},(" "&amp;SUBSTITUTE(SUBSTITUTE(SUBSTITUTE(BO218,":"," "),"."," "),","," ")&amp;" "))))&gt;0,ISNUMBER(SEARCH("000",SUBSTITUTE(BO218,":"," ")))),SUMPRODUCT(--ISNUMBER(SEARCH({"http","www.","\",".pdf",".jpg",".jpeg",".png",".heic",".xls",".doc",".msg",".eml"},W218)))&gt;0),1,0),0)</f>
        <v>0</v>
      </c>
    </row>
    <row r="219" customFormat="false" ht="39.75" hidden="false" customHeight="true" outlineLevel="0" collapsed="false">
      <c r="A219" s="57" t="s">
        <v>776</v>
      </c>
      <c r="B219" s="57" t="s">
        <v>235</v>
      </c>
      <c r="C219" s="57" t="str">
        <f aca="false">Flights!$F$11</f>
        <v>MH0003</v>
      </c>
      <c r="D219" s="58" t="n">
        <f aca="false">Flights!$D$11</f>
        <v>46304</v>
      </c>
      <c r="E219" s="57" t="str">
        <f aca="false">Flights!$G$11&amp;"-"&amp;Flights!$H$11</f>
        <v>LHR-KUL</v>
      </c>
      <c r="F219" s="57" t="str">
        <f aca="false">Flights!$K$11</f>
        <v>BC</v>
      </c>
      <c r="G219" s="57" t="s">
        <v>81</v>
      </c>
      <c r="H219" s="57" t="s">
        <v>374</v>
      </c>
      <c r="I219" s="57" t="s">
        <v>401</v>
      </c>
      <c r="J219" s="57" t="s">
        <v>402</v>
      </c>
      <c r="K219" s="67" t="s">
        <v>403</v>
      </c>
      <c r="L219" s="67" t="s">
        <v>378</v>
      </c>
      <c r="M219" s="67"/>
      <c r="N219" s="67" t="s">
        <v>379</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t="n">
        <f aca="false">IFERROR(IF(OR(SUMPRODUCT(--ISNUMBER(SEARCH({"a0","a-0","a_0","a/0","a.0"},BN219)))&gt;0,SUMPRODUCT(--ISNUMBER(SEARCH({"ref 0","ref no 0","ref. 0","ref: 0","no. 0","no: 0","# 0","rev 0","email 0","memo 0","form 0","sheet 0","log 0","doc 0","report 0","photo 0","photos 0","img 0","file 0","ack 0","batch 0","lot 0","job 0","record 0","fax 0","letter 0","ref0","#0","no.0","no:0"},BM219)))&gt;0,AND(SUMPRODUCT(--ISNUMBER(SEARCH({" ref "," email "," memo "," form "," sheet "," report "," ack "," letter "," record "," log "," doc "," file "," batch "," lot "," job "," fax "," rev "," ticket "," case "," order "},(" "&amp;SUBSTITUTE(SUBSTITUTE(SUBSTITUTE(BM219,":"," "),"."," "),","," ")&amp;" "))))&gt;0,ISNUMBER(SEARCH("000",SUBSTITUTE(BM219,":"," ")))),SUMPRODUCT(--ISNUMBER(SEARCH({"http","www.","\",".pdf",".jpg",".jpeg",".png",".heic",".xls",".doc",".msg",".eml"},Z219)))&gt;0),1,0),0)</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IFERROR(IF(OR(SUMPRODUCT(--ISNUMBER(SEARCH({"a0","a-0","a_0","a/0","a.0"},BP219)))&gt;0,SUMPRODUCT(--ISNUMBER(SEARCH({"ref 0","ref no 0","ref. 0","ref: 0","no. 0","no: 0","# 0","rev 0","email 0","memo 0","form 0","sheet 0","log 0","doc 0","report 0","photo 0","photos 0","img 0","file 0","ack 0","batch 0","lot 0","job 0","record 0","fax 0","letter 0","ref0","#0","no.0","no:0"},BO219)))&gt;0,AND(SUMPRODUCT(--ISNUMBER(SEARCH({" ref "," email "," memo "," form "," sheet "," report "," ack "," letter "," record "," log "," doc "," file "," batch "," lot "," job "," fax "," rev "," ticket "," case "," order "},(" "&amp;SUBSTITUTE(SUBSTITUTE(SUBSTITUTE(BO219,":"," "),"."," "),","," ")&amp;" "))))&gt;0,ISNUMBER(SEARCH("000",SUBSTITUTE(BO219,":"," ")))),SUMPRODUCT(--ISNUMBER(SEARCH({"http","www.","\",".pdf",".jpg",".jpeg",".png",".heic",".xls",".doc",".msg",".eml"},W219)))&gt;0),1,0),0)</f>
        <v>0</v>
      </c>
    </row>
    <row r="220" customFormat="false" ht="39.75" hidden="false" customHeight="true" outlineLevel="0" collapsed="false">
      <c r="A220" s="57" t="s">
        <v>777</v>
      </c>
      <c r="B220" s="57" t="s">
        <v>235</v>
      </c>
      <c r="C220" s="57" t="str">
        <f aca="false">Flights!$F$11</f>
        <v>MH0003</v>
      </c>
      <c r="D220" s="58" t="n">
        <f aca="false">Flights!$D$11</f>
        <v>46304</v>
      </c>
      <c r="E220" s="57" t="str">
        <f aca="false">Flights!$G$11&amp;"-"&amp;Flights!$H$11</f>
        <v>LHR-KUL</v>
      </c>
      <c r="F220" s="57" t="str">
        <f aca="false">Flights!$K$11</f>
        <v>BC</v>
      </c>
      <c r="G220" s="57" t="s">
        <v>81</v>
      </c>
      <c r="H220" s="57" t="s">
        <v>374</v>
      </c>
      <c r="I220" s="57" t="s">
        <v>401</v>
      </c>
      <c r="J220" s="57" t="s">
        <v>405</v>
      </c>
      <c r="K220" s="67" t="s">
        <v>403</v>
      </c>
      <c r="L220" s="67" t="s">
        <v>378</v>
      </c>
      <c r="M220" s="67"/>
      <c r="N220" s="67" t="s">
        <v>379</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t="n">
        <f aca="false">IFERROR(IF(OR(SUMPRODUCT(--ISNUMBER(SEARCH({"a0","a-0","a_0","a/0","a.0"},BN220)))&gt;0,SUMPRODUCT(--ISNUMBER(SEARCH({"ref 0","ref no 0","ref. 0","ref: 0","no. 0","no: 0","# 0","rev 0","email 0","memo 0","form 0","sheet 0","log 0","doc 0","report 0","photo 0","photos 0","img 0","file 0","ack 0","batch 0","lot 0","job 0","record 0","fax 0","letter 0","ref0","#0","no.0","no:0"},BM220)))&gt;0,AND(SUMPRODUCT(--ISNUMBER(SEARCH({" ref "," email "," memo "," form "," sheet "," report "," ack "," letter "," record "," log "," doc "," file "," batch "," lot "," job "," fax "," rev "," ticket "," case "," order "},(" "&amp;SUBSTITUTE(SUBSTITUTE(SUBSTITUTE(BM220,":"," "),"."," "),","," ")&amp;" "))))&gt;0,ISNUMBER(SEARCH("000",SUBSTITUTE(BM220,":"," ")))),SUMPRODUCT(--ISNUMBER(SEARCH({"http","www.","\",".pdf",".jpg",".jpeg",".png",".heic",".xls",".doc",".msg",".eml"},Z220)))&gt;0),1,0),0)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IFERROR(IF(OR(SUMPRODUCT(--ISNUMBER(SEARCH({"a0","a-0","a_0","a/0","a.0"},BP220)))&gt;0,SUMPRODUCT(--ISNUMBER(SEARCH({"ref 0","ref no 0","ref. 0","ref: 0","no. 0","no: 0","# 0","rev 0","email 0","memo 0","form 0","sheet 0","log 0","doc 0","report 0","photo 0","photos 0","img 0","file 0","ack 0","batch 0","lot 0","job 0","record 0","fax 0","letter 0","ref0","#0","no.0","no:0"},BO220)))&gt;0,AND(SUMPRODUCT(--ISNUMBER(SEARCH({" ref "," email "," memo "," form "," sheet "," report "," ack "," letter "," record "," log "," doc "," file "," batch "," lot "," job "," fax "," rev "," ticket "," case "," order "},(" "&amp;SUBSTITUTE(SUBSTITUTE(SUBSTITUTE(BO220,":"," "),"."," "),","," ")&amp;" "))))&gt;0,ISNUMBER(SEARCH("000",SUBSTITUTE(BO220,":"," ")))),SUMPRODUCT(--ISNUMBER(SEARCH({"http","www.","\",".pdf",".jpg",".jpeg",".png",".heic",".xls",".doc",".msg",".eml"},W220)))&gt;0),1,0),0)</f>
        <v>0</v>
      </c>
    </row>
    <row r="221" customFormat="false" ht="39.75" hidden="false" customHeight="true" outlineLevel="0" collapsed="false">
      <c r="A221" s="57" t="s">
        <v>778</v>
      </c>
      <c r="B221" s="57" t="s">
        <v>235</v>
      </c>
      <c r="C221" s="57" t="str">
        <f aca="false">Flights!$F$11</f>
        <v>MH0003</v>
      </c>
      <c r="D221" s="58" t="n">
        <f aca="false">Flights!$D$11</f>
        <v>46304</v>
      </c>
      <c r="E221" s="57" t="str">
        <f aca="false">Flights!$G$11&amp;"-"&amp;Flights!$H$11</f>
        <v>LHR-KUL</v>
      </c>
      <c r="F221" s="57" t="str">
        <f aca="false">Flights!$K$11</f>
        <v>BC</v>
      </c>
      <c r="G221" s="57" t="s">
        <v>81</v>
      </c>
      <c r="H221" s="57" t="s">
        <v>374</v>
      </c>
      <c r="I221" s="57" t="s">
        <v>407</v>
      </c>
      <c r="J221" s="57" t="s">
        <v>408</v>
      </c>
      <c r="K221" s="67" t="s">
        <v>409</v>
      </c>
      <c r="L221" s="67" t="s">
        <v>410</v>
      </c>
      <c r="M221" s="67"/>
      <c r="N221" s="67" t="s">
        <v>379</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t="n">
        <f aca="false">IFERROR(IF(OR(SUMPRODUCT(--ISNUMBER(SEARCH({"a0","a-0","a_0","a/0","a.0"},BN221)))&gt;0,SUMPRODUCT(--ISNUMBER(SEARCH({"ref 0","ref no 0","ref. 0","ref: 0","no. 0","no: 0","# 0","rev 0","email 0","memo 0","form 0","sheet 0","log 0","doc 0","report 0","photo 0","photos 0","img 0","file 0","ack 0","batch 0","lot 0","job 0","record 0","fax 0","letter 0","ref0","#0","no.0","no:0"},BM221)))&gt;0,AND(SUMPRODUCT(--ISNUMBER(SEARCH({" ref "," email "," memo "," form "," sheet "," report "," ack "," letter "," record "," log "," doc "," file "," batch "," lot "," job "," fax "," rev "," ticket "," case "," order "},(" "&amp;SUBSTITUTE(SUBSTITUTE(SUBSTITUTE(BM221,":"," "),"."," "),","," ")&amp;" "))))&gt;0,ISNUMBER(SEARCH("000",SUBSTITUTE(BM221,":"," ")))),SUMPRODUCT(--ISNUMBER(SEARCH({"http","www.","\",".pdf",".jpg",".jpeg",".png",".heic",".xls",".doc",".msg",".eml"},Z221)))&gt;0),1,0),0)</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IFERROR(IF(OR(SUMPRODUCT(--ISNUMBER(SEARCH({"a0","a-0","a_0","a/0","a.0"},BP221)))&gt;0,SUMPRODUCT(--ISNUMBER(SEARCH({"ref 0","ref no 0","ref. 0","ref: 0","no. 0","no: 0","# 0","rev 0","email 0","memo 0","form 0","sheet 0","log 0","doc 0","report 0","photo 0","photos 0","img 0","file 0","ack 0","batch 0","lot 0","job 0","record 0","fax 0","letter 0","ref0","#0","no.0","no:0"},BO221)))&gt;0,AND(SUMPRODUCT(--ISNUMBER(SEARCH({" ref "," email "," memo "," form "," sheet "," report "," ack "," letter "," record "," log "," doc "," file "," batch "," lot "," job "," fax "," rev "," ticket "," case "," order "},(" "&amp;SUBSTITUTE(SUBSTITUTE(SUBSTITUTE(BO221,":"," "),"."," "),","," ")&amp;" "))))&gt;0,ISNUMBER(SEARCH("000",SUBSTITUTE(BO221,":"," ")))),SUMPRODUCT(--ISNUMBER(SEARCH({"http","www.","\",".pdf",".jpg",".jpeg",".png",".heic",".xls",".doc",".msg",".eml"},W221)))&gt;0),1,0),0)</f>
        <v>0</v>
      </c>
    </row>
    <row r="222" customFormat="false" ht="91.5" hidden="false" customHeight="true" outlineLevel="0" collapsed="false">
      <c r="A222" s="57" t="s">
        <v>779</v>
      </c>
      <c r="B222" s="57" t="s">
        <v>235</v>
      </c>
      <c r="C222" s="57" t="str">
        <f aca="false">Flights!$F$11</f>
        <v>MH0003</v>
      </c>
      <c r="D222" s="58" t="n">
        <f aca="false">Flights!$D$11</f>
        <v>46304</v>
      </c>
      <c r="E222" s="57" t="str">
        <f aca="false">Flights!$G$11&amp;"-"&amp;Flights!$H$11</f>
        <v>LHR-KUL</v>
      </c>
      <c r="F222" s="57" t="str">
        <f aca="false">Flights!$K$11</f>
        <v>BC</v>
      </c>
      <c r="G222" s="57" t="s">
        <v>81</v>
      </c>
      <c r="H222" s="57" t="s">
        <v>374</v>
      </c>
      <c r="I222" s="57" t="s">
        <v>407</v>
      </c>
      <c r="J222" s="57" t="s">
        <v>780</v>
      </c>
      <c r="K222" s="67" t="s">
        <v>781</v>
      </c>
      <c r="L222" s="67" t="s">
        <v>670</v>
      </c>
      <c r="M222" s="67"/>
      <c r="N222" s="67" t="s">
        <v>440</v>
      </c>
      <c r="O222" s="67" t="s">
        <v>782</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t="n">
        <f aca="false">IFERROR(IF(OR(SUMPRODUCT(--ISNUMBER(SEARCH({"a0","a-0","a_0","a/0","a.0"},BN222)))&gt;0,SUMPRODUCT(--ISNUMBER(SEARCH({"ref 0","ref no 0","ref. 0","ref: 0","no. 0","no: 0","# 0","rev 0","email 0","memo 0","form 0","sheet 0","log 0","doc 0","report 0","photo 0","photos 0","img 0","file 0","ack 0","batch 0","lot 0","job 0","record 0","fax 0","letter 0","ref0","#0","no.0","no:0"},BM222)))&gt;0,AND(SUMPRODUCT(--ISNUMBER(SEARCH({" ref "," email "," memo "," form "," sheet "," report "," ack "," letter "," record "," log "," doc "," file "," batch "," lot "," job "," fax "," rev "," ticket "," case "," order "},(" "&amp;SUBSTITUTE(SUBSTITUTE(SUBSTITUTE(BM222,":"," "),"."," "),","," ")&amp;" "))))&gt;0,ISNUMBER(SEARCH("000",SUBSTITUTE(BM222,":"," ")))),SUMPRODUCT(--ISNUMBER(SEARCH({"http","www.","\",".pdf",".jpg",".jpeg",".png",".heic",".xls",".doc",".msg",".eml"},Z222)))&gt;0),1,0),0)</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IFERROR(IF(OR(SUMPRODUCT(--ISNUMBER(SEARCH({"a0","a-0","a_0","a/0","a.0"},BP222)))&gt;0,SUMPRODUCT(--ISNUMBER(SEARCH({"ref 0","ref no 0","ref. 0","ref: 0","no. 0","no: 0","# 0","rev 0","email 0","memo 0","form 0","sheet 0","log 0","doc 0","report 0","photo 0","photos 0","img 0","file 0","ack 0","batch 0","lot 0","job 0","record 0","fax 0","letter 0","ref0","#0","no.0","no:0"},BO222)))&gt;0,AND(SUMPRODUCT(--ISNUMBER(SEARCH({" ref "," email "," memo "," form "," sheet "," report "," ack "," letter "," record "," log "," doc "," file "," batch "," lot "," job "," fax "," rev "," ticket "," case "," order "},(" "&amp;SUBSTITUTE(SUBSTITUTE(SUBSTITUTE(BO222,":"," "),"."," "),","," ")&amp;" "))))&gt;0,ISNUMBER(SEARCH("000",SUBSTITUTE(BO222,":"," ")))),SUMPRODUCT(--ISNUMBER(SEARCH({"http","www.","\",".pdf",".jpg",".jpeg",".png",".heic",".xls",".doc",".msg",".eml"},W222)))&gt;0),1,0),0)</f>
        <v>0</v>
      </c>
    </row>
    <row r="223" customFormat="false" ht="39.75" hidden="false" customHeight="true" outlineLevel="0" collapsed="false">
      <c r="A223" s="57" t="s">
        <v>783</v>
      </c>
      <c r="B223" s="57" t="s">
        <v>235</v>
      </c>
      <c r="C223" s="57" t="str">
        <f aca="false">Flights!$F$11</f>
        <v>MH0003</v>
      </c>
      <c r="D223" s="58" t="n">
        <f aca="false">Flights!$D$11</f>
        <v>46304</v>
      </c>
      <c r="E223" s="57" t="str">
        <f aca="false">Flights!$G$11&amp;"-"&amp;Flights!$H$11</f>
        <v>LHR-KUL</v>
      </c>
      <c r="F223" s="57" t="str">
        <f aca="false">Flights!$K$11</f>
        <v>BC</v>
      </c>
      <c r="G223" s="57" t="s">
        <v>83</v>
      </c>
      <c r="H223" s="57" t="s">
        <v>374</v>
      </c>
      <c r="I223" s="57" t="s">
        <v>375</v>
      </c>
      <c r="J223" s="57" t="s">
        <v>412</v>
      </c>
      <c r="K223" s="67" t="s">
        <v>413</v>
      </c>
      <c r="L223" s="67" t="s">
        <v>414</v>
      </c>
      <c r="M223" s="67"/>
      <c r="N223" s="67" t="s">
        <v>379</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t="n">
        <f aca="false">IFERROR(IF(OR(SUMPRODUCT(--ISNUMBER(SEARCH({"a0","a-0","a_0","a/0","a.0"},BN223)))&gt;0,SUMPRODUCT(--ISNUMBER(SEARCH({"ref 0","ref no 0","ref. 0","ref: 0","no. 0","no: 0","# 0","rev 0","email 0","memo 0","form 0","sheet 0","log 0","doc 0","report 0","photo 0","photos 0","img 0","file 0","ack 0","batch 0","lot 0","job 0","record 0","fax 0","letter 0","ref0","#0","no.0","no:0"},BM223)))&gt;0,AND(SUMPRODUCT(--ISNUMBER(SEARCH({" ref "," email "," memo "," form "," sheet "," report "," ack "," letter "," record "," log "," doc "," file "," batch "," lot "," job "," fax "," rev "," ticket "," case "," order "},(" "&amp;SUBSTITUTE(SUBSTITUTE(SUBSTITUTE(BM223,":"," "),"."," "),","," ")&amp;" "))))&gt;0,ISNUMBER(SEARCH("000",SUBSTITUTE(BM223,":"," ")))),SUMPRODUCT(--ISNUMBER(SEARCH({"http","www.","\",".pdf",".jpg",".jpeg",".png",".heic",".xls",".doc",".msg",".eml"},Z223)))&gt;0),1,0),0)</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IFERROR(IF(OR(SUMPRODUCT(--ISNUMBER(SEARCH({"a0","a-0","a_0","a/0","a.0"},BP223)))&gt;0,SUMPRODUCT(--ISNUMBER(SEARCH({"ref 0","ref no 0","ref. 0","ref: 0","no. 0","no: 0","# 0","rev 0","email 0","memo 0","form 0","sheet 0","log 0","doc 0","report 0","photo 0","photos 0","img 0","file 0","ack 0","batch 0","lot 0","job 0","record 0","fax 0","letter 0","ref0","#0","no.0","no:0"},BO223)))&gt;0,AND(SUMPRODUCT(--ISNUMBER(SEARCH({" ref "," email "," memo "," form "," sheet "," report "," ack "," letter "," record "," log "," doc "," file "," batch "," lot "," job "," fax "," rev "," ticket "," case "," order "},(" "&amp;SUBSTITUTE(SUBSTITUTE(SUBSTITUTE(BO223,":"," "),"."," "),","," ")&amp;" "))))&gt;0,ISNUMBER(SEARCH("000",SUBSTITUTE(BO223,":"," ")))),SUMPRODUCT(--ISNUMBER(SEARCH({"http","www.","\",".pdf",".jpg",".jpeg",".png",".heic",".xls",".doc",".msg",".eml"},W223)))&gt;0),1,0),0)</f>
        <v>0</v>
      </c>
    </row>
    <row r="224" customFormat="false" ht="39.75" hidden="false" customHeight="true" outlineLevel="0" collapsed="false">
      <c r="A224" s="57" t="s">
        <v>784</v>
      </c>
      <c r="B224" s="57" t="s">
        <v>235</v>
      </c>
      <c r="C224" s="57" t="str">
        <f aca="false">Flights!$F$11</f>
        <v>MH0003</v>
      </c>
      <c r="D224" s="58" t="n">
        <f aca="false">Flights!$D$11</f>
        <v>46304</v>
      </c>
      <c r="E224" s="57" t="str">
        <f aca="false">Flights!$G$11&amp;"-"&amp;Flights!$H$11</f>
        <v>LHR-KUL</v>
      </c>
      <c r="F224" s="57" t="str">
        <f aca="false">Flights!$K$11</f>
        <v>BC</v>
      </c>
      <c r="G224" s="57" t="s">
        <v>416</v>
      </c>
      <c r="H224" s="57" t="s">
        <v>374</v>
      </c>
      <c r="I224" s="57" t="s">
        <v>375</v>
      </c>
      <c r="J224" s="57" t="s">
        <v>417</v>
      </c>
      <c r="K224" s="67"/>
      <c r="L224" s="67" t="s">
        <v>418</v>
      </c>
      <c r="M224" s="67"/>
      <c r="N224" s="67" t="s">
        <v>379</v>
      </c>
      <c r="O224" s="67" t="s">
        <v>419</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t="n">
        <f aca="false">IFERROR(IF(OR(SUMPRODUCT(--ISNUMBER(SEARCH({"a0","a-0","a_0","a/0","a.0"},BN224)))&gt;0,SUMPRODUCT(--ISNUMBER(SEARCH({"ref 0","ref no 0","ref. 0","ref: 0","no. 0","no: 0","# 0","rev 0","email 0","memo 0","form 0","sheet 0","log 0","doc 0","report 0","photo 0","photos 0","img 0","file 0","ack 0","batch 0","lot 0","job 0","record 0","fax 0","letter 0","ref0","#0","no.0","no:0"},BM224)))&gt;0,AND(SUMPRODUCT(--ISNUMBER(SEARCH({" ref "," email "," memo "," form "," sheet "," report "," ack "," letter "," record "," log "," doc "," file "," batch "," lot "," job "," fax "," rev "," ticket "," case "," order "},(" "&amp;SUBSTITUTE(SUBSTITUTE(SUBSTITUTE(BM224,":"," "),"."," "),","," ")&amp;" "))))&gt;0,ISNUMBER(SEARCH("000",SUBSTITUTE(BM224,":"," ")))),SUMPRODUCT(--ISNUMBER(SEARCH({"http","www.","\",".pdf",".jpg",".jpeg",".png",".heic",".xls",".doc",".msg",".eml"},Z224)))&gt;0),1,0),0)</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IFERROR(IF(OR(SUMPRODUCT(--ISNUMBER(SEARCH({"a0","a-0","a_0","a/0","a.0"},BP224)))&gt;0,SUMPRODUCT(--ISNUMBER(SEARCH({"ref 0","ref no 0","ref. 0","ref: 0","no. 0","no: 0","# 0","rev 0","email 0","memo 0","form 0","sheet 0","log 0","doc 0","report 0","photo 0","photos 0","img 0","file 0","ack 0","batch 0","lot 0","job 0","record 0","fax 0","letter 0","ref0","#0","no.0","no:0"},BO224)))&gt;0,AND(SUMPRODUCT(--ISNUMBER(SEARCH({" ref "," email "," memo "," form "," sheet "," report "," ack "," letter "," record "," log "," doc "," file "," batch "," lot "," job "," fax "," rev "," ticket "," case "," order "},(" "&amp;SUBSTITUTE(SUBSTITUTE(SUBSTITUTE(BO224,":"," "),"."," "),","," ")&amp;" "))))&gt;0,ISNUMBER(SEARCH("000",SUBSTITUTE(BO224,":"," ")))),SUMPRODUCT(--ISNUMBER(SEARCH({"http","www.","\",".pdf",".jpg",".jpeg",".png",".heic",".xls",".doc",".msg",".eml"},W224)))&gt;0),1,0),0)</f>
        <v>0</v>
      </c>
    </row>
    <row r="225" customFormat="false" ht="39.75" hidden="false" customHeight="true" outlineLevel="0" collapsed="false">
      <c r="A225" s="57" t="s">
        <v>785</v>
      </c>
      <c r="B225" s="57" t="s">
        <v>235</v>
      </c>
      <c r="C225" s="57" t="str">
        <f aca="false">Flights!$F$11</f>
        <v>MH0003</v>
      </c>
      <c r="D225" s="58" t="n">
        <f aca="false">Flights!$D$11</f>
        <v>46304</v>
      </c>
      <c r="E225" s="57" t="str">
        <f aca="false">Flights!$G$11&amp;"-"&amp;Flights!$H$11</f>
        <v>LHR-KUL</v>
      </c>
      <c r="F225" s="57" t="str">
        <f aca="false">Flights!$K$11</f>
        <v>BC</v>
      </c>
      <c r="G225" s="57" t="s">
        <v>416</v>
      </c>
      <c r="H225" s="57" t="s">
        <v>374</v>
      </c>
      <c r="I225" s="57" t="s">
        <v>375</v>
      </c>
      <c r="J225" s="57" t="s">
        <v>421</v>
      </c>
      <c r="K225" s="67" t="s">
        <v>422</v>
      </c>
      <c r="L225" s="67" t="s">
        <v>418</v>
      </c>
      <c r="M225" s="67"/>
      <c r="N225" s="67" t="s">
        <v>379</v>
      </c>
      <c r="O225" s="67" t="s">
        <v>419</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t="n">
        <f aca="false">IFERROR(IF(OR(SUMPRODUCT(--ISNUMBER(SEARCH({"a0","a-0","a_0","a/0","a.0"},BN225)))&gt;0,SUMPRODUCT(--ISNUMBER(SEARCH({"ref 0","ref no 0","ref. 0","ref: 0","no. 0","no: 0","# 0","rev 0","email 0","memo 0","form 0","sheet 0","log 0","doc 0","report 0","photo 0","photos 0","img 0","file 0","ack 0","batch 0","lot 0","job 0","record 0","fax 0","letter 0","ref0","#0","no.0","no:0"},BM225)))&gt;0,AND(SUMPRODUCT(--ISNUMBER(SEARCH({" ref "," email "," memo "," form "," sheet "," report "," ack "," letter "," record "," log "," doc "," file "," batch "," lot "," job "," fax "," rev "," ticket "," case "," order "},(" "&amp;SUBSTITUTE(SUBSTITUTE(SUBSTITUTE(BM225,":"," "),"."," "),","," ")&amp;" "))))&gt;0,ISNUMBER(SEARCH("000",SUBSTITUTE(BM225,":"," ")))),SUMPRODUCT(--ISNUMBER(SEARCH({"http","www.","\",".pdf",".jpg",".jpeg",".png",".heic",".xls",".doc",".msg",".eml"},Z225)))&gt;0),1,0),0)</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IFERROR(IF(OR(SUMPRODUCT(--ISNUMBER(SEARCH({"a0","a-0","a_0","a/0","a.0"},BP225)))&gt;0,SUMPRODUCT(--ISNUMBER(SEARCH({"ref 0","ref no 0","ref. 0","ref: 0","no. 0","no: 0","# 0","rev 0","email 0","memo 0","form 0","sheet 0","log 0","doc 0","report 0","photo 0","photos 0","img 0","file 0","ack 0","batch 0","lot 0","job 0","record 0","fax 0","letter 0","ref0","#0","no.0","no:0"},BO225)))&gt;0,AND(SUMPRODUCT(--ISNUMBER(SEARCH({" ref "," email "," memo "," form "," sheet "," report "," ack "," letter "," record "," log "," doc "," file "," batch "," lot "," job "," fax "," rev "," ticket "," case "," order "},(" "&amp;SUBSTITUTE(SUBSTITUTE(SUBSTITUTE(BO225,":"," "),"."," "),","," ")&amp;" "))))&gt;0,ISNUMBER(SEARCH("000",SUBSTITUTE(BO225,":"," ")))),SUMPRODUCT(--ISNUMBER(SEARCH({"http","www.","\",".pdf",".jpg",".jpeg",".png",".heic",".xls",".doc",".msg",".eml"},W225)))&gt;0),1,0),0)</f>
        <v>0</v>
      </c>
    </row>
    <row r="226" customFormat="false" ht="39.75" hidden="false" customHeight="true" outlineLevel="0" collapsed="false">
      <c r="A226" s="57" t="s">
        <v>786</v>
      </c>
      <c r="B226" s="57" t="s">
        <v>235</v>
      </c>
      <c r="C226" s="57" t="str">
        <f aca="false">Flights!$F$11</f>
        <v>MH0003</v>
      </c>
      <c r="D226" s="58" t="n">
        <f aca="false">Flights!$D$11</f>
        <v>46304</v>
      </c>
      <c r="E226" s="57" t="str">
        <f aca="false">Flights!$G$11&amp;"-"&amp;Flights!$H$11</f>
        <v>LHR-KUL</v>
      </c>
      <c r="F226" s="57" t="str">
        <f aca="false">Flights!$K$11</f>
        <v>BC</v>
      </c>
      <c r="G226" s="57" t="s">
        <v>416</v>
      </c>
      <c r="H226" s="57" t="s">
        <v>374</v>
      </c>
      <c r="I226" s="57" t="s">
        <v>424</v>
      </c>
      <c r="J226" s="57" t="s">
        <v>425</v>
      </c>
      <c r="K226" s="67"/>
      <c r="L226" s="67" t="s">
        <v>418</v>
      </c>
      <c r="M226" s="67"/>
      <c r="N226" s="67" t="s">
        <v>379</v>
      </c>
      <c r="O226" s="67" t="s">
        <v>419</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t="n">
        <f aca="false">IFERROR(IF(OR(SUMPRODUCT(--ISNUMBER(SEARCH({"a0","a-0","a_0","a/0","a.0"},BN226)))&gt;0,SUMPRODUCT(--ISNUMBER(SEARCH({"ref 0","ref no 0","ref. 0","ref: 0","no. 0","no: 0","# 0","rev 0","email 0","memo 0","form 0","sheet 0","log 0","doc 0","report 0","photo 0","photos 0","img 0","file 0","ack 0","batch 0","lot 0","job 0","record 0","fax 0","letter 0","ref0","#0","no.0","no:0"},BM226)))&gt;0,AND(SUMPRODUCT(--ISNUMBER(SEARCH({" ref "," email "," memo "," form "," sheet "," report "," ack "," letter "," record "," log "," doc "," file "," batch "," lot "," job "," fax "," rev "," ticket "," case "," order "},(" "&amp;SUBSTITUTE(SUBSTITUTE(SUBSTITUTE(BM226,":"," "),"."," "),","," ")&amp;" "))))&gt;0,ISNUMBER(SEARCH("000",SUBSTITUTE(BM226,":"," ")))),SUMPRODUCT(--ISNUMBER(SEARCH({"http","www.","\",".pdf",".jpg",".jpeg",".png",".heic",".xls",".doc",".msg",".eml"},Z226)))&gt;0),1,0),0)</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IFERROR(IF(OR(SUMPRODUCT(--ISNUMBER(SEARCH({"a0","a-0","a_0","a/0","a.0"},BP226)))&gt;0,SUMPRODUCT(--ISNUMBER(SEARCH({"ref 0","ref no 0","ref. 0","ref: 0","no. 0","no: 0","# 0","rev 0","email 0","memo 0","form 0","sheet 0","log 0","doc 0","report 0","photo 0","photos 0","img 0","file 0","ack 0","batch 0","lot 0","job 0","record 0","fax 0","letter 0","ref0","#0","no.0","no:0"},BO226)))&gt;0,AND(SUMPRODUCT(--ISNUMBER(SEARCH({" ref "," email "," memo "," form "," sheet "," report "," ack "," letter "," record "," log "," doc "," file "," batch "," lot "," job "," fax "," rev "," ticket "," case "," order "},(" "&amp;SUBSTITUTE(SUBSTITUTE(SUBSTITUTE(BO226,":"," "),"."," "),","," ")&amp;" "))))&gt;0,ISNUMBER(SEARCH("000",SUBSTITUTE(BO226,":"," ")))),SUMPRODUCT(--ISNUMBER(SEARCH({"http","www.","\",".pdf",".jpg",".jpeg",".png",".heic",".xls",".doc",".msg",".eml"},W226)))&gt;0),1,0),0)</f>
        <v>0</v>
      </c>
    </row>
    <row r="227" customFormat="false" ht="39.75" hidden="false" customHeight="true" outlineLevel="0" collapsed="false">
      <c r="A227" s="57" t="s">
        <v>787</v>
      </c>
      <c r="B227" s="57" t="s">
        <v>235</v>
      </c>
      <c r="C227" s="57" t="str">
        <f aca="false">Flights!$F$11</f>
        <v>MH0003</v>
      </c>
      <c r="D227" s="58" t="n">
        <f aca="false">Flights!$D$11</f>
        <v>46304</v>
      </c>
      <c r="E227" s="57" t="str">
        <f aca="false">Flights!$G$11&amp;"-"&amp;Flights!$H$11</f>
        <v>LHR-KUL</v>
      </c>
      <c r="F227" s="57" t="str">
        <f aca="false">Flights!$K$11</f>
        <v>BC</v>
      </c>
      <c r="G227" s="57" t="s">
        <v>416</v>
      </c>
      <c r="H227" s="57" t="s">
        <v>374</v>
      </c>
      <c r="I227" s="57" t="s">
        <v>424</v>
      </c>
      <c r="J227" s="57" t="s">
        <v>427</v>
      </c>
      <c r="K227" s="67"/>
      <c r="L227" s="67" t="s">
        <v>418</v>
      </c>
      <c r="M227" s="67"/>
      <c r="N227" s="67" t="s">
        <v>379</v>
      </c>
      <c r="O227" s="67" t="s">
        <v>419</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t="n">
        <f aca="false">IFERROR(IF(OR(SUMPRODUCT(--ISNUMBER(SEARCH({"a0","a-0","a_0","a/0","a.0"},BN227)))&gt;0,SUMPRODUCT(--ISNUMBER(SEARCH({"ref 0","ref no 0","ref. 0","ref: 0","no. 0","no: 0","# 0","rev 0","email 0","memo 0","form 0","sheet 0","log 0","doc 0","report 0","photo 0","photos 0","img 0","file 0","ack 0","batch 0","lot 0","job 0","record 0","fax 0","letter 0","ref0","#0","no.0","no:0"},BM227)))&gt;0,AND(SUMPRODUCT(--ISNUMBER(SEARCH({" ref "," email "," memo "," form "," sheet "," report "," ack "," letter "," record "," log "," doc "," file "," batch "," lot "," job "," fax "," rev "," ticket "," case "," order "},(" "&amp;SUBSTITUTE(SUBSTITUTE(SUBSTITUTE(BM227,":"," "),"."," "),","," ")&amp;" "))))&gt;0,ISNUMBER(SEARCH("000",SUBSTITUTE(BM227,":"," ")))),SUMPRODUCT(--ISNUMBER(SEARCH({"http","www.","\",".pdf",".jpg",".jpeg",".png",".heic",".xls",".doc",".msg",".eml"},Z227)))&gt;0),1,0),0)</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IFERROR(IF(OR(SUMPRODUCT(--ISNUMBER(SEARCH({"a0","a-0","a_0","a/0","a.0"},BP227)))&gt;0,SUMPRODUCT(--ISNUMBER(SEARCH({"ref 0","ref no 0","ref. 0","ref: 0","no. 0","no: 0","# 0","rev 0","email 0","memo 0","form 0","sheet 0","log 0","doc 0","report 0","photo 0","photos 0","img 0","file 0","ack 0","batch 0","lot 0","job 0","record 0","fax 0","letter 0","ref0","#0","no.0","no:0"},BO227)))&gt;0,AND(SUMPRODUCT(--ISNUMBER(SEARCH({" ref "," email "," memo "," form "," sheet "," report "," ack "," letter "," record "," log "," doc "," file "," batch "," lot "," job "," fax "," rev "," ticket "," case "," order "},(" "&amp;SUBSTITUTE(SUBSTITUTE(SUBSTITUTE(BO227,":"," "),"."," "),","," ")&amp;" "))))&gt;0,ISNUMBER(SEARCH("000",SUBSTITUTE(BO227,":"," ")))),SUMPRODUCT(--ISNUMBER(SEARCH({"http","www.","\",".pdf",".jpg",".jpeg",".png",".heic",".xls",".doc",".msg",".eml"},W227)))&gt;0),1,0),0)</f>
        <v>0</v>
      </c>
    </row>
    <row r="228" customFormat="false" ht="39.75" hidden="false" customHeight="true" outlineLevel="0" collapsed="false">
      <c r="A228" s="57" t="s">
        <v>788</v>
      </c>
      <c r="B228" s="57" t="s">
        <v>235</v>
      </c>
      <c r="C228" s="57" t="str">
        <f aca="false">Flights!$F$11</f>
        <v>MH0003</v>
      </c>
      <c r="D228" s="58" t="n">
        <f aca="false">Flights!$D$11</f>
        <v>46304</v>
      </c>
      <c r="E228" s="57" t="str">
        <f aca="false">Flights!$G$11&amp;"-"&amp;Flights!$H$11</f>
        <v>LHR-KUL</v>
      </c>
      <c r="F228" s="57" t="str">
        <f aca="false">Flights!$K$11</f>
        <v>BC</v>
      </c>
      <c r="G228" s="57" t="s">
        <v>416</v>
      </c>
      <c r="H228" s="57" t="s">
        <v>374</v>
      </c>
      <c r="I228" s="57" t="s">
        <v>424</v>
      </c>
      <c r="J228" s="57" t="s">
        <v>429</v>
      </c>
      <c r="K228" s="67"/>
      <c r="L228" s="67" t="s">
        <v>418</v>
      </c>
      <c r="M228" s="67"/>
      <c r="N228" s="67" t="s">
        <v>379</v>
      </c>
      <c r="O228" s="67" t="s">
        <v>419</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t="n">
        <f aca="false">IFERROR(IF(OR(SUMPRODUCT(--ISNUMBER(SEARCH({"a0","a-0","a_0","a/0","a.0"},BN228)))&gt;0,SUMPRODUCT(--ISNUMBER(SEARCH({"ref 0","ref no 0","ref. 0","ref: 0","no. 0","no: 0","# 0","rev 0","email 0","memo 0","form 0","sheet 0","log 0","doc 0","report 0","photo 0","photos 0","img 0","file 0","ack 0","batch 0","lot 0","job 0","record 0","fax 0","letter 0","ref0","#0","no.0","no:0"},BM228)))&gt;0,AND(SUMPRODUCT(--ISNUMBER(SEARCH({" ref "," email "," memo "," form "," sheet "," report "," ack "," letter "," record "," log "," doc "," file "," batch "," lot "," job "," fax "," rev "," ticket "," case "," order "},(" "&amp;SUBSTITUTE(SUBSTITUTE(SUBSTITUTE(BM228,":"," "),"."," "),","," ")&amp;" "))))&gt;0,ISNUMBER(SEARCH("000",SUBSTITUTE(BM228,":"," ")))),SUMPRODUCT(--ISNUMBER(SEARCH({"http","www.","\",".pdf",".jpg",".jpeg",".png",".heic",".xls",".doc",".msg",".eml"},Z228)))&gt;0),1,0),0)</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IFERROR(IF(OR(SUMPRODUCT(--ISNUMBER(SEARCH({"a0","a-0","a_0","a/0","a.0"},BP228)))&gt;0,SUMPRODUCT(--ISNUMBER(SEARCH({"ref 0","ref no 0","ref. 0","ref: 0","no. 0","no: 0","# 0","rev 0","email 0","memo 0","form 0","sheet 0","log 0","doc 0","report 0","photo 0","photos 0","img 0","file 0","ack 0","batch 0","lot 0","job 0","record 0","fax 0","letter 0","ref0","#0","no.0","no:0"},BO228)))&gt;0,AND(SUMPRODUCT(--ISNUMBER(SEARCH({" ref "," email "," memo "," form "," sheet "," report "," ack "," letter "," record "," log "," doc "," file "," batch "," lot "," job "," fax "," rev "," ticket "," case "," order "},(" "&amp;SUBSTITUTE(SUBSTITUTE(SUBSTITUTE(BO228,":"," "),"."," "),","," ")&amp;" "))))&gt;0,ISNUMBER(SEARCH("000",SUBSTITUTE(BO228,":"," ")))),SUMPRODUCT(--ISNUMBER(SEARCH({"http","www.","\",".pdf",".jpg",".jpeg",".png",".heic",".xls",".doc",".msg",".eml"},W228)))&gt;0),1,0),0)</f>
        <v>0</v>
      </c>
    </row>
    <row r="229" customFormat="false" ht="141" hidden="false" customHeight="true" outlineLevel="0" collapsed="false">
      <c r="A229" s="57" t="s">
        <v>789</v>
      </c>
      <c r="B229" s="57" t="s">
        <v>235</v>
      </c>
      <c r="C229" s="57" t="str">
        <f aca="false">Flights!$F$11</f>
        <v>MH0003</v>
      </c>
      <c r="D229" s="58" t="n">
        <f aca="false">Flights!$D$11</f>
        <v>46304</v>
      </c>
      <c r="E229" s="57" t="str">
        <f aca="false">Flights!$G$11&amp;"-"&amp;Flights!$H$11</f>
        <v>LHR-KUL</v>
      </c>
      <c r="F229" s="57" t="str">
        <f aca="false">Flights!$K$11</f>
        <v>BC</v>
      </c>
      <c r="G229" s="57" t="s">
        <v>416</v>
      </c>
      <c r="H229" s="57" t="s">
        <v>374</v>
      </c>
      <c r="I229" s="57" t="s">
        <v>424</v>
      </c>
      <c r="J229" s="57" t="s">
        <v>431</v>
      </c>
      <c r="K229" s="67" t="s">
        <v>432</v>
      </c>
      <c r="L229" s="67" t="s">
        <v>418</v>
      </c>
      <c r="M229" s="67"/>
      <c r="N229" s="67" t="s">
        <v>379</v>
      </c>
      <c r="O229" s="67" t="s">
        <v>419</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t="n">
        <f aca="false">IFERROR(IF(OR(SUMPRODUCT(--ISNUMBER(SEARCH({"a0","a-0","a_0","a/0","a.0"},BN229)))&gt;0,SUMPRODUCT(--ISNUMBER(SEARCH({"ref 0","ref no 0","ref. 0","ref: 0","no. 0","no: 0","# 0","rev 0","email 0","memo 0","form 0","sheet 0","log 0","doc 0","report 0","photo 0","photos 0","img 0","file 0","ack 0","batch 0","lot 0","job 0","record 0","fax 0","letter 0","ref0","#0","no.0","no:0"},BM229)))&gt;0,AND(SUMPRODUCT(--ISNUMBER(SEARCH({" ref "," email "," memo "," form "," sheet "," report "," ack "," letter "," record "," log "," doc "," file "," batch "," lot "," job "," fax "," rev "," ticket "," case "," order "},(" "&amp;SUBSTITUTE(SUBSTITUTE(SUBSTITUTE(BM229,":"," "),"."," "),","," ")&amp;" "))))&gt;0,ISNUMBER(SEARCH("000",SUBSTITUTE(BM229,":"," ")))),SUMPRODUCT(--ISNUMBER(SEARCH({"http","www.","\",".pdf",".jpg",".jpeg",".png",".heic",".xls",".doc",".msg",".eml"},Z229)))&gt;0),1,0),0)</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IFERROR(IF(OR(SUMPRODUCT(--ISNUMBER(SEARCH({"a0","a-0","a_0","a/0","a.0"},BP229)))&gt;0,SUMPRODUCT(--ISNUMBER(SEARCH({"ref 0","ref no 0","ref. 0","ref: 0","no. 0","no: 0","# 0","rev 0","email 0","memo 0","form 0","sheet 0","log 0","doc 0","report 0","photo 0","photos 0","img 0","file 0","ack 0","batch 0","lot 0","job 0","record 0","fax 0","letter 0","ref0","#0","no.0","no:0"},BO229)))&gt;0,AND(SUMPRODUCT(--ISNUMBER(SEARCH({" ref "," email "," memo "," form "," sheet "," report "," ack "," letter "," record "," log "," doc "," file "," batch "," lot "," job "," fax "," rev "," ticket "," case "," order "},(" "&amp;SUBSTITUTE(SUBSTITUTE(SUBSTITUTE(BO229,":"," "),"."," "),","," ")&amp;" "))))&gt;0,ISNUMBER(SEARCH("000",SUBSTITUTE(BO229,":"," ")))),SUMPRODUCT(--ISNUMBER(SEARCH({"http","www.","\",".pdf",".jpg",".jpeg",".png",".heic",".xls",".doc",".msg",".eml"},W229)))&gt;0),1,0),0)</f>
        <v>0</v>
      </c>
    </row>
    <row r="230" customFormat="false" ht="39.75" hidden="false" customHeight="true" outlineLevel="0" collapsed="false">
      <c r="A230" s="57" t="s">
        <v>790</v>
      </c>
      <c r="B230" s="57" t="s">
        <v>235</v>
      </c>
      <c r="C230" s="57" t="str">
        <f aca="false">Flights!$F$11</f>
        <v>MH0003</v>
      </c>
      <c r="D230" s="58" t="n">
        <f aca="false">Flights!$D$11</f>
        <v>46304</v>
      </c>
      <c r="E230" s="57" t="str">
        <f aca="false">Flights!$G$11&amp;"-"&amp;Flights!$H$11</f>
        <v>LHR-KUL</v>
      </c>
      <c r="F230" s="57" t="str">
        <f aca="false">Flights!$K$11</f>
        <v>BC</v>
      </c>
      <c r="G230" s="57" t="s">
        <v>416</v>
      </c>
      <c r="H230" s="57" t="s">
        <v>374</v>
      </c>
      <c r="I230" s="57" t="s">
        <v>424</v>
      </c>
      <c r="J230" s="57" t="s">
        <v>434</v>
      </c>
      <c r="K230" s="67"/>
      <c r="L230" s="67" t="s">
        <v>418</v>
      </c>
      <c r="M230" s="67"/>
      <c r="N230" s="67" t="s">
        <v>379</v>
      </c>
      <c r="O230" s="67" t="s">
        <v>419</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t="n">
        <f aca="false">IFERROR(IF(OR(SUMPRODUCT(--ISNUMBER(SEARCH({"a0","a-0","a_0","a/0","a.0"},BN230)))&gt;0,SUMPRODUCT(--ISNUMBER(SEARCH({"ref 0","ref no 0","ref. 0","ref: 0","no. 0","no: 0","# 0","rev 0","email 0","memo 0","form 0","sheet 0","log 0","doc 0","report 0","photo 0","photos 0","img 0","file 0","ack 0","batch 0","lot 0","job 0","record 0","fax 0","letter 0","ref0","#0","no.0","no:0"},BM230)))&gt;0,AND(SUMPRODUCT(--ISNUMBER(SEARCH({" ref "," email "," memo "," form "," sheet "," report "," ack "," letter "," record "," log "," doc "," file "," batch "," lot "," job "," fax "," rev "," ticket "," case "," order "},(" "&amp;SUBSTITUTE(SUBSTITUTE(SUBSTITUTE(BM230,":"," "),"."," "),","," ")&amp;" "))))&gt;0,ISNUMBER(SEARCH("000",SUBSTITUTE(BM230,":"," ")))),SUMPRODUCT(--ISNUMBER(SEARCH({"http","www.","\",".pdf",".jpg",".jpeg",".png",".heic",".xls",".doc",".msg",".eml"},Z230)))&gt;0),1,0),0)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IFERROR(IF(OR(SUMPRODUCT(--ISNUMBER(SEARCH({"a0","a-0","a_0","a/0","a.0"},BP230)))&gt;0,SUMPRODUCT(--ISNUMBER(SEARCH({"ref 0","ref no 0","ref. 0","ref: 0","no. 0","no: 0","# 0","rev 0","email 0","memo 0","form 0","sheet 0","log 0","doc 0","report 0","photo 0","photos 0","img 0","file 0","ack 0","batch 0","lot 0","job 0","record 0","fax 0","letter 0","ref0","#0","no.0","no:0"},BO230)))&gt;0,AND(SUMPRODUCT(--ISNUMBER(SEARCH({" ref "," email "," memo "," form "," sheet "," report "," ack "," letter "," record "," log "," doc "," file "," batch "," lot "," job "," fax "," rev "," ticket "," case "," order "},(" "&amp;SUBSTITUTE(SUBSTITUTE(SUBSTITUTE(BO230,":"," "),"."," "),","," ")&amp;" "))))&gt;0,ISNUMBER(SEARCH("000",SUBSTITUTE(BO230,":"," ")))),SUMPRODUCT(--ISNUMBER(SEARCH({"http","www.","\",".pdf",".jpg",".jpeg",".png",".heic",".xls",".doc",".msg",".eml"},W230)))&gt;0),1,0),0)</f>
        <v>0</v>
      </c>
    </row>
    <row r="231" customFormat="false" ht="39.75" hidden="false" customHeight="true" outlineLevel="0" collapsed="false">
      <c r="A231" s="57" t="s">
        <v>791</v>
      </c>
      <c r="B231" s="57" t="s">
        <v>235</v>
      </c>
      <c r="C231" s="57" t="str">
        <f aca="false">Flights!$F$11</f>
        <v>MH0003</v>
      </c>
      <c r="D231" s="58" t="n">
        <f aca="false">Flights!$D$11</f>
        <v>46304</v>
      </c>
      <c r="E231" s="57" t="str">
        <f aca="false">Flights!$G$11&amp;"-"&amp;Flights!$H$11</f>
        <v>LHR-KUL</v>
      </c>
      <c r="F231" s="57" t="str">
        <f aca="false">Flights!$K$11</f>
        <v>BC</v>
      </c>
      <c r="G231" s="57" t="s">
        <v>416</v>
      </c>
      <c r="H231" s="57" t="s">
        <v>374</v>
      </c>
      <c r="I231" s="57" t="s">
        <v>436</v>
      </c>
      <c r="J231" s="57" t="s">
        <v>437</v>
      </c>
      <c r="K231" s="67" t="s">
        <v>497</v>
      </c>
      <c r="L231" s="67" t="s">
        <v>439</v>
      </c>
      <c r="M231" s="67" t="s">
        <v>186</v>
      </c>
      <c r="N231" s="67" t="s">
        <v>379</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t="n">
        <f aca="false">IFERROR(IF(OR(SUMPRODUCT(--ISNUMBER(SEARCH({"a0","a-0","a_0","a/0","a.0"},BN231)))&gt;0,SUMPRODUCT(--ISNUMBER(SEARCH({"ref 0","ref no 0","ref. 0","ref: 0","no. 0","no: 0","# 0","rev 0","email 0","memo 0","form 0","sheet 0","log 0","doc 0","report 0","photo 0","photos 0","img 0","file 0","ack 0","batch 0","lot 0","job 0","record 0","fax 0","letter 0","ref0","#0","no.0","no:0"},BM231)))&gt;0,AND(SUMPRODUCT(--ISNUMBER(SEARCH({" ref "," email "," memo "," form "," sheet "," report "," ack "," letter "," record "," log "," doc "," file "," batch "," lot "," job "," fax "," rev "," ticket "," case "," order "},(" "&amp;SUBSTITUTE(SUBSTITUTE(SUBSTITUTE(BM231,":"," "),"."," "),","," ")&amp;" "))))&gt;0,ISNUMBER(SEARCH("000",SUBSTITUTE(BM231,":"," ")))),SUMPRODUCT(--ISNUMBER(SEARCH({"http","www.","\",".pdf",".jpg",".jpeg",".png",".heic",".xls",".doc",".msg",".eml"},Z231)))&gt;0),1,0),0)</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IFERROR(IF(OR(SUMPRODUCT(--ISNUMBER(SEARCH({"a0","a-0","a_0","a/0","a.0"},BP231)))&gt;0,SUMPRODUCT(--ISNUMBER(SEARCH({"ref 0","ref no 0","ref. 0","ref: 0","no. 0","no: 0","# 0","rev 0","email 0","memo 0","form 0","sheet 0","log 0","doc 0","report 0","photo 0","photos 0","img 0","file 0","ack 0","batch 0","lot 0","job 0","record 0","fax 0","letter 0","ref0","#0","no.0","no:0"},BO231)))&gt;0,AND(SUMPRODUCT(--ISNUMBER(SEARCH({" ref "," email "," memo "," form "," sheet "," report "," ack "," letter "," record "," log "," doc "," file "," batch "," lot "," job "," fax "," rev "," ticket "," case "," order "},(" "&amp;SUBSTITUTE(SUBSTITUTE(SUBSTITUTE(BO231,":"," "),"."," "),","," ")&amp;" "))))&gt;0,ISNUMBER(SEARCH("000",SUBSTITUTE(BO231,":"," ")))),SUMPRODUCT(--ISNUMBER(SEARCH({"http","www.","\",".pdf",".jpg",".jpeg",".png",".heic",".xls",".doc",".msg",".eml"},W231)))&gt;0),1,0),0)</f>
        <v>0</v>
      </c>
    </row>
    <row r="232" customFormat="false" ht="78.75" hidden="false" customHeight="true" outlineLevel="0" collapsed="false">
      <c r="A232" s="57" t="s">
        <v>792</v>
      </c>
      <c r="B232" s="57" t="s">
        <v>235</v>
      </c>
      <c r="C232" s="57" t="str">
        <f aca="false">Flights!$F$11</f>
        <v>MH0003</v>
      </c>
      <c r="D232" s="58" t="n">
        <f aca="false">Flights!$D$11</f>
        <v>46304</v>
      </c>
      <c r="E232" s="57" t="str">
        <f aca="false">Flights!$G$11&amp;"-"&amp;Flights!$H$11</f>
        <v>LHR-KUL</v>
      </c>
      <c r="F232" s="57" t="str">
        <f aca="false">Flights!$K$11</f>
        <v>BC</v>
      </c>
      <c r="G232" s="57" t="s">
        <v>416</v>
      </c>
      <c r="H232" s="57" t="s">
        <v>374</v>
      </c>
      <c r="I232" s="57" t="s">
        <v>436</v>
      </c>
      <c r="J232" s="57" t="s">
        <v>725</v>
      </c>
      <c r="K232" s="67" t="s">
        <v>726</v>
      </c>
      <c r="L232" s="67" t="s">
        <v>727</v>
      </c>
      <c r="M232" s="67" t="s">
        <v>187</v>
      </c>
      <c r="N232" s="67" t="s">
        <v>440</v>
      </c>
      <c r="O232" s="67" t="s">
        <v>793</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t="n">
        <f aca="false">IFERROR(IF(OR(SUMPRODUCT(--ISNUMBER(SEARCH({"a0","a-0","a_0","a/0","a.0"},BN232)))&gt;0,SUMPRODUCT(--ISNUMBER(SEARCH({"ref 0","ref no 0","ref. 0","ref: 0","no. 0","no: 0","# 0","rev 0","email 0","memo 0","form 0","sheet 0","log 0","doc 0","report 0","photo 0","photos 0","img 0","file 0","ack 0","batch 0","lot 0","job 0","record 0","fax 0","letter 0","ref0","#0","no.0","no:0"},BM232)))&gt;0,AND(SUMPRODUCT(--ISNUMBER(SEARCH({" ref "," email "," memo "," form "," sheet "," report "," ack "," letter "," record "," log "," doc "," file "," batch "," lot "," job "," fax "," rev "," ticket "," case "," order "},(" "&amp;SUBSTITUTE(SUBSTITUTE(SUBSTITUTE(BM232,":"," "),"."," "),","," ")&amp;" "))))&gt;0,ISNUMBER(SEARCH("000",SUBSTITUTE(BM232,":"," ")))),SUMPRODUCT(--ISNUMBER(SEARCH({"http","www.","\",".pdf",".jpg",".jpeg",".png",".heic",".xls",".doc",".msg",".eml"},Z232)))&gt;0),1,0),0)</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IFERROR(IF(OR(SUMPRODUCT(--ISNUMBER(SEARCH({"a0","a-0","a_0","a/0","a.0"},BP232)))&gt;0,SUMPRODUCT(--ISNUMBER(SEARCH({"ref 0","ref no 0","ref. 0","ref: 0","no. 0","no: 0","# 0","rev 0","email 0","memo 0","form 0","sheet 0","log 0","doc 0","report 0","photo 0","photos 0","img 0","file 0","ack 0","batch 0","lot 0","job 0","record 0","fax 0","letter 0","ref0","#0","no.0","no:0"},BO232)))&gt;0,AND(SUMPRODUCT(--ISNUMBER(SEARCH({" ref "," email "," memo "," form "," sheet "," report "," ack "," letter "," record "," log "," doc "," file "," batch "," lot "," job "," fax "," rev "," ticket "," case "," order "},(" "&amp;SUBSTITUTE(SUBSTITUTE(SUBSTITUTE(BO232,":"," "),"."," "),","," ")&amp;" "))))&gt;0,ISNUMBER(SEARCH("000",SUBSTITUTE(BO232,":"," ")))),SUMPRODUCT(--ISNUMBER(SEARCH({"http","www.","\",".pdf",".jpg",".jpeg",".png",".heic",".xls",".doc",".msg",".eml"},W232)))&gt;0),1,0),0)</f>
        <v>0</v>
      </c>
    </row>
    <row r="233" customFormat="false" ht="41.25" hidden="false" customHeight="true" outlineLevel="0" collapsed="false">
      <c r="A233" s="57" t="s">
        <v>794</v>
      </c>
      <c r="B233" s="57" t="s">
        <v>235</v>
      </c>
      <c r="C233" s="57" t="str">
        <f aca="false">Flights!$F$11</f>
        <v>MH0003</v>
      </c>
      <c r="D233" s="58" t="n">
        <f aca="false">Flights!$D$11</f>
        <v>46304</v>
      </c>
      <c r="E233" s="57" t="str">
        <f aca="false">Flights!$G$11&amp;"-"&amp;Flights!$H$11</f>
        <v>LHR-KUL</v>
      </c>
      <c r="F233" s="57" t="str">
        <f aca="false">Flights!$K$11</f>
        <v>BC</v>
      </c>
      <c r="G233" s="57" t="s">
        <v>416</v>
      </c>
      <c r="H233" s="57" t="s">
        <v>374</v>
      </c>
      <c r="I233" s="57" t="s">
        <v>436</v>
      </c>
      <c r="J233" s="57" t="s">
        <v>599</v>
      </c>
      <c r="K233" s="67" t="s">
        <v>497</v>
      </c>
      <c r="L233" s="67" t="s">
        <v>730</v>
      </c>
      <c r="M233" s="67" t="s">
        <v>187</v>
      </c>
      <c r="N233" s="67" t="s">
        <v>379</v>
      </c>
      <c r="O233" s="67" t="s">
        <v>795</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t="n">
        <f aca="false">IFERROR(IF(OR(SUMPRODUCT(--ISNUMBER(SEARCH({"a0","a-0","a_0","a/0","a.0"},BN233)))&gt;0,SUMPRODUCT(--ISNUMBER(SEARCH({"ref 0","ref no 0","ref. 0","ref: 0","no. 0","no: 0","# 0","rev 0","email 0","memo 0","form 0","sheet 0","log 0","doc 0","report 0","photo 0","photos 0","img 0","file 0","ack 0","batch 0","lot 0","job 0","record 0","fax 0","letter 0","ref0","#0","no.0","no:0"},BM233)))&gt;0,AND(SUMPRODUCT(--ISNUMBER(SEARCH({" ref "," email "," memo "," form "," sheet "," report "," ack "," letter "," record "," log "," doc "," file "," batch "," lot "," job "," fax "," rev "," ticket "," case "," order "},(" "&amp;SUBSTITUTE(SUBSTITUTE(SUBSTITUTE(BM233,":"," "),"."," "),","," ")&amp;" "))))&gt;0,ISNUMBER(SEARCH("000",SUBSTITUTE(BM233,":"," ")))),SUMPRODUCT(--ISNUMBER(SEARCH({"http","www.","\",".pdf",".jpg",".jpeg",".png",".heic",".xls",".doc",".msg",".eml"},Z233)))&gt;0),1,0),0)</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IFERROR(IF(OR(SUMPRODUCT(--ISNUMBER(SEARCH({"a0","a-0","a_0","a/0","a.0"},BP233)))&gt;0,SUMPRODUCT(--ISNUMBER(SEARCH({"ref 0","ref no 0","ref. 0","ref: 0","no. 0","no: 0","# 0","rev 0","email 0","memo 0","form 0","sheet 0","log 0","doc 0","report 0","photo 0","photos 0","img 0","file 0","ack 0","batch 0","lot 0","job 0","record 0","fax 0","letter 0","ref0","#0","no.0","no:0"},BO233)))&gt;0,AND(SUMPRODUCT(--ISNUMBER(SEARCH({" ref "," email "," memo "," form "," sheet "," report "," ack "," letter "," record "," log "," doc "," file "," batch "," lot "," job "," fax "," rev "," ticket "," case "," order "},(" "&amp;SUBSTITUTE(SUBSTITUTE(SUBSTITUTE(BO233,":"," "),"."," "),","," ")&amp;" "))))&gt;0,ISNUMBER(SEARCH("000",SUBSTITUTE(BO233,":"," ")))),SUMPRODUCT(--ISNUMBER(SEARCH({"http","www.","\",".pdf",".jpg",".jpeg",".png",".heic",".xls",".doc",".msg",".eml"},W233)))&gt;0),1,0),0)</f>
        <v>0</v>
      </c>
    </row>
    <row r="234" customFormat="false" ht="41.25" hidden="false" customHeight="true" outlineLevel="0" collapsed="false">
      <c r="A234" s="57" t="s">
        <v>796</v>
      </c>
      <c r="B234" s="57" t="s">
        <v>235</v>
      </c>
      <c r="C234" s="57" t="str">
        <f aca="false">Flights!$F$11</f>
        <v>MH0003</v>
      </c>
      <c r="D234" s="58" t="n">
        <f aca="false">Flights!$D$11</f>
        <v>46304</v>
      </c>
      <c r="E234" s="57" t="str">
        <f aca="false">Flights!$G$11&amp;"-"&amp;Flights!$H$11</f>
        <v>LHR-KUL</v>
      </c>
      <c r="F234" s="57" t="str">
        <f aca="false">Flights!$K$11</f>
        <v>BC</v>
      </c>
      <c r="G234" s="57" t="s">
        <v>416</v>
      </c>
      <c r="H234" s="57" t="s">
        <v>374</v>
      </c>
      <c r="I234" s="57" t="s">
        <v>495</v>
      </c>
      <c r="J234" s="57" t="s">
        <v>496</v>
      </c>
      <c r="K234" s="67" t="s">
        <v>497</v>
      </c>
      <c r="L234" s="67" t="s">
        <v>732</v>
      </c>
      <c r="M234" s="67" t="s">
        <v>447</v>
      </c>
      <c r="N234" s="67" t="s">
        <v>379</v>
      </c>
      <c r="O234" s="67" t="s">
        <v>448</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t="n">
        <f aca="false">IFERROR(IF(OR(SUMPRODUCT(--ISNUMBER(SEARCH({"a0","a-0","a_0","a/0","a.0"},BN234)))&gt;0,SUMPRODUCT(--ISNUMBER(SEARCH({"ref 0","ref no 0","ref. 0","ref: 0","no. 0","no: 0","# 0","rev 0","email 0","memo 0","form 0","sheet 0","log 0","doc 0","report 0","photo 0","photos 0","img 0","file 0","ack 0","batch 0","lot 0","job 0","record 0","fax 0","letter 0","ref0","#0","no.0","no:0"},BM234)))&gt;0,AND(SUMPRODUCT(--ISNUMBER(SEARCH({" ref "," email "," memo "," form "," sheet "," report "," ack "," letter "," record "," log "," doc "," file "," batch "," lot "," job "," fax "," rev "," ticket "," case "," order "},(" "&amp;SUBSTITUTE(SUBSTITUTE(SUBSTITUTE(BM234,":"," "),"."," "),","," ")&amp;" "))))&gt;0,ISNUMBER(SEARCH("000",SUBSTITUTE(BM234,":"," ")))),SUMPRODUCT(--ISNUMBER(SEARCH({"http","www.","\",".pdf",".jpg",".jpeg",".png",".heic",".xls",".doc",".msg",".eml"},Z234)))&gt;0),1,0),0)</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IFERROR(IF(OR(SUMPRODUCT(--ISNUMBER(SEARCH({"a0","a-0","a_0","a/0","a.0"},BP234)))&gt;0,SUMPRODUCT(--ISNUMBER(SEARCH({"ref 0","ref no 0","ref. 0","ref: 0","no. 0","no: 0","# 0","rev 0","email 0","memo 0","form 0","sheet 0","log 0","doc 0","report 0","photo 0","photos 0","img 0","file 0","ack 0","batch 0","lot 0","job 0","record 0","fax 0","letter 0","ref0","#0","no.0","no:0"},BO234)))&gt;0,AND(SUMPRODUCT(--ISNUMBER(SEARCH({" ref "," email "," memo "," form "," sheet "," report "," ack "," letter "," record "," log "," doc "," file "," batch "," lot "," job "," fax "," rev "," ticket "," case "," order "},(" "&amp;SUBSTITUTE(SUBSTITUTE(SUBSTITUTE(BO234,":"," "),"."," "),","," ")&amp;" "))))&gt;0,ISNUMBER(SEARCH("000",SUBSTITUTE(BO234,":"," ")))),SUMPRODUCT(--ISNUMBER(SEARCH({"http","www.","\",".pdf",".jpg",".jpeg",".png",".heic",".xls",".doc",".msg",".eml"},W234)))&gt;0),1,0),0)</f>
        <v>0</v>
      </c>
    </row>
    <row r="235" customFormat="false" ht="41.25" hidden="false" customHeight="true" outlineLevel="0" collapsed="false">
      <c r="A235" s="57" t="s">
        <v>797</v>
      </c>
      <c r="B235" s="57" t="s">
        <v>235</v>
      </c>
      <c r="C235" s="57" t="str">
        <f aca="false">Flights!$F$11</f>
        <v>MH0003</v>
      </c>
      <c r="D235" s="58" t="n">
        <f aca="false">Flights!$D$11</f>
        <v>46304</v>
      </c>
      <c r="E235" s="57" t="str">
        <f aca="false">Flights!$G$11&amp;"-"&amp;Flights!$H$11</f>
        <v>LHR-KUL</v>
      </c>
      <c r="F235" s="57" t="str">
        <f aca="false">Flights!$K$11</f>
        <v>BC</v>
      </c>
      <c r="G235" s="57" t="s">
        <v>416</v>
      </c>
      <c r="H235" s="57" t="s">
        <v>374</v>
      </c>
      <c r="I235" s="57" t="s">
        <v>495</v>
      </c>
      <c r="J235" s="57" t="s">
        <v>501</v>
      </c>
      <c r="K235" s="67" t="s">
        <v>497</v>
      </c>
      <c r="L235" s="67" t="s">
        <v>734</v>
      </c>
      <c r="M235" s="67" t="s">
        <v>447</v>
      </c>
      <c r="N235" s="67" t="s">
        <v>379</v>
      </c>
      <c r="O235" s="67" t="s">
        <v>448</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t="n">
        <f aca="false">IFERROR(IF(OR(SUMPRODUCT(--ISNUMBER(SEARCH({"a0","a-0","a_0","a/0","a.0"},BN235)))&gt;0,SUMPRODUCT(--ISNUMBER(SEARCH({"ref 0","ref no 0","ref. 0","ref: 0","no. 0","no: 0","# 0","rev 0","email 0","memo 0","form 0","sheet 0","log 0","doc 0","report 0","photo 0","photos 0","img 0","file 0","ack 0","batch 0","lot 0","job 0","record 0","fax 0","letter 0","ref0","#0","no.0","no:0"},BM235)))&gt;0,AND(SUMPRODUCT(--ISNUMBER(SEARCH({" ref "," email "," memo "," form "," sheet "," report "," ack "," letter "," record "," log "," doc "," file "," batch "," lot "," job "," fax "," rev "," ticket "," case "," order "},(" "&amp;SUBSTITUTE(SUBSTITUTE(SUBSTITUTE(BM235,":"," "),"."," "),","," ")&amp;" "))))&gt;0,ISNUMBER(SEARCH("000",SUBSTITUTE(BM235,":"," ")))),SUMPRODUCT(--ISNUMBER(SEARCH({"http","www.","\",".pdf",".jpg",".jpeg",".png",".heic",".xls",".doc",".msg",".eml"},Z235)))&gt;0),1,0),0)</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IFERROR(IF(OR(SUMPRODUCT(--ISNUMBER(SEARCH({"a0","a-0","a_0","a/0","a.0"},BP235)))&gt;0,SUMPRODUCT(--ISNUMBER(SEARCH({"ref 0","ref no 0","ref. 0","ref: 0","no. 0","no: 0","# 0","rev 0","email 0","memo 0","form 0","sheet 0","log 0","doc 0","report 0","photo 0","photos 0","img 0","file 0","ack 0","batch 0","lot 0","job 0","record 0","fax 0","letter 0","ref0","#0","no.0","no:0"},BO235)))&gt;0,AND(SUMPRODUCT(--ISNUMBER(SEARCH({" ref "," email "," memo "," form "," sheet "," report "," ack "," letter "," record "," log "," doc "," file "," batch "," lot "," job "," fax "," rev "," ticket "," case "," order "},(" "&amp;SUBSTITUTE(SUBSTITUTE(SUBSTITUTE(BO235,":"," "),"."," "),","," ")&amp;" "))))&gt;0,ISNUMBER(SEARCH("000",SUBSTITUTE(BO235,":"," ")))),SUMPRODUCT(--ISNUMBER(SEARCH({"http","www.","\",".pdf",".jpg",".jpeg",".png",".heic",".xls",".doc",".msg",".eml"},W235)))&gt;0),1,0),0)</f>
        <v>0</v>
      </c>
    </row>
    <row r="236" customFormat="false" ht="41.25" hidden="false" customHeight="true" outlineLevel="0" collapsed="false">
      <c r="A236" s="57" t="s">
        <v>798</v>
      </c>
      <c r="B236" s="57" t="s">
        <v>235</v>
      </c>
      <c r="C236" s="57" t="str">
        <f aca="false">Flights!$F$11</f>
        <v>MH0003</v>
      </c>
      <c r="D236" s="58" t="n">
        <f aca="false">Flights!$D$11</f>
        <v>46304</v>
      </c>
      <c r="E236" s="57" t="str">
        <f aca="false">Flights!$G$11&amp;"-"&amp;Flights!$H$11</f>
        <v>LHR-KUL</v>
      </c>
      <c r="F236" s="57" t="str">
        <f aca="false">Flights!$K$11</f>
        <v>BC</v>
      </c>
      <c r="G236" s="57" t="s">
        <v>416</v>
      </c>
      <c r="H236" s="57" t="s">
        <v>374</v>
      </c>
      <c r="I236" s="57" t="s">
        <v>495</v>
      </c>
      <c r="J236" s="57" t="s">
        <v>504</v>
      </c>
      <c r="K236" s="67" t="s">
        <v>497</v>
      </c>
      <c r="L236" s="67" t="s">
        <v>736</v>
      </c>
      <c r="M236" s="67" t="s">
        <v>447</v>
      </c>
      <c r="N236" s="67" t="s">
        <v>379</v>
      </c>
      <c r="O236" s="67" t="s">
        <v>448</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t="n">
        <f aca="false">IFERROR(IF(OR(SUMPRODUCT(--ISNUMBER(SEARCH({"a0","a-0","a_0","a/0","a.0"},BN236)))&gt;0,SUMPRODUCT(--ISNUMBER(SEARCH({"ref 0","ref no 0","ref. 0","ref: 0","no. 0","no: 0","# 0","rev 0","email 0","memo 0","form 0","sheet 0","log 0","doc 0","report 0","photo 0","photos 0","img 0","file 0","ack 0","batch 0","lot 0","job 0","record 0","fax 0","letter 0","ref0","#0","no.0","no:0"},BM236)))&gt;0,AND(SUMPRODUCT(--ISNUMBER(SEARCH({" ref "," email "," memo "," form "," sheet "," report "," ack "," letter "," record "," log "," doc "," file "," batch "," lot "," job "," fax "," rev "," ticket "," case "," order "},(" "&amp;SUBSTITUTE(SUBSTITUTE(SUBSTITUTE(BM236,":"," "),"."," "),","," ")&amp;" "))))&gt;0,ISNUMBER(SEARCH("000",SUBSTITUTE(BM236,":"," ")))),SUMPRODUCT(--ISNUMBER(SEARCH({"http","www.","\",".pdf",".jpg",".jpeg",".png",".heic",".xls",".doc",".msg",".eml"},Z236)))&gt;0),1,0),0)</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IFERROR(IF(OR(SUMPRODUCT(--ISNUMBER(SEARCH({"a0","a-0","a_0","a/0","a.0"},BP236)))&gt;0,SUMPRODUCT(--ISNUMBER(SEARCH({"ref 0","ref no 0","ref. 0","ref: 0","no. 0","no: 0","# 0","rev 0","email 0","memo 0","form 0","sheet 0","log 0","doc 0","report 0","photo 0","photos 0","img 0","file 0","ack 0","batch 0","lot 0","job 0","record 0","fax 0","letter 0","ref0","#0","no.0","no:0"},BO236)))&gt;0,AND(SUMPRODUCT(--ISNUMBER(SEARCH({" ref "," email "," memo "," form "," sheet "," report "," ack "," letter "," record "," log "," doc "," file "," batch "," lot "," job "," fax "," rev "," ticket "," case "," order "},(" "&amp;SUBSTITUTE(SUBSTITUTE(SUBSTITUTE(BO236,":"," "),"."," "),","," ")&amp;" "))))&gt;0,ISNUMBER(SEARCH("000",SUBSTITUTE(BO236,":"," ")))),SUMPRODUCT(--ISNUMBER(SEARCH({"http","www.","\",".pdf",".jpg",".jpeg",".png",".heic",".xls",".doc",".msg",".eml"},W236)))&gt;0),1,0),0)</f>
        <v>0</v>
      </c>
    </row>
    <row r="237" customFormat="false" ht="41.25" hidden="false" customHeight="true" outlineLevel="0" collapsed="false">
      <c r="A237" s="57" t="s">
        <v>799</v>
      </c>
      <c r="B237" s="57" t="s">
        <v>235</v>
      </c>
      <c r="C237" s="57" t="str">
        <f aca="false">Flights!$F$11</f>
        <v>MH0003</v>
      </c>
      <c r="D237" s="58" t="n">
        <f aca="false">Flights!$D$11</f>
        <v>46304</v>
      </c>
      <c r="E237" s="57" t="str">
        <f aca="false">Flights!$G$11&amp;"-"&amp;Flights!$H$11</f>
        <v>LHR-KUL</v>
      </c>
      <c r="F237" s="57" t="str">
        <f aca="false">Flights!$K$11</f>
        <v>BC</v>
      </c>
      <c r="G237" s="57" t="s">
        <v>416</v>
      </c>
      <c r="H237" s="57" t="s">
        <v>374</v>
      </c>
      <c r="I237" s="57" t="s">
        <v>495</v>
      </c>
      <c r="J237" s="57" t="s">
        <v>507</v>
      </c>
      <c r="K237" s="67" t="s">
        <v>497</v>
      </c>
      <c r="L237" s="67" t="s">
        <v>738</v>
      </c>
      <c r="M237" s="67" t="s">
        <v>447</v>
      </c>
      <c r="N237" s="67" t="s">
        <v>379</v>
      </c>
      <c r="O237" s="67" t="s">
        <v>448</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")))/(LEN(L_PendNeg)+1)),1,0),1)</f>
        <v>0</v>
      </c>
      <c r="BK237" s="61" t="n">
        <f aca="false">IFERROR(IF(SUMPRODUCT((LEN(BF237)-LEN(SUBSTITUTE(BF237," "&amp;L_PendStrict&amp;" "," ")))/(LEN(L_PendStrict)+1))&gt;SUMPRODUCT((LEN(BF237)-LEN(SUBSTITUTE(BF237," "&amp;L_PendNeg&amp;" "," ")))/(LEN(L_PendNeg)+1)),1,0),1)</f>
        <v>0</v>
      </c>
      <c r="BL237" s="61" t="n">
        <f aca="false">IFERROR(IF(OR(SUMPRODUCT(--ISNUMBER(SEARCH({"a0","a-0","a_0","a/0","a.0"},BN237)))&gt;0,SUMPRODUCT(--ISNUMBER(SEARCH({"ref 0","ref no 0","ref. 0","ref: 0","no. 0","no: 0","# 0","rev 0","email 0","memo 0","form 0","sheet 0","log 0","doc 0","report 0","photo 0","photos 0","img 0","file 0","ack 0","batch 0","lot 0","job 0","record 0","fax 0","letter 0","ref0","#0","no.0","no:0"},BM237)))&gt;0,AND(SUMPRODUCT(--ISNUMBER(SEARCH({" ref "," email "," memo "," form "," sheet "," report "," ack "," letter "," record "," log "," doc "," file "," batch "," lot "," job "," fax "," rev "," ticket "," case "," order "},(" "&amp;SUBSTITUTE(SUBSTITUTE(SUBSTITUTE(BM237,":"," "),"."," "),","," ")&amp;" "))))&gt;0,ISNUMBER(SEARCH("000",SUBSTITUTE(BM237,":"," ")))),SUMPRODUCT(--ISNUMBER(SEARCH({"http","www.","\",".pdf",".jpg",".jpeg",".png",".heic",".xls",".doc",".msg",".eml"},Z237)))&gt;0),1,0),0)</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IFERROR(IF(OR(SUMPRODUCT(--ISNUMBER(SEARCH({"a0","a-0","a_0","a/0","a.0"},BP237)))&gt;0,SUMPRODUCT(--ISNUMBER(SEARCH({"ref 0","ref no 0","ref. 0","ref: 0","no. 0","no: 0","# 0","rev 0","email 0","memo 0","form 0","sheet 0","log 0","doc 0","report 0","photo 0","photos 0","img 0","file 0","ack 0","batch 0","lot 0","job 0","record 0","fax 0","letter 0","ref0","#0","no.0","no:0"},BO237)))&gt;0,AND(SUMPRODUCT(--ISNUMBER(SEARCH({" ref "," email "," memo "," form "," sheet "," report "," ack "," letter "," record "," log "," doc "," file "," batch "," lot "," job "," fax "," rev "," ticket "," case "," order "},(" "&amp;SUBSTITUTE(SUBSTITUTE(SUBSTITUTE(BO237,":"," "),"."," "),","," ")&amp;" "))))&gt;0,ISNUMBER(SEARCH("000",SUBSTITUTE(BO237,":"," ")))),SUMPRODUCT(--ISNUMBER(SEARCH({"http","www.","\",".pdf",".jpg",".jpeg",".png",".heic",".xls",".doc",".msg",".eml"},W237)))&gt;0),1,0),0)</f>
        <v>0</v>
      </c>
    </row>
    <row r="238" customFormat="false" ht="41.25" hidden="false" customHeight="true" outlineLevel="0" collapsed="false">
      <c r="A238" s="57" t="s">
        <v>800</v>
      </c>
      <c r="B238" s="57" t="s">
        <v>235</v>
      </c>
      <c r="C238" s="57" t="str">
        <f aca="false">Flights!$F$11</f>
        <v>MH0003</v>
      </c>
      <c r="D238" s="58" t="n">
        <f aca="false">Flights!$D$11</f>
        <v>46304</v>
      </c>
      <c r="E238" s="57" t="str">
        <f aca="false">Flights!$G$11&amp;"-"&amp;Flights!$H$11</f>
        <v>LHR-KUL</v>
      </c>
      <c r="F238" s="57" t="str">
        <f aca="false">Flights!$K$11</f>
        <v>BC</v>
      </c>
      <c r="G238" s="57" t="s">
        <v>416</v>
      </c>
      <c r="H238" s="57" t="s">
        <v>374</v>
      </c>
      <c r="I238" s="57" t="s">
        <v>495</v>
      </c>
      <c r="J238" s="57" t="s">
        <v>511</v>
      </c>
      <c r="K238" s="67" t="s">
        <v>497</v>
      </c>
      <c r="L238" s="67" t="s">
        <v>740</v>
      </c>
      <c r="M238" s="67" t="s">
        <v>447</v>
      </c>
      <c r="N238" s="67" t="s">
        <v>379</v>
      </c>
      <c r="O238" s="67" t="s">
        <v>448</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")))/(LEN(L_PendNeg)+1)),1,0),1)</f>
        <v>0</v>
      </c>
      <c r="BK238" s="61" t="n">
        <f aca="false">IFERROR(IF(SUMPRODUCT((LEN(BF238)-LEN(SUBSTITUTE(BF238," "&amp;L_PendStrict&amp;" "," ")))/(LEN(L_PendStrict)+1))&gt;SUMPRODUCT((LEN(BF238)-LEN(SUBSTITUTE(BF238," "&amp;L_PendNeg&amp;" "," ")))/(LEN(L_PendNeg)+1)),1,0),1)</f>
        <v>0</v>
      </c>
      <c r="BL238" s="61" t="n">
        <f aca="false">IFERROR(IF(OR(SUMPRODUCT(--ISNUMBER(SEARCH({"a0","a-0","a_0","a/0","a.0"},BN238)))&gt;0,SUMPRODUCT(--ISNUMBER(SEARCH({"ref 0","ref no 0","ref. 0","ref: 0","no. 0","no: 0","# 0","rev 0","email 0","memo 0","form 0","sheet 0","log 0","doc 0","report 0","photo 0","photos 0","img 0","file 0","ack 0","batch 0","lot 0","job 0","record 0","fax 0","letter 0","ref0","#0","no.0","no:0"},BM238)))&gt;0,AND(SUMPRODUCT(--ISNUMBER(SEARCH({" ref "," email "," memo "," form "," sheet "," report "," ack "," letter "," record "," log "," doc "," file "," batch "," lot "," job "," fax "," rev "," ticket "," case "," order "},(" "&amp;SUBSTITUTE(SUBSTITUTE(SUBSTITUTE(BM238,":"," "),"."," "),","," ")&amp;" "))))&gt;0,ISNUMBER(SEARCH("000",SUBSTITUTE(BM238,":"," ")))),SUMPRODUCT(--ISNUMBER(SEARCH({"http","www.","\",".pdf",".jpg",".jpeg",".png",".heic",".xls",".doc",".msg",".eml"},Z238)))&gt;0),1,0),0)</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IFERROR(IF(OR(SUMPRODUCT(--ISNUMBER(SEARCH({"a0","a-0","a_0","a/0","a.0"},BP238)))&gt;0,SUMPRODUCT(--ISNUMBER(SEARCH({"ref 0","ref no 0","ref. 0","ref: 0","no. 0","no: 0","# 0","rev 0","email 0","memo 0","form 0","sheet 0","log 0","doc 0","report 0","photo 0","photos 0","img 0","file 0","ack 0","batch 0","lot 0","job 0","record 0","fax 0","letter 0","ref0","#0","no.0","no:0"},BO238)))&gt;0,AND(SUMPRODUCT(--ISNUMBER(SEARCH({" ref "," email "," memo "," form "," sheet "," report "," ack "," letter "," record "," log "," doc "," file "," batch "," lot "," job "," fax "," rev "," ticket "," case "," order "},(" "&amp;SUBSTITUTE(SUBSTITUTE(SUBSTITUTE(BO238,":"," "),"."," "),","," ")&amp;" "))))&gt;0,ISNUMBER(SEARCH("000",SUBSTITUTE(BO238,":"," ")))),SUMPRODUCT(--ISNUMBER(SEARCH({"http","www.","\",".pdf",".jpg",".jpeg",".png",".heic",".xls",".doc",".msg",".eml"},W238)))&gt;0),1,0),0)</f>
        <v>0</v>
      </c>
    </row>
    <row r="239" customFormat="false" ht="54" hidden="false" customHeight="true" outlineLevel="0" collapsed="false">
      <c r="A239" s="57" t="s">
        <v>801</v>
      </c>
      <c r="B239" s="57" t="s">
        <v>235</v>
      </c>
      <c r="C239" s="57" t="str">
        <f aca="false">Flights!$F$11</f>
        <v>MH0003</v>
      </c>
      <c r="D239" s="58" t="n">
        <f aca="false">Flights!$D$11</f>
        <v>46304</v>
      </c>
      <c r="E239" s="57" t="str">
        <f aca="false">Flights!$G$11&amp;"-"&amp;Flights!$H$11</f>
        <v>LHR-KUL</v>
      </c>
      <c r="F239" s="57" t="str">
        <f aca="false">Flights!$K$11</f>
        <v>BC</v>
      </c>
      <c r="G239" s="57" t="s">
        <v>416</v>
      </c>
      <c r="H239" s="57" t="s">
        <v>374</v>
      </c>
      <c r="I239" s="57" t="s">
        <v>495</v>
      </c>
      <c r="J239" s="57" t="s">
        <v>514</v>
      </c>
      <c r="K239" s="67" t="s">
        <v>612</v>
      </c>
      <c r="L239" s="67" t="s">
        <v>742</v>
      </c>
      <c r="M239" s="67" t="s">
        <v>447</v>
      </c>
      <c r="N239" s="67" t="s">
        <v>379</v>
      </c>
      <c r="O239" s="67" t="s">
        <v>802</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")))/(LEN(L_PendNeg)+1)),1,0),1)</f>
        <v>0</v>
      </c>
      <c r="BK239" s="61" t="n">
        <f aca="false">IFERROR(IF(SUMPRODUCT((LEN(BF239)-LEN(SUBSTITUTE(BF239," "&amp;L_PendStrict&amp;" "," ")))/(LEN(L_PendStrict)+1))&gt;SUMPRODUCT((LEN(BF239)-LEN(SUBSTITUTE(BF239," "&amp;L_PendNeg&amp;" "," ")))/(LEN(L_PendNeg)+1)),1,0),1)</f>
        <v>0</v>
      </c>
      <c r="BL239" s="61" t="n">
        <f aca="false">IFERROR(IF(OR(SUMPRODUCT(--ISNUMBER(SEARCH({"a0","a-0","a_0","a/0","a.0"},BN239)))&gt;0,SUMPRODUCT(--ISNUMBER(SEARCH({"ref 0","ref no 0","ref. 0","ref: 0","no. 0","no: 0","# 0","rev 0","email 0","memo 0","form 0","sheet 0","log 0","doc 0","report 0","photo 0","photos 0","img 0","file 0","ack 0","batch 0","lot 0","job 0","record 0","fax 0","letter 0","ref0","#0","no.0","no:0"},BM239)))&gt;0,AND(SUMPRODUCT(--ISNUMBER(SEARCH({" ref "," email "," memo "," form "," sheet "," report "," ack "," letter "," record "," log "," doc "," file "," batch "," lot "," job "," fax "," rev "," ticket "," case "," order "},(" "&amp;SUBSTITUTE(SUBSTITUTE(SUBSTITUTE(BM239,":"," "),"."," "),","," ")&amp;" "))))&gt;0,ISNUMBER(SEARCH("000",SUBSTITUTE(BM239,":"," ")))),SUMPRODUCT(--ISNUMBER(SEARCH({"http","www.","\",".pdf",".jpg",".jpeg",".png",".heic",".xls",".doc",".msg",".eml"},Z239)))&gt;0),1,0),0)</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IFERROR(IF(OR(SUMPRODUCT(--ISNUMBER(SEARCH({"a0","a-0","a_0","a/0","a.0"},BP239)))&gt;0,SUMPRODUCT(--ISNUMBER(SEARCH({"ref 0","ref no 0","ref. 0","ref: 0","no. 0","no: 0","# 0","rev 0","email 0","memo 0","form 0","sheet 0","log 0","doc 0","report 0","photo 0","photos 0","img 0","file 0","ack 0","batch 0","lot 0","job 0","record 0","fax 0","letter 0","ref0","#0","no.0","no:0"},BO239)))&gt;0,AND(SUMPRODUCT(--ISNUMBER(SEARCH({" ref "," email "," memo "," form "," sheet "," report "," ack "," letter "," record "," log "," doc "," file "," batch "," lot "," job "," fax "," rev "," ticket "," case "," order "},(" "&amp;SUBSTITUTE(SUBSTITUTE(SUBSTITUTE(BO239,":"," "),"."," "),","," ")&amp;" "))))&gt;0,ISNUMBER(SEARCH("000",SUBSTITUTE(BO239,":"," ")))),SUMPRODUCT(--ISNUMBER(SEARCH({"http","www.","\",".pdf",".jpg",".jpeg",".png",".heic",".xls",".doc",".msg",".eml"},W239)))&gt;0),1,0),0)</f>
        <v>0</v>
      </c>
    </row>
    <row r="240" customFormat="false" ht="41.25" hidden="false" customHeight="true" outlineLevel="0" collapsed="false">
      <c r="A240" s="57" t="s">
        <v>803</v>
      </c>
      <c r="B240" s="57" t="s">
        <v>235</v>
      </c>
      <c r="C240" s="57" t="str">
        <f aca="false">Flights!$F$11</f>
        <v>MH0003</v>
      </c>
      <c r="D240" s="58" t="n">
        <f aca="false">Flights!$D$11</f>
        <v>46304</v>
      </c>
      <c r="E240" s="57" t="str">
        <f aca="false">Flights!$G$11&amp;"-"&amp;Flights!$H$11</f>
        <v>LHR-KUL</v>
      </c>
      <c r="F240" s="57" t="str">
        <f aca="false">Flights!$K$11</f>
        <v>BC</v>
      </c>
      <c r="G240" s="57" t="s">
        <v>416</v>
      </c>
      <c r="H240" s="57" t="s">
        <v>374</v>
      </c>
      <c r="I240" s="57" t="s">
        <v>495</v>
      </c>
      <c r="J240" s="57" t="s">
        <v>519</v>
      </c>
      <c r="K240" s="67" t="s">
        <v>497</v>
      </c>
      <c r="L240" s="67" t="s">
        <v>744</v>
      </c>
      <c r="M240" s="67" t="s">
        <v>447</v>
      </c>
      <c r="N240" s="67" t="s">
        <v>379</v>
      </c>
      <c r="O240" s="67" t="s">
        <v>448</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")))/(LEN(L_PendNeg)+1)),1,0),1)</f>
        <v>0</v>
      </c>
      <c r="BK240" s="61" t="n">
        <f aca="false">IFERROR(IF(SUMPRODUCT((LEN(BF240)-LEN(SUBSTITUTE(BF240," "&amp;L_PendStrict&amp;" "," ")))/(LEN(L_PendStrict)+1))&gt;SUMPRODUCT((LEN(BF240)-LEN(SUBSTITUTE(BF240," "&amp;L_PendNeg&amp;" "," ")))/(LEN(L_PendNeg)+1)),1,0),1)</f>
        <v>0</v>
      </c>
      <c r="BL240" s="61" t="n">
        <f aca="false">IFERROR(IF(OR(SUMPRODUCT(--ISNUMBER(SEARCH({"a0","a-0","a_0","a/0","a.0"},BN240)))&gt;0,SUMPRODUCT(--ISNUMBER(SEARCH({"ref 0","ref no 0","ref. 0","ref: 0","no. 0","no: 0","# 0","rev 0","email 0","memo 0","form 0","sheet 0","log 0","doc 0","report 0","photo 0","photos 0","img 0","file 0","ack 0","batch 0","lot 0","job 0","record 0","fax 0","letter 0","ref0","#0","no.0","no:0"},BM240)))&gt;0,AND(SUMPRODUCT(--ISNUMBER(SEARCH({" ref "," email "," memo "," form "," sheet "," report "," ack "," letter "," record "," log "," doc "," file "," batch "," lot "," job "," fax "," rev "," ticket "," case "," order "},(" "&amp;SUBSTITUTE(SUBSTITUTE(SUBSTITUTE(BM240,":"," "),"."," "),","," ")&amp;" "))))&gt;0,ISNUMBER(SEARCH("000",SUBSTITUTE(BM240,":"," ")))),SUMPRODUCT(--ISNUMBER(SEARCH({"http","www.","\",".pdf",".jpg",".jpeg",".png",".heic",".xls",".doc",".msg",".eml"},Z240)))&gt;0),1,0),0)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IFERROR(IF(OR(SUMPRODUCT(--ISNUMBER(SEARCH({"a0","a-0","a_0","a/0","a.0"},BP240)))&gt;0,SUMPRODUCT(--ISNUMBER(SEARCH({"ref 0","ref no 0","ref. 0","ref: 0","no. 0","no: 0","# 0","rev 0","email 0","memo 0","form 0","sheet 0","log 0","doc 0","report 0","photo 0","photos 0","img 0","file 0","ack 0","batch 0","lot 0","job 0","record 0","fax 0","letter 0","ref0","#0","no.0","no:0"},BO240)))&gt;0,AND(SUMPRODUCT(--ISNUMBER(SEARCH({" ref "," email "," memo "," form "," sheet "," report "," ack "," letter "," record "," log "," doc "," file "," batch "," lot "," job "," fax "," rev "," ticket "," case "," order "},(" "&amp;SUBSTITUTE(SUBSTITUTE(SUBSTITUTE(BO240,":"," "),"."," "),","," ")&amp;" "))))&gt;0,ISNUMBER(SEARCH("000",SUBSTITUTE(BO240,":"," ")))),SUMPRODUCT(--ISNUMBER(SEARCH({"http","www.","\",".pdf",".jpg",".jpeg",".png",".heic",".xls",".doc",".msg",".eml"},W240)))&gt;0),1,0),0)</f>
        <v>0</v>
      </c>
    </row>
    <row r="241" customFormat="false" ht="41.25" hidden="false" customHeight="true" outlineLevel="0" collapsed="false">
      <c r="A241" s="57" t="s">
        <v>804</v>
      </c>
      <c r="B241" s="57" t="s">
        <v>235</v>
      </c>
      <c r="C241" s="57" t="str">
        <f aca="false">Flights!$F$11</f>
        <v>MH0003</v>
      </c>
      <c r="D241" s="58" t="n">
        <f aca="false">Flights!$D$11</f>
        <v>46304</v>
      </c>
      <c r="E241" s="57" t="str">
        <f aca="false">Flights!$G$11&amp;"-"&amp;Flights!$H$11</f>
        <v>LHR-KUL</v>
      </c>
      <c r="F241" s="57" t="str">
        <f aca="false">Flights!$K$11</f>
        <v>BC</v>
      </c>
      <c r="G241" s="57" t="s">
        <v>416</v>
      </c>
      <c r="H241" s="57" t="s">
        <v>374</v>
      </c>
      <c r="I241" s="57" t="s">
        <v>443</v>
      </c>
      <c r="J241" s="57" t="s">
        <v>522</v>
      </c>
      <c r="K241" s="67" t="s">
        <v>445</v>
      </c>
      <c r="L241" s="67" t="s">
        <v>746</v>
      </c>
      <c r="M241" s="67" t="s">
        <v>447</v>
      </c>
      <c r="N241" s="67" t="s">
        <v>379</v>
      </c>
      <c r="O241" s="67" t="s">
        <v>448</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")))/(LEN(L_PendNeg)+1)),1,0),1)</f>
        <v>0</v>
      </c>
      <c r="BK241" s="61" t="n">
        <f aca="false">IFERROR(IF(SUMPRODUCT((LEN(BF241)-LEN(SUBSTITUTE(BF241," "&amp;L_PendStrict&amp;" "," ")))/(LEN(L_PendStrict)+1))&gt;SUMPRODUCT((LEN(BF241)-LEN(SUBSTITUTE(BF241," "&amp;L_PendNeg&amp;" "," ")))/(LEN(L_PendNeg)+1)),1,0),1)</f>
        <v>0</v>
      </c>
      <c r="BL241" s="61" t="n">
        <f aca="false">IFERROR(IF(OR(SUMPRODUCT(--ISNUMBER(SEARCH({"a0","a-0","a_0","a/0","a.0"},BN241)))&gt;0,SUMPRODUCT(--ISNUMBER(SEARCH({"ref 0","ref no 0","ref. 0","ref: 0","no. 0","no: 0","# 0","rev 0","email 0","memo 0","form 0","sheet 0","log 0","doc 0","report 0","photo 0","photos 0","img 0","file 0","ack 0","batch 0","lot 0","job 0","record 0","fax 0","letter 0","ref0","#0","no.0","no:0"},BM241)))&gt;0,AND(SUMPRODUCT(--ISNUMBER(SEARCH({" ref "," email "," memo "," form "," sheet "," report "," ack "," letter "," record "," log "," doc "," file "," batch "," lot "," job "," fax "," rev "," ticket "," case "," order "},(" "&amp;SUBSTITUTE(SUBSTITUTE(SUBSTITUTE(BM241,":"," "),"."," "),","," ")&amp;" "))))&gt;0,ISNUMBER(SEARCH("000",SUBSTITUTE(BM241,":"," ")))),SUMPRODUCT(--ISNUMBER(SEARCH({"http","www.","\",".pdf",".jpg",".jpeg",".png",".heic",".xls",".doc",".msg",".eml"},Z241)))&gt;0),1,0),0)</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IFERROR(IF(OR(SUMPRODUCT(--ISNUMBER(SEARCH({"a0","a-0","a_0","a/0","a.0"},BP241)))&gt;0,SUMPRODUCT(--ISNUMBER(SEARCH({"ref 0","ref no 0","ref. 0","ref: 0","no. 0","no: 0","# 0","rev 0","email 0","memo 0","form 0","sheet 0","log 0","doc 0","report 0","photo 0","photos 0","img 0","file 0","ack 0","batch 0","lot 0","job 0","record 0","fax 0","letter 0","ref0","#0","no.0","no:0"},BO241)))&gt;0,AND(SUMPRODUCT(--ISNUMBER(SEARCH({" ref "," email "," memo "," form "," sheet "," report "," ack "," letter "," record "," log "," doc "," file "," batch "," lot "," job "," fax "," rev "," ticket "," case "," order "},(" "&amp;SUBSTITUTE(SUBSTITUTE(SUBSTITUTE(BO241,":"," "),"."," "),","," ")&amp;" "))))&gt;0,ISNUMBER(SEARCH("000",SUBSTITUTE(BO241,":"," ")))),SUMPRODUCT(--ISNUMBER(SEARCH({"http","www.","\",".pdf",".jpg",".jpeg",".png",".heic",".xls",".doc",".msg",".eml"},W241)))&gt;0),1,0),0)</f>
        <v>0</v>
      </c>
    </row>
    <row r="242" customFormat="false" ht="41.25" hidden="false" customHeight="true" outlineLevel="0" collapsed="false">
      <c r="A242" s="57" t="s">
        <v>805</v>
      </c>
      <c r="B242" s="57" t="s">
        <v>235</v>
      </c>
      <c r="C242" s="57" t="str">
        <f aca="false">Flights!$F$11</f>
        <v>MH0003</v>
      </c>
      <c r="D242" s="58" t="n">
        <f aca="false">Flights!$D$11</f>
        <v>46304</v>
      </c>
      <c r="E242" s="57" t="str">
        <f aca="false">Flights!$G$11&amp;"-"&amp;Flights!$H$11</f>
        <v>LHR-KUL</v>
      </c>
      <c r="F242" s="57" t="str">
        <f aca="false">Flights!$K$11</f>
        <v>BC</v>
      </c>
      <c r="G242" s="57" t="s">
        <v>416</v>
      </c>
      <c r="H242" s="57" t="s">
        <v>374</v>
      </c>
      <c r="I242" s="57" t="s">
        <v>443</v>
      </c>
      <c r="J242" s="57" t="s">
        <v>619</v>
      </c>
      <c r="K242" s="67" t="s">
        <v>445</v>
      </c>
      <c r="L242" s="67" t="s">
        <v>748</v>
      </c>
      <c r="M242" s="67" t="s">
        <v>447</v>
      </c>
      <c r="N242" s="67" t="s">
        <v>379</v>
      </c>
      <c r="O242" s="67" t="s">
        <v>448</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")))/(LEN(L_PendNeg)+1)),1,0),1)</f>
        <v>0</v>
      </c>
      <c r="BK242" s="61" t="n">
        <f aca="false">IFERROR(IF(SUMPRODUCT((LEN(BF242)-LEN(SUBSTITUTE(BF242," "&amp;L_PendStrict&amp;" "," ")))/(LEN(L_PendStrict)+1))&gt;SUMPRODUCT((LEN(BF242)-LEN(SUBSTITUTE(BF242," "&amp;L_PendNeg&amp;" "," ")))/(LEN(L_PendNeg)+1)),1,0),1)</f>
        <v>0</v>
      </c>
      <c r="BL242" s="61" t="n">
        <f aca="false">IFERROR(IF(OR(SUMPRODUCT(--ISNUMBER(SEARCH({"a0","a-0","a_0","a/0","a.0"},BN242)))&gt;0,SUMPRODUCT(--ISNUMBER(SEARCH({"ref 0","ref no 0","ref. 0","ref: 0","no. 0","no: 0","# 0","rev 0","email 0","memo 0","form 0","sheet 0","log 0","doc 0","report 0","photo 0","photos 0","img 0","file 0","ack 0","batch 0","lot 0","job 0","record 0","fax 0","letter 0","ref0","#0","no.0","no:0"},BM242)))&gt;0,AND(SUMPRODUCT(--ISNUMBER(SEARCH({" ref "," email "," memo "," form "," sheet "," report "," ack "," letter "," record "," log "," doc "," file "," batch "," lot "," job "," fax "," rev "," ticket "," case "," order "},(" "&amp;SUBSTITUTE(SUBSTITUTE(SUBSTITUTE(BM242,":"," "),"."," "),","," ")&amp;" "))))&gt;0,ISNUMBER(SEARCH("000",SUBSTITUTE(BM242,":"," ")))),SUMPRODUCT(--ISNUMBER(SEARCH({"http","www.","\",".pdf",".jpg",".jpeg",".png",".heic",".xls",".doc",".msg",".eml"},Z242)))&gt;0),1,0),0)</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IFERROR(IF(OR(SUMPRODUCT(--ISNUMBER(SEARCH({"a0","a-0","a_0","a/0","a.0"},BP242)))&gt;0,SUMPRODUCT(--ISNUMBER(SEARCH({"ref 0","ref no 0","ref. 0","ref: 0","no. 0","no: 0","# 0","rev 0","email 0","memo 0","form 0","sheet 0","log 0","doc 0","report 0","photo 0","photos 0","img 0","file 0","ack 0","batch 0","lot 0","job 0","record 0","fax 0","letter 0","ref0","#0","no.0","no:0"},BO242)))&gt;0,AND(SUMPRODUCT(--ISNUMBER(SEARCH({" ref "," email "," memo "," form "," sheet "," report "," ack "," letter "," record "," log "," doc "," file "," batch "," lot "," job "," fax "," rev "," ticket "," case "," order "},(" "&amp;SUBSTITUTE(SUBSTITUTE(SUBSTITUTE(BO242,":"," "),"."," "),","," ")&amp;" "))))&gt;0,ISNUMBER(SEARCH("000",SUBSTITUTE(BO242,":"," ")))),SUMPRODUCT(--ISNUMBER(SEARCH({"http","www.","\",".pdf",".jpg",".jpeg",".png",".heic",".xls",".doc",".msg",".eml"},W242)))&gt;0),1,0),0)</f>
        <v>0</v>
      </c>
    </row>
    <row r="243" customFormat="false" ht="41.25" hidden="false" customHeight="true" outlineLevel="0" collapsed="false">
      <c r="A243" s="57" t="s">
        <v>806</v>
      </c>
      <c r="B243" s="57" t="s">
        <v>235</v>
      </c>
      <c r="C243" s="57" t="str">
        <f aca="false">Flights!$F$11</f>
        <v>MH0003</v>
      </c>
      <c r="D243" s="58" t="n">
        <f aca="false">Flights!$D$11</f>
        <v>46304</v>
      </c>
      <c r="E243" s="57" t="str">
        <f aca="false">Flights!$G$11&amp;"-"&amp;Flights!$H$11</f>
        <v>LHR-KUL</v>
      </c>
      <c r="F243" s="57" t="str">
        <f aca="false">Flights!$K$11</f>
        <v>BC</v>
      </c>
      <c r="G243" s="57" t="s">
        <v>416</v>
      </c>
      <c r="H243" s="57" t="s">
        <v>374</v>
      </c>
      <c r="I243" s="57" t="s">
        <v>443</v>
      </c>
      <c r="J243" s="57" t="s">
        <v>622</v>
      </c>
      <c r="K243" s="67" t="s">
        <v>445</v>
      </c>
      <c r="L243" s="67" t="s">
        <v>750</v>
      </c>
      <c r="M243" s="67" t="s">
        <v>447</v>
      </c>
      <c r="N243" s="67" t="s">
        <v>379</v>
      </c>
      <c r="O243" s="67" t="s">
        <v>448</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")))/(LEN(L_PendNeg)+1)),1,0),1)</f>
        <v>0</v>
      </c>
      <c r="BK243" s="61" t="n">
        <f aca="false">IFERROR(IF(SUMPRODUCT((LEN(BF243)-LEN(SUBSTITUTE(BF243," "&amp;L_PendStrict&amp;" "," ")))/(LEN(L_PendStrict)+1))&gt;SUMPRODUCT((LEN(BF243)-LEN(SUBSTITUTE(BF243," "&amp;L_PendNeg&amp;" "," ")))/(LEN(L_PendNeg)+1)),1,0),1)</f>
        <v>0</v>
      </c>
      <c r="BL243" s="61" t="n">
        <f aca="false">IFERROR(IF(OR(SUMPRODUCT(--ISNUMBER(SEARCH({"a0","a-0","a_0","a/0","a.0"},BN243)))&gt;0,SUMPRODUCT(--ISNUMBER(SEARCH({"ref 0","ref no 0","ref. 0","ref: 0","no. 0","no: 0","# 0","rev 0","email 0","memo 0","form 0","sheet 0","log 0","doc 0","report 0","photo 0","photos 0","img 0","file 0","ack 0","batch 0","lot 0","job 0","record 0","fax 0","letter 0","ref0","#0","no.0","no:0"},BM243)))&gt;0,AND(SUMPRODUCT(--ISNUMBER(SEARCH({" ref "," email "," memo "," form "," sheet "," report "," ack "," letter "," record "," log "," doc "," file "," batch "," lot "," job "," fax "," rev "," ticket "," case "," order "},(" "&amp;SUBSTITUTE(SUBSTITUTE(SUBSTITUTE(BM243,":"," "),"."," "),","," ")&amp;" "))))&gt;0,ISNUMBER(SEARCH("000",SUBSTITUTE(BM243,":"," ")))),SUMPRODUCT(--ISNUMBER(SEARCH({"http","www.","\",".pdf",".jpg",".jpeg",".png",".heic",".xls",".doc",".msg",".eml"},Z243)))&gt;0),1,0),0)</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IFERROR(IF(OR(SUMPRODUCT(--ISNUMBER(SEARCH({"a0","a-0","a_0","a/0","a.0"},BP243)))&gt;0,SUMPRODUCT(--ISNUMBER(SEARCH({"ref 0","ref no 0","ref. 0","ref: 0","no. 0","no: 0","# 0","rev 0","email 0","memo 0","form 0","sheet 0","log 0","doc 0","report 0","photo 0","photos 0","img 0","file 0","ack 0","batch 0","lot 0","job 0","record 0","fax 0","letter 0","ref0","#0","no.0","no:0"},BO243)))&gt;0,AND(SUMPRODUCT(--ISNUMBER(SEARCH({" ref "," email "," memo "," form "," sheet "," report "," ack "," letter "," record "," log "," doc "," file "," batch "," lot "," job "," fax "," rev "," ticket "," case "," order "},(" "&amp;SUBSTITUTE(SUBSTITUTE(SUBSTITUTE(BO243,":"," "),"."," "),","," ")&amp;" "))))&gt;0,ISNUMBER(SEARCH("000",SUBSTITUTE(BO243,":"," ")))),SUMPRODUCT(--ISNUMBER(SEARCH({"http","www.","\",".pdf",".jpg",".jpeg",".png",".heic",".xls",".doc",".msg",".eml"},W243)))&gt;0),1,0),0)</f>
        <v>0</v>
      </c>
    </row>
    <row r="244" customFormat="false" ht="54" hidden="false" customHeight="true" outlineLevel="0" collapsed="false">
      <c r="A244" s="57" t="s">
        <v>807</v>
      </c>
      <c r="B244" s="57" t="s">
        <v>235</v>
      </c>
      <c r="C244" s="57" t="str">
        <f aca="false">Flights!$F$11</f>
        <v>MH0003</v>
      </c>
      <c r="D244" s="58" t="n">
        <f aca="false">Flights!$D$11</f>
        <v>46304</v>
      </c>
      <c r="E244" s="57" t="str">
        <f aca="false">Flights!$G$11&amp;"-"&amp;Flights!$H$11</f>
        <v>LHR-KUL</v>
      </c>
      <c r="F244" s="57" t="str">
        <f aca="false">Flights!$K$11</f>
        <v>BC</v>
      </c>
      <c r="G244" s="57" t="s">
        <v>416</v>
      </c>
      <c r="H244" s="57" t="s">
        <v>374</v>
      </c>
      <c r="I244" s="57" t="s">
        <v>625</v>
      </c>
      <c r="J244" s="57" t="s">
        <v>626</v>
      </c>
      <c r="K244" s="67" t="s">
        <v>497</v>
      </c>
      <c r="L244" s="67" t="s">
        <v>752</v>
      </c>
      <c r="M244" s="67" t="s">
        <v>187</v>
      </c>
      <c r="N244" s="67" t="s">
        <v>379</v>
      </c>
      <c r="O244" s="67" t="s">
        <v>808</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")))/(LEN(L_PendNeg)+1)),1,0),1)</f>
        <v>0</v>
      </c>
      <c r="BK244" s="61" t="n">
        <f aca="false">IFERROR(IF(SUMPRODUCT((LEN(BF244)-LEN(SUBSTITUTE(BF244," "&amp;L_PendStrict&amp;" "," ")))/(LEN(L_PendStrict)+1))&gt;SUMPRODUCT((LEN(BF244)-LEN(SUBSTITUTE(BF244," "&amp;L_PendNeg&amp;" "," ")))/(LEN(L_PendNeg)+1)),1,0),1)</f>
        <v>0</v>
      </c>
      <c r="BL244" s="61" t="n">
        <f aca="false">IFERROR(IF(OR(SUMPRODUCT(--ISNUMBER(SEARCH({"a0","a-0","a_0","a/0","a.0"},BN244)))&gt;0,SUMPRODUCT(--ISNUMBER(SEARCH({"ref 0","ref no 0","ref. 0","ref: 0","no. 0","no: 0","# 0","rev 0","email 0","memo 0","form 0","sheet 0","log 0","doc 0","report 0","photo 0","photos 0","img 0","file 0","ack 0","batch 0","lot 0","job 0","record 0","fax 0","letter 0","ref0","#0","no.0","no:0"},BM244)))&gt;0,AND(SUMPRODUCT(--ISNUMBER(SEARCH({" ref "," email "," memo "," form "," sheet "," report "," ack "," letter "," record "," log "," doc "," file "," batch "," lot "," job "," fax "," rev "," ticket "," case "," order "},(" "&amp;SUBSTITUTE(SUBSTITUTE(SUBSTITUTE(BM244,":"," "),"."," "),","," ")&amp;" "))))&gt;0,ISNUMBER(SEARCH("000",SUBSTITUTE(BM244,":"," ")))),SUMPRODUCT(--ISNUMBER(SEARCH({"http","www.","\",".pdf",".jpg",".jpeg",".png",".heic",".xls",".doc",".msg",".eml"},Z244)))&gt;0),1,0),0)</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IFERROR(IF(OR(SUMPRODUCT(--ISNUMBER(SEARCH({"a0","a-0","a_0","a/0","a.0"},BP244)))&gt;0,SUMPRODUCT(--ISNUMBER(SEARCH({"ref 0","ref no 0","ref. 0","ref: 0","no. 0","no: 0","# 0","rev 0","email 0","memo 0","form 0","sheet 0","log 0","doc 0","report 0","photo 0","photos 0","img 0","file 0","ack 0","batch 0","lot 0","job 0","record 0","fax 0","letter 0","ref0","#0","no.0","no:0"},BO244)))&gt;0,AND(SUMPRODUCT(--ISNUMBER(SEARCH({" ref "," email "," memo "," form "," sheet "," report "," ack "," letter "," record "," log "," doc "," file "," batch "," lot "," job "," fax "," rev "," ticket "," case "," order "},(" "&amp;SUBSTITUTE(SUBSTITUTE(SUBSTITUTE(BO244,":"," "),"."," "),","," ")&amp;" "))))&gt;0,ISNUMBER(SEARCH("000",SUBSTITUTE(BO244,":"," ")))),SUMPRODUCT(--ISNUMBER(SEARCH({"http","www.","\",".pdf",".jpg",".jpeg",".png",".heic",".xls",".doc",".msg",".eml"},W244)))&gt;0),1,0),0)</f>
        <v>0</v>
      </c>
    </row>
    <row r="245" customFormat="false" ht="39.75" hidden="false" customHeight="true" outlineLevel="0" collapsed="false">
      <c r="A245" s="57" t="s">
        <v>809</v>
      </c>
      <c r="B245" s="57" t="s">
        <v>235</v>
      </c>
      <c r="C245" s="57" t="str">
        <f aca="false">Flights!$F$11</f>
        <v>MH0003</v>
      </c>
      <c r="D245" s="58" t="n">
        <f aca="false">Flights!$D$11</f>
        <v>46304</v>
      </c>
      <c r="E245" s="57" t="str">
        <f aca="false">Flights!$G$11&amp;"-"&amp;Flights!$H$11</f>
        <v>LHR-KUL</v>
      </c>
      <c r="F245" s="57" t="str">
        <f aca="false">Flights!$K$11</f>
        <v>BC</v>
      </c>
      <c r="G245" s="57" t="s">
        <v>455</v>
      </c>
      <c r="H245" s="57" t="s">
        <v>456</v>
      </c>
      <c r="I245" s="57" t="s">
        <v>375</v>
      </c>
      <c r="J245" s="57" t="s">
        <v>457</v>
      </c>
      <c r="K245" s="67" t="s">
        <v>422</v>
      </c>
      <c r="L245" s="67" t="s">
        <v>458</v>
      </c>
      <c r="M245" s="67"/>
      <c r="N245" s="67" t="s">
        <v>379</v>
      </c>
      <c r="O245" s="67" t="s">
        <v>459</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IFERROR(IF(OR(SUMPRODUCT(--ISNUMBER(SEARCH({"a0","a-0","a_0","a/0","a.0"},BN245)))&gt;0,SUMPRODUCT(--ISNUMBER(SEARCH({"ref 0","ref no 0","ref. 0","ref: 0","no. 0","no: 0","# 0","rev 0","email 0","memo 0","form 0","sheet 0","log 0","doc 0","report 0","photo 0","photos 0","img 0","file 0","ack 0","batch 0","lot 0","job 0","record 0","fax 0","letter 0","ref0","#0","no.0","no:0"},BM245)))&gt;0,AND(SUMPRODUCT(--ISNUMBER(SEARCH({" ref "," email "," memo "," form "," sheet "," report "," ack "," letter "," record "," log "," doc "," file "," batch "," lot "," job "," fax "," rev "," ticket "," case "," order "},(" "&amp;SUBSTITUTE(SUBSTITUTE(SUBSTITUTE(BM245,":"," "),"."," "),","," ")&amp;" "))))&gt;0,ISNUMBER(SEARCH("000",SUBSTITUTE(BM245,":"," ")))),SUMPRODUCT(--ISNUMBER(SEARCH({"http","www.","\",".pdf",".jpg",".jpeg",".png",".heic",".xls",".doc",".msg",".eml"},Z245)))&gt;0),1,0),0)</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IFERROR(IF(OR(SUMPRODUCT(--ISNUMBER(SEARCH({"a0","a-0","a_0","a/0","a.0"},BP245)))&gt;0,SUMPRODUCT(--ISNUMBER(SEARCH({"ref 0","ref no 0","ref. 0","ref: 0","no. 0","no: 0","# 0","rev 0","email 0","memo 0","form 0","sheet 0","log 0","doc 0","report 0","photo 0","photos 0","img 0","file 0","ack 0","batch 0","lot 0","job 0","record 0","fax 0","letter 0","ref0","#0","no.0","no:0"},BO245)))&gt;0,AND(SUMPRODUCT(--ISNUMBER(SEARCH({" ref "," email "," memo "," form "," sheet "," report "," ack "," letter "," record "," log "," doc "," file "," batch "," lot "," job "," fax "," rev "," ticket "," case "," order "},(" "&amp;SUBSTITUTE(SUBSTITUTE(SUBSTITUTE(BO245,":"," "),"."," "),","," ")&amp;" "))))&gt;0,ISNUMBER(SEARCH("000",SUBSTITUTE(BO245,":"," ")))),SUMPRODUCT(--ISNUMBER(SEARCH({"http","www.","\",".pdf",".jpg",".jpeg",".png",".heic",".xls",".doc",".msg",".eml"},W245)))&gt;0),1,0),0)</f>
        <v>0</v>
      </c>
    </row>
    <row r="246" customFormat="false" ht="39.75" hidden="false" customHeight="true" outlineLevel="0" collapsed="false">
      <c r="A246" s="57" t="s">
        <v>810</v>
      </c>
      <c r="B246" s="57" t="s">
        <v>235</v>
      </c>
      <c r="C246" s="57" t="str">
        <f aca="false">Flights!$F$11</f>
        <v>MH0003</v>
      </c>
      <c r="D246" s="58" t="n">
        <f aca="false">Flights!$D$11</f>
        <v>46304</v>
      </c>
      <c r="E246" s="57" t="str">
        <f aca="false">Flights!$G$11&amp;"-"&amp;Flights!$H$11</f>
        <v>LHR-KUL</v>
      </c>
      <c r="F246" s="57" t="str">
        <f aca="false">Flights!$K$11</f>
        <v>BC</v>
      </c>
      <c r="G246" s="57" t="s">
        <v>455</v>
      </c>
      <c r="H246" s="57" t="s">
        <v>456</v>
      </c>
      <c r="I246" s="57" t="s">
        <v>424</v>
      </c>
      <c r="J246" s="57" t="s">
        <v>461</v>
      </c>
      <c r="K246" s="67" t="s">
        <v>422</v>
      </c>
      <c r="L246" s="67" t="s">
        <v>458</v>
      </c>
      <c r="M246" s="67"/>
      <c r="N246" s="67" t="s">
        <v>379</v>
      </c>
      <c r="O246" s="67" t="s">
        <v>459</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IFERROR(IF(OR(SUMPRODUCT(--ISNUMBER(SEARCH({"a0","a-0","a_0","a/0","a.0"},BN246)))&gt;0,SUMPRODUCT(--ISNUMBER(SEARCH({"ref 0","ref no 0","ref. 0","ref: 0","no. 0","no: 0","# 0","rev 0","email 0","memo 0","form 0","sheet 0","log 0","doc 0","report 0","photo 0","photos 0","img 0","file 0","ack 0","batch 0","lot 0","job 0","record 0","fax 0","letter 0","ref0","#0","no.0","no:0"},BM246)))&gt;0,AND(SUMPRODUCT(--ISNUMBER(SEARCH({" ref "," email "," memo "," form "," sheet "," report "," ack "," letter "," record "," log "," doc "," file "," batch "," lot "," job "," fax "," rev "," ticket "," case "," order "},(" "&amp;SUBSTITUTE(SUBSTITUTE(SUBSTITUTE(BM246,":"," "),"."," "),","," ")&amp;" "))))&gt;0,ISNUMBER(SEARCH("000",SUBSTITUTE(BM246,":"," ")))),SUMPRODUCT(--ISNUMBER(SEARCH({"http","www.","\",".pdf",".jpg",".jpeg",".png",".heic",".xls",".doc",".msg",".eml"},Z246)))&gt;0),1,0),0)</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IFERROR(IF(OR(SUMPRODUCT(--ISNUMBER(SEARCH({"a0","a-0","a_0","a/0","a.0"},BP246)))&gt;0,SUMPRODUCT(--ISNUMBER(SEARCH({"ref 0","ref no 0","ref. 0","ref: 0","no. 0","no: 0","# 0","rev 0","email 0","memo 0","form 0","sheet 0","log 0","doc 0","report 0","photo 0","photos 0","img 0","file 0","ack 0","batch 0","lot 0","job 0","record 0","fax 0","letter 0","ref0","#0","no.0","no:0"},BO246)))&gt;0,AND(SUMPRODUCT(--ISNUMBER(SEARCH({" ref "," email "," memo "," form "," sheet "," report "," ack "," letter "," record "," log "," doc "," file "," batch "," lot "," job "," fax "," rev "," ticket "," case "," order "},(" "&amp;SUBSTITUTE(SUBSTITUTE(SUBSTITUTE(BO246,":"," "),"."," "),","," ")&amp;" "))))&gt;0,ISNUMBER(SEARCH("000",SUBSTITUTE(BO246,":"," ")))),SUMPRODUCT(--ISNUMBER(SEARCH({"http","www.","\",".pdf",".jpg",".jpeg",".png",".heic",".xls",".doc",".msg",".eml"},W246)))&gt;0),1,0),0)</f>
        <v>0</v>
      </c>
    </row>
    <row r="247" customFormat="false" ht="41.25" hidden="false" customHeight="true" outlineLevel="0" collapsed="false">
      <c r="A247" s="57" t="s">
        <v>811</v>
      </c>
      <c r="B247" s="57" t="s">
        <v>235</v>
      </c>
      <c r="C247" s="57" t="str">
        <f aca="false">Flights!$F$11</f>
        <v>MH0003</v>
      </c>
      <c r="D247" s="58" t="n">
        <f aca="false">Flights!$D$11</f>
        <v>46304</v>
      </c>
      <c r="E247" s="57" t="str">
        <f aca="false">Flights!$G$11&amp;"-"&amp;Flights!$H$11</f>
        <v>LHR-KUL</v>
      </c>
      <c r="F247" s="57" t="str">
        <f aca="false">Flights!$K$11</f>
        <v>BC</v>
      </c>
      <c r="G247" s="57" t="s">
        <v>455</v>
      </c>
      <c r="H247" s="57" t="s">
        <v>456</v>
      </c>
      <c r="I247" s="57" t="s">
        <v>407</v>
      </c>
      <c r="J247" s="57" t="s">
        <v>812</v>
      </c>
      <c r="K247" s="67" t="s">
        <v>813</v>
      </c>
      <c r="L247" s="67" t="s">
        <v>695</v>
      </c>
      <c r="M247" s="67"/>
      <c r="N247" s="67" t="s">
        <v>379</v>
      </c>
      <c r="O247" s="67" t="s">
        <v>696</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IFERROR(IF(OR(SUMPRODUCT(--ISNUMBER(SEARCH({"a0","a-0","a_0","a/0","a.0"},BN247)))&gt;0,SUMPRODUCT(--ISNUMBER(SEARCH({"ref 0","ref no 0","ref. 0","ref: 0","no. 0","no: 0","# 0","rev 0","email 0","memo 0","form 0","sheet 0","log 0","doc 0","report 0","photo 0","photos 0","img 0","file 0","ack 0","batch 0","lot 0","job 0","record 0","fax 0","letter 0","ref0","#0","no.0","no:0"},BM247)))&gt;0,AND(SUMPRODUCT(--ISNUMBER(SEARCH({" ref "," email "," memo "," form "," sheet "," report "," ack "," letter "," record "," log "," doc "," file "," batch "," lot "," job "," fax "," rev "," ticket "," case "," order "},(" "&amp;SUBSTITUTE(SUBSTITUTE(SUBSTITUTE(BM247,":"," "),"."," "),","," ")&amp;" "))))&gt;0,ISNUMBER(SEARCH("000",SUBSTITUTE(BM247,":"," ")))),SUMPRODUCT(--ISNUMBER(SEARCH({"http","www.","\",".pdf",".jpg",".jpeg",".png",".heic",".xls",".doc",".msg",".eml"},Z247)))&gt;0),1,0),0)</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IFERROR(IF(OR(SUMPRODUCT(--ISNUMBER(SEARCH({"a0","a-0","a_0","a/0","a.0"},BP247)))&gt;0,SUMPRODUCT(--ISNUMBER(SEARCH({"ref 0","ref no 0","ref. 0","ref: 0","no. 0","no: 0","# 0","rev 0","email 0","memo 0","form 0","sheet 0","log 0","doc 0","report 0","photo 0","photos 0","img 0","file 0","ack 0","batch 0","lot 0","job 0","record 0","fax 0","letter 0","ref0","#0","no.0","no:0"},BO247)))&gt;0,AND(SUMPRODUCT(--ISNUMBER(SEARCH({" ref "," email "," memo "," form "," sheet "," report "," ack "," letter "," record "," log "," doc "," file "," batch "," lot "," job "," fax "," rev "," ticket "," case "," order "},(" "&amp;SUBSTITUTE(SUBSTITUTE(SUBSTITUTE(BO247,":"," "),"."," "),","," ")&amp;" "))))&gt;0,ISNUMBER(SEARCH("000",SUBSTITUTE(BO247,":"," ")))),SUMPRODUCT(--ISNUMBER(SEARCH({"http","www.","\",".pdf",".jpg",".jpeg",".png",".heic",".xls",".doc",".msg",".eml"},W247)))&gt;0),1,0),0)</f>
        <v>0</v>
      </c>
    </row>
    <row r="248" customFormat="false" ht="39.75" hidden="false" customHeight="true" outlineLevel="0" collapsed="false">
      <c r="A248" s="57" t="s">
        <v>814</v>
      </c>
      <c r="B248" s="57" t="s">
        <v>235</v>
      </c>
      <c r="C248" s="57" t="str">
        <f aca="false">Flights!$F$11</f>
        <v>MH0003</v>
      </c>
      <c r="D248" s="58" t="n">
        <f aca="false">Flights!$D$11</f>
        <v>46304</v>
      </c>
      <c r="E248" s="57" t="str">
        <f aca="false">Flights!$G$11&amp;"-"&amp;Flights!$H$11</f>
        <v>LHR-KUL</v>
      </c>
      <c r="F248" s="57" t="str">
        <f aca="false">Flights!$K$11</f>
        <v>BC</v>
      </c>
      <c r="G248" s="57" t="s">
        <v>455</v>
      </c>
      <c r="H248" s="57" t="s">
        <v>456</v>
      </c>
      <c r="I248" s="57" t="s">
        <v>436</v>
      </c>
      <c r="J248" s="57" t="s">
        <v>463</v>
      </c>
      <c r="K248" s="67" t="s">
        <v>497</v>
      </c>
      <c r="L248" s="67" t="s">
        <v>439</v>
      </c>
      <c r="M248" s="67" t="s">
        <v>186</v>
      </c>
      <c r="N248" s="67" t="s">
        <v>379</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IFERROR(IF(OR(SUMPRODUCT(--ISNUMBER(SEARCH({"a0","a-0","a_0","a/0","a.0"},BN248)))&gt;0,SUMPRODUCT(--ISNUMBER(SEARCH({"ref 0","ref no 0","ref. 0","ref: 0","no. 0","no: 0","# 0","rev 0","email 0","memo 0","form 0","sheet 0","log 0","doc 0","report 0","photo 0","photos 0","img 0","file 0","ack 0","batch 0","lot 0","job 0","record 0","fax 0","letter 0","ref0","#0","no.0","no:0"},BM248)))&gt;0,AND(SUMPRODUCT(--ISNUMBER(SEARCH({" ref "," email "," memo "," form "," sheet "," report "," ack "," letter "," record "," log "," doc "," file "," batch "," lot "," job "," fax "," rev "," ticket "," case "," order "},(" "&amp;SUBSTITUTE(SUBSTITUTE(SUBSTITUTE(BM248,":"," "),"."," "),","," ")&amp;" "))))&gt;0,ISNUMBER(SEARCH("000",SUBSTITUTE(BM248,":"," ")))),SUMPRODUCT(--ISNUMBER(SEARCH({"http","www.","\",".pdf",".jpg",".jpeg",".png",".heic",".xls",".doc",".msg",".eml"},Z248)))&gt;0),1,0),0)</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IFERROR(IF(OR(SUMPRODUCT(--ISNUMBER(SEARCH({"a0","a-0","a_0","a/0","a.0"},BP248)))&gt;0,SUMPRODUCT(--ISNUMBER(SEARCH({"ref 0","ref no 0","ref. 0","ref: 0","no. 0","no: 0","# 0","rev 0","email 0","memo 0","form 0","sheet 0","log 0","doc 0","report 0","photo 0","photos 0","img 0","file 0","ack 0","batch 0","lot 0","job 0","record 0","fax 0","letter 0","ref0","#0","no.0","no:0"},BO248)))&gt;0,AND(SUMPRODUCT(--ISNUMBER(SEARCH({" ref "," email "," memo "," form "," sheet "," report "," ack "," letter "," record "," log "," doc "," file "," batch "," lot "," job "," fax "," rev "," ticket "," case "," order "},(" "&amp;SUBSTITUTE(SUBSTITUTE(SUBSTITUTE(BO248,":"," "),"."," "),","," ")&amp;" "))))&gt;0,ISNUMBER(SEARCH("000",SUBSTITUTE(BO248,":"," ")))),SUMPRODUCT(--ISNUMBER(SEARCH({"http","www.","\",".pdf",".jpg",".jpeg",".png",".heic",".xls",".doc",".msg",".eml"},W248)))&gt;0),1,0),0)</f>
        <v>0</v>
      </c>
    </row>
    <row r="249" customFormat="false" ht="41.25" hidden="false" customHeight="true" outlineLevel="0" collapsed="false">
      <c r="A249" s="57" t="s">
        <v>815</v>
      </c>
      <c r="B249" s="57" t="s">
        <v>235</v>
      </c>
      <c r="C249" s="57" t="str">
        <f aca="false">Flights!$F$11</f>
        <v>MH0003</v>
      </c>
      <c r="D249" s="58" t="n">
        <f aca="false">Flights!$D$11</f>
        <v>46304</v>
      </c>
      <c r="E249" s="57" t="str">
        <f aca="false">Flights!$G$11&amp;"-"&amp;Flights!$H$11</f>
        <v>LHR-KUL</v>
      </c>
      <c r="F249" s="57" t="str">
        <f aca="false">Flights!$K$11</f>
        <v>BC</v>
      </c>
      <c r="G249" s="57" t="s">
        <v>455</v>
      </c>
      <c r="H249" s="57" t="s">
        <v>456</v>
      </c>
      <c r="I249" s="57" t="s">
        <v>436</v>
      </c>
      <c r="J249" s="57" t="s">
        <v>757</v>
      </c>
      <c r="K249" s="67" t="s">
        <v>726</v>
      </c>
      <c r="L249" s="67" t="s">
        <v>727</v>
      </c>
      <c r="M249" s="67" t="s">
        <v>187</v>
      </c>
      <c r="N249" s="67" t="s">
        <v>440</v>
      </c>
      <c r="O249" s="67" t="s">
        <v>816</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IFERROR(IF(OR(SUMPRODUCT(--ISNUMBER(SEARCH({"a0","a-0","a_0","a/0","a.0"},BN249)))&gt;0,SUMPRODUCT(--ISNUMBER(SEARCH({"ref 0","ref no 0","ref. 0","ref: 0","no. 0","no: 0","# 0","rev 0","email 0","memo 0","form 0","sheet 0","log 0","doc 0","report 0","photo 0","photos 0","img 0","file 0","ack 0","batch 0","lot 0","job 0","record 0","fax 0","letter 0","ref0","#0","no.0","no:0"},BM249)))&gt;0,AND(SUMPRODUCT(--ISNUMBER(SEARCH({" ref "," email "," memo "," form "," sheet "," report "," ack "," letter "," record "," log "," doc "," file "," batch "," lot "," job "," fax "," rev "," ticket "," case "," order "},(" "&amp;SUBSTITUTE(SUBSTITUTE(SUBSTITUTE(BM249,":"," "),"."," "),","," ")&amp;" "))))&gt;0,ISNUMBER(SEARCH("000",SUBSTITUTE(BM249,":"," ")))),SUMPRODUCT(--ISNUMBER(SEARCH({"http","www.","\",".pdf",".jpg",".jpeg",".png",".heic",".xls",".doc",".msg",".eml"},Z249)))&gt;0),1,0),0)</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IFERROR(IF(OR(SUMPRODUCT(--ISNUMBER(SEARCH({"a0","a-0","a_0","a/0","a.0"},BP249)))&gt;0,SUMPRODUCT(--ISNUMBER(SEARCH({"ref 0","ref no 0","ref. 0","ref: 0","no. 0","no: 0","# 0","rev 0","email 0","memo 0","form 0","sheet 0","log 0","doc 0","report 0","photo 0","photos 0","img 0","file 0","ack 0","batch 0","lot 0","job 0","record 0","fax 0","letter 0","ref0","#0","no.0","no:0"},BO249)))&gt;0,AND(SUMPRODUCT(--ISNUMBER(SEARCH({" ref "," email "," memo "," form "," sheet "," report "," ack "," letter "," record "," log "," doc "," file "," batch "," lot "," job "," fax "," rev "," ticket "," case "," order "},(" "&amp;SUBSTITUTE(SUBSTITUTE(SUBSTITUTE(BO249,":"," "),"."," "),","," ")&amp;" "))))&gt;0,ISNUMBER(SEARCH("000",SUBSTITUTE(BO249,":"," ")))),SUMPRODUCT(--ISNUMBER(SEARCH({"http","www.","\",".pdf",".jpg",".jpeg",".png",".heic",".xls",".doc",".msg",".eml"},W249)))&gt;0),1,0),0)</f>
        <v>0</v>
      </c>
    </row>
    <row r="250" customFormat="false" ht="39.75" hidden="false" customHeight="true" outlineLevel="0" collapsed="false">
      <c r="A250" s="57" t="s">
        <v>817</v>
      </c>
      <c r="B250" s="57" t="s">
        <v>235</v>
      </c>
      <c r="C250" s="57" t="str">
        <f aca="false">Flights!$F$11</f>
        <v>MH0003</v>
      </c>
      <c r="D250" s="58" t="n">
        <f aca="false">Flights!$D$11</f>
        <v>46304</v>
      </c>
      <c r="E250" s="57" t="str">
        <f aca="false">Flights!$G$11&amp;"-"&amp;Flights!$H$11</f>
        <v>LHR-KUL</v>
      </c>
      <c r="F250" s="57" t="str">
        <f aca="false">Flights!$K$11</f>
        <v>BC</v>
      </c>
      <c r="G250" s="57" t="s">
        <v>455</v>
      </c>
      <c r="H250" s="57" t="s">
        <v>456</v>
      </c>
      <c r="I250" s="57" t="s">
        <v>436</v>
      </c>
      <c r="J250" s="57" t="s">
        <v>639</v>
      </c>
      <c r="K250" s="67" t="s">
        <v>497</v>
      </c>
      <c r="L250" s="67" t="s">
        <v>730</v>
      </c>
      <c r="M250" s="67" t="s">
        <v>187</v>
      </c>
      <c r="N250" s="67" t="s">
        <v>379</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IFERROR(IF(OR(SUMPRODUCT(--ISNUMBER(SEARCH({"a0","a-0","a_0","a/0","a.0"},BN250)))&gt;0,SUMPRODUCT(--ISNUMBER(SEARCH({"ref 0","ref no 0","ref. 0","ref: 0","no. 0","no: 0","# 0","rev 0","email 0","memo 0","form 0","sheet 0","log 0","doc 0","report 0","photo 0","photos 0","img 0","file 0","ack 0","batch 0","lot 0","job 0","record 0","fax 0","letter 0","ref0","#0","no.0","no:0"},BM250)))&gt;0,AND(SUMPRODUCT(--ISNUMBER(SEARCH({" ref "," email "," memo "," form "," sheet "," report "," ack "," letter "," record "," log "," doc "," file "," batch "," lot "," job "," fax "," rev "," ticket "," case "," order "},(" "&amp;SUBSTITUTE(SUBSTITUTE(SUBSTITUTE(BM250,":"," "),"."," "),","," ")&amp;" "))))&gt;0,ISNUMBER(SEARCH("000",SUBSTITUTE(BM250,":"," ")))),SUMPRODUCT(--ISNUMBER(SEARCH({"http","www.","\",".pdf",".jpg",".jpeg",".png",".heic",".xls",".doc",".msg",".eml"},Z250)))&gt;0),1,0),0)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IFERROR(IF(OR(SUMPRODUCT(--ISNUMBER(SEARCH({"a0","a-0","a_0","a/0","a.0"},BP250)))&gt;0,SUMPRODUCT(--ISNUMBER(SEARCH({"ref 0","ref no 0","ref. 0","ref: 0","no. 0","no: 0","# 0","rev 0","email 0","memo 0","form 0","sheet 0","log 0","doc 0","report 0","photo 0","photos 0","img 0","file 0","ack 0","batch 0","lot 0","job 0","record 0","fax 0","letter 0","ref0","#0","no.0","no:0"},BO250)))&gt;0,AND(SUMPRODUCT(--ISNUMBER(SEARCH({" ref "," email "," memo "," form "," sheet "," report "," ack "," letter "," record "," log "," doc "," file "," batch "," lot "," job "," fax "," rev "," ticket "," case "," order "},(" "&amp;SUBSTITUTE(SUBSTITUTE(SUBSTITUTE(BO250,":"," "),"."," "),","," ")&amp;" "))))&gt;0,ISNUMBER(SEARCH("000",SUBSTITUTE(BO250,":"," ")))),SUMPRODUCT(--ISNUMBER(SEARCH({"http","www.","\",".pdf",".jpg",".jpeg",".png",".heic",".xls",".doc",".msg",".eml"},W250)))&gt;0),1,0),0)</f>
        <v>0</v>
      </c>
    </row>
    <row r="251" customFormat="false" ht="39.75" hidden="false" customHeight="true" outlineLevel="0" collapsed="false">
      <c r="A251" s="57" t="s">
        <v>818</v>
      </c>
      <c r="B251" s="57" t="s">
        <v>235</v>
      </c>
      <c r="C251" s="57" t="str">
        <f aca="false">Flights!$F$11</f>
        <v>MH0003</v>
      </c>
      <c r="D251" s="58" t="n">
        <f aca="false">Flights!$D$11</f>
        <v>46304</v>
      </c>
      <c r="E251" s="57" t="str">
        <f aca="false">Flights!$G$11&amp;"-"&amp;Flights!$H$11</f>
        <v>LHR-KUL</v>
      </c>
      <c r="F251" s="57" t="str">
        <f aca="false">Flights!$K$11</f>
        <v>BC</v>
      </c>
      <c r="G251" s="57" t="s">
        <v>455</v>
      </c>
      <c r="H251" s="57" t="s">
        <v>456</v>
      </c>
      <c r="I251" s="57" t="s">
        <v>495</v>
      </c>
      <c r="J251" s="57" t="s">
        <v>533</v>
      </c>
      <c r="K251" s="67" t="s">
        <v>497</v>
      </c>
      <c r="L251" s="67" t="s">
        <v>732</v>
      </c>
      <c r="M251" s="67" t="s">
        <v>447</v>
      </c>
      <c r="N251" s="67" t="s">
        <v>379</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IFERROR(IF(OR(SUMPRODUCT(--ISNUMBER(SEARCH({"a0","a-0","a_0","a/0","a.0"},BN251)))&gt;0,SUMPRODUCT(--ISNUMBER(SEARCH({"ref 0","ref no 0","ref. 0","ref: 0","no. 0","no: 0","# 0","rev 0","email 0","memo 0","form 0","sheet 0","log 0","doc 0","report 0","photo 0","photos 0","img 0","file 0","ack 0","batch 0","lot 0","job 0","record 0","fax 0","letter 0","ref0","#0","no.0","no:0"},BM251)))&gt;0,AND(SUMPRODUCT(--ISNUMBER(SEARCH({" ref "," email "," memo "," form "," sheet "," report "," ack "," letter "," record "," log "," doc "," file "," batch "," lot "," job "," fax "," rev "," ticket "," case "," order "},(" "&amp;SUBSTITUTE(SUBSTITUTE(SUBSTITUTE(BM251,":"," "),"."," "),","," ")&amp;" "))))&gt;0,ISNUMBER(SEARCH("000",SUBSTITUTE(BM251,":"," ")))),SUMPRODUCT(--ISNUMBER(SEARCH({"http","www.","\",".pdf",".jpg",".jpeg",".png",".heic",".xls",".doc",".msg",".eml"},Z251)))&gt;0),1,0),0)</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IFERROR(IF(OR(SUMPRODUCT(--ISNUMBER(SEARCH({"a0","a-0","a_0","a/0","a.0"},BP251)))&gt;0,SUMPRODUCT(--ISNUMBER(SEARCH({"ref 0","ref no 0","ref. 0","ref: 0","no. 0","no: 0","# 0","rev 0","email 0","memo 0","form 0","sheet 0","log 0","doc 0","report 0","photo 0","photos 0","img 0","file 0","ack 0","batch 0","lot 0","job 0","record 0","fax 0","letter 0","ref0","#0","no.0","no:0"},BO251)))&gt;0,AND(SUMPRODUCT(--ISNUMBER(SEARCH({" ref "," email "," memo "," form "," sheet "," report "," ack "," letter "," record "," log "," doc "," file "," batch "," lot "," job "," fax "," rev "," ticket "," case "," order "},(" "&amp;SUBSTITUTE(SUBSTITUTE(SUBSTITUTE(BO251,":"," "),"."," "),","," ")&amp;" "))))&gt;0,ISNUMBER(SEARCH("000",SUBSTITUTE(BO251,":"," ")))),SUMPRODUCT(--ISNUMBER(SEARCH({"http","www.","\",".pdf",".jpg",".jpeg",".png",".heic",".xls",".doc",".msg",".eml"},W251)))&gt;0),1,0),0)</f>
        <v>0</v>
      </c>
    </row>
    <row r="252" customFormat="false" ht="39.75" hidden="false" customHeight="true" outlineLevel="0" collapsed="false">
      <c r="A252" s="57" t="s">
        <v>819</v>
      </c>
      <c r="B252" s="57" t="s">
        <v>235</v>
      </c>
      <c r="C252" s="57" t="str">
        <f aca="false">Flights!$F$11</f>
        <v>MH0003</v>
      </c>
      <c r="D252" s="58" t="n">
        <f aca="false">Flights!$D$11</f>
        <v>46304</v>
      </c>
      <c r="E252" s="57" t="str">
        <f aca="false">Flights!$G$11&amp;"-"&amp;Flights!$H$11</f>
        <v>LHR-KUL</v>
      </c>
      <c r="F252" s="57" t="str">
        <f aca="false">Flights!$K$11</f>
        <v>BC</v>
      </c>
      <c r="G252" s="57" t="s">
        <v>455</v>
      </c>
      <c r="H252" s="57" t="s">
        <v>456</v>
      </c>
      <c r="I252" s="57" t="s">
        <v>495</v>
      </c>
      <c r="J252" s="57" t="s">
        <v>535</v>
      </c>
      <c r="K252" s="67" t="s">
        <v>497</v>
      </c>
      <c r="L252" s="67" t="s">
        <v>734</v>
      </c>
      <c r="M252" s="67" t="s">
        <v>447</v>
      </c>
      <c r="N252" s="67" t="s">
        <v>379</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IFERROR(IF(OR(SUMPRODUCT(--ISNUMBER(SEARCH({"a0","a-0","a_0","a/0","a.0"},BN252)))&gt;0,SUMPRODUCT(--ISNUMBER(SEARCH({"ref 0","ref no 0","ref. 0","ref: 0","no. 0","no: 0","# 0","rev 0","email 0","memo 0","form 0","sheet 0","log 0","doc 0","report 0","photo 0","photos 0","img 0","file 0","ack 0","batch 0","lot 0","job 0","record 0","fax 0","letter 0","ref0","#0","no.0","no:0"},BM252)))&gt;0,AND(SUMPRODUCT(--ISNUMBER(SEARCH({" ref "," email "," memo "," form "," sheet "," report "," ack "," letter "," record "," log "," doc "," file "," batch "," lot "," job "," fax "," rev "," ticket "," case "," order "},(" "&amp;SUBSTITUTE(SUBSTITUTE(SUBSTITUTE(BM252,":"," "),"."," "),","," ")&amp;" "))))&gt;0,ISNUMBER(SEARCH("000",SUBSTITUTE(BM252,":"," ")))),SUMPRODUCT(--ISNUMBER(SEARCH({"http","www.","\",".pdf",".jpg",".jpeg",".png",".heic",".xls",".doc",".msg",".eml"},Z252)))&gt;0),1,0),0)</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IFERROR(IF(OR(SUMPRODUCT(--ISNUMBER(SEARCH({"a0","a-0","a_0","a/0","a.0"},BP252)))&gt;0,SUMPRODUCT(--ISNUMBER(SEARCH({"ref 0","ref no 0","ref. 0","ref: 0","no. 0","no: 0","# 0","rev 0","email 0","memo 0","form 0","sheet 0","log 0","doc 0","report 0","photo 0","photos 0","img 0","file 0","ack 0","batch 0","lot 0","job 0","record 0","fax 0","letter 0","ref0","#0","no.0","no:0"},BO252)))&gt;0,AND(SUMPRODUCT(--ISNUMBER(SEARCH({" ref "," email "," memo "," form "," sheet "," report "," ack "," letter "," record "," log "," doc "," file "," batch "," lot "," job "," fax "," rev "," ticket "," case "," order "},(" "&amp;SUBSTITUTE(SUBSTITUTE(SUBSTITUTE(BO252,":"," "),"."," "),","," ")&amp;" "))))&gt;0,ISNUMBER(SEARCH("000",SUBSTITUTE(BO252,":"," ")))),SUMPRODUCT(--ISNUMBER(SEARCH({"http","www.","\",".pdf",".jpg",".jpeg",".png",".heic",".xls",".doc",".msg",".eml"},W252)))&gt;0),1,0),0)</f>
        <v>0</v>
      </c>
    </row>
    <row r="253" customFormat="false" ht="39.75" hidden="false" customHeight="true" outlineLevel="0" collapsed="false">
      <c r="A253" s="57" t="s">
        <v>820</v>
      </c>
      <c r="B253" s="57" t="s">
        <v>235</v>
      </c>
      <c r="C253" s="57" t="str">
        <f aca="false">Flights!$F$11</f>
        <v>MH0003</v>
      </c>
      <c r="D253" s="58" t="n">
        <f aca="false">Flights!$D$11</f>
        <v>46304</v>
      </c>
      <c r="E253" s="57" t="str">
        <f aca="false">Flights!$G$11&amp;"-"&amp;Flights!$H$11</f>
        <v>LHR-KUL</v>
      </c>
      <c r="F253" s="57" t="str">
        <f aca="false">Flights!$K$11</f>
        <v>BC</v>
      </c>
      <c r="G253" s="57" t="s">
        <v>455</v>
      </c>
      <c r="H253" s="57" t="s">
        <v>456</v>
      </c>
      <c r="I253" s="57" t="s">
        <v>495</v>
      </c>
      <c r="J253" s="57" t="s">
        <v>537</v>
      </c>
      <c r="K253" s="67" t="s">
        <v>497</v>
      </c>
      <c r="L253" s="67" t="s">
        <v>736</v>
      </c>
      <c r="M253" s="67" t="s">
        <v>447</v>
      </c>
      <c r="N253" s="67" t="s">
        <v>379</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IFERROR(IF(OR(SUMPRODUCT(--ISNUMBER(SEARCH({"a0","a-0","a_0","a/0","a.0"},BN253)))&gt;0,SUMPRODUCT(--ISNUMBER(SEARCH({"ref 0","ref no 0","ref. 0","ref: 0","no. 0","no: 0","# 0","rev 0","email 0","memo 0","form 0","sheet 0","log 0","doc 0","report 0","photo 0","photos 0","img 0","file 0","ack 0","batch 0","lot 0","job 0","record 0","fax 0","letter 0","ref0","#0","no.0","no:0"},BM253)))&gt;0,AND(SUMPRODUCT(--ISNUMBER(SEARCH({" ref "," email "," memo "," form "," sheet "," report "," ack "," letter "," record "," log "," doc "," file "," batch "," lot "," job "," fax "," rev "," ticket "," case "," order "},(" "&amp;SUBSTITUTE(SUBSTITUTE(SUBSTITUTE(BM253,":"," "),"."," "),","," ")&amp;" "))))&gt;0,ISNUMBER(SEARCH("000",SUBSTITUTE(BM253,":"," ")))),SUMPRODUCT(--ISNUMBER(SEARCH({"http","www.","\",".pdf",".jpg",".jpeg",".png",".heic",".xls",".doc",".msg",".eml"},Z253)))&gt;0),1,0),0)</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IFERROR(IF(OR(SUMPRODUCT(--ISNUMBER(SEARCH({"a0","a-0","a_0","a/0","a.0"},BP253)))&gt;0,SUMPRODUCT(--ISNUMBER(SEARCH({"ref 0","ref no 0","ref. 0","ref: 0","no. 0","no: 0","# 0","rev 0","email 0","memo 0","form 0","sheet 0","log 0","doc 0","report 0","photo 0","photos 0","img 0","file 0","ack 0","batch 0","lot 0","job 0","record 0","fax 0","letter 0","ref0","#0","no.0","no:0"},BO253)))&gt;0,AND(SUMPRODUCT(--ISNUMBER(SEARCH({" ref "," email "," memo "," form "," sheet "," report "," ack "," letter "," record "," log "," doc "," file "," batch "," lot "," job "," fax "," rev "," ticket "," case "," order "},(" "&amp;SUBSTITUTE(SUBSTITUTE(SUBSTITUTE(BO253,":"," "),"."," "),","," ")&amp;" "))))&gt;0,ISNUMBER(SEARCH("000",SUBSTITUTE(BO253,":"," ")))),SUMPRODUCT(--ISNUMBER(SEARCH({"http","www.","\",".pdf",".jpg",".jpeg",".png",".heic",".xls",".doc",".msg",".eml"},W253)))&gt;0),1,0),0)</f>
        <v>0</v>
      </c>
    </row>
    <row r="254" customFormat="false" ht="39.75" hidden="false" customHeight="true" outlineLevel="0" collapsed="false">
      <c r="A254" s="57" t="s">
        <v>821</v>
      </c>
      <c r="B254" s="57" t="s">
        <v>235</v>
      </c>
      <c r="C254" s="57" t="str">
        <f aca="false">Flights!$F$11</f>
        <v>MH0003</v>
      </c>
      <c r="D254" s="58" t="n">
        <f aca="false">Flights!$D$11</f>
        <v>46304</v>
      </c>
      <c r="E254" s="57" t="str">
        <f aca="false">Flights!$G$11&amp;"-"&amp;Flights!$H$11</f>
        <v>LHR-KUL</v>
      </c>
      <c r="F254" s="57" t="str">
        <f aca="false">Flights!$K$11</f>
        <v>BC</v>
      </c>
      <c r="G254" s="57" t="s">
        <v>455</v>
      </c>
      <c r="H254" s="57" t="s">
        <v>456</v>
      </c>
      <c r="I254" s="57" t="s">
        <v>495</v>
      </c>
      <c r="J254" s="57" t="s">
        <v>539</v>
      </c>
      <c r="K254" s="67" t="s">
        <v>497</v>
      </c>
      <c r="L254" s="67" t="s">
        <v>738</v>
      </c>
      <c r="M254" s="67" t="s">
        <v>447</v>
      </c>
      <c r="N254" s="67" t="s">
        <v>379</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IFERROR(IF(OR(SUMPRODUCT(--ISNUMBER(SEARCH({"a0","a-0","a_0","a/0","a.0"},BN254)))&gt;0,SUMPRODUCT(--ISNUMBER(SEARCH({"ref 0","ref no 0","ref. 0","ref: 0","no. 0","no: 0","# 0","rev 0","email 0","memo 0","form 0","sheet 0","log 0","doc 0","report 0","photo 0","photos 0","img 0","file 0","ack 0","batch 0","lot 0","job 0","record 0","fax 0","letter 0","ref0","#0","no.0","no:0"},BM254)))&gt;0,AND(SUMPRODUCT(--ISNUMBER(SEARCH({" ref "," email "," memo "," form "," sheet "," report "," ack "," letter "," record "," log "," doc "," file "," batch "," lot "," job "," fax "," rev "," ticket "," case "," order "},(" "&amp;SUBSTITUTE(SUBSTITUTE(SUBSTITUTE(BM254,":"," "),"."," "),","," ")&amp;" "))))&gt;0,ISNUMBER(SEARCH("000",SUBSTITUTE(BM254,":"," ")))),SUMPRODUCT(--ISNUMBER(SEARCH({"http","www.","\",".pdf",".jpg",".jpeg",".png",".heic",".xls",".doc",".msg",".eml"},Z254)))&gt;0),1,0),0)</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IFERROR(IF(OR(SUMPRODUCT(--ISNUMBER(SEARCH({"a0","a-0","a_0","a/0","a.0"},BP254)))&gt;0,SUMPRODUCT(--ISNUMBER(SEARCH({"ref 0","ref no 0","ref. 0","ref: 0","no. 0","no: 0","# 0","rev 0","email 0","memo 0","form 0","sheet 0","log 0","doc 0","report 0","photo 0","photos 0","img 0","file 0","ack 0","batch 0","lot 0","job 0","record 0","fax 0","letter 0","ref0","#0","no.0","no:0"},BO254)))&gt;0,AND(SUMPRODUCT(--ISNUMBER(SEARCH({" ref "," email "," memo "," form "," sheet "," report "," ack "," letter "," record "," log "," doc "," file "," batch "," lot "," job "," fax "," rev "," ticket "," case "," order "},(" "&amp;SUBSTITUTE(SUBSTITUTE(SUBSTITUTE(BO254,":"," "),"."," "),","," ")&amp;" "))))&gt;0,ISNUMBER(SEARCH("000",SUBSTITUTE(BO254,":"," ")))),SUMPRODUCT(--ISNUMBER(SEARCH({"http","www.","\",".pdf",".jpg",".jpeg",".png",".heic",".xls",".doc",".msg",".eml"},W254)))&gt;0),1,0),0)</f>
        <v>0</v>
      </c>
    </row>
    <row r="255" customFormat="false" ht="39.75" hidden="false" customHeight="true" outlineLevel="0" collapsed="false">
      <c r="A255" s="57" t="s">
        <v>822</v>
      </c>
      <c r="B255" s="57" t="s">
        <v>235</v>
      </c>
      <c r="C255" s="57" t="str">
        <f aca="false">Flights!$F$11</f>
        <v>MH0003</v>
      </c>
      <c r="D255" s="58" t="n">
        <f aca="false">Flights!$D$11</f>
        <v>46304</v>
      </c>
      <c r="E255" s="57" t="str">
        <f aca="false">Flights!$G$11&amp;"-"&amp;Flights!$H$11</f>
        <v>LHR-KUL</v>
      </c>
      <c r="F255" s="57" t="str">
        <f aca="false">Flights!$K$11</f>
        <v>BC</v>
      </c>
      <c r="G255" s="57" t="s">
        <v>455</v>
      </c>
      <c r="H255" s="57" t="s">
        <v>456</v>
      </c>
      <c r="I255" s="57" t="s">
        <v>495</v>
      </c>
      <c r="J255" s="57" t="s">
        <v>542</v>
      </c>
      <c r="K255" s="67" t="s">
        <v>497</v>
      </c>
      <c r="L255" s="67" t="s">
        <v>740</v>
      </c>
      <c r="M255" s="67" t="s">
        <v>447</v>
      </c>
      <c r="N255" s="67" t="s">
        <v>379</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IFERROR(IF(OR(SUMPRODUCT(--ISNUMBER(SEARCH({"a0","a-0","a_0","a/0","a.0"},BN255)))&gt;0,SUMPRODUCT(--ISNUMBER(SEARCH({"ref 0","ref no 0","ref. 0","ref: 0","no. 0","no: 0","# 0","rev 0","email 0","memo 0","form 0","sheet 0","log 0","doc 0","report 0","photo 0","photos 0","img 0","file 0","ack 0","batch 0","lot 0","job 0","record 0","fax 0","letter 0","ref0","#0","no.0","no:0"},BM255)))&gt;0,AND(SUMPRODUCT(--ISNUMBER(SEARCH({" ref "," email "," memo "," form "," sheet "," report "," ack "," letter "," record "," log "," doc "," file "," batch "," lot "," job "," fax "," rev "," ticket "," case "," order "},(" "&amp;SUBSTITUTE(SUBSTITUTE(SUBSTITUTE(BM255,":"," "),"."," "),","," ")&amp;" "))))&gt;0,ISNUMBER(SEARCH("000",SUBSTITUTE(BM255,":"," ")))),SUMPRODUCT(--ISNUMBER(SEARCH({"http","www.","\",".pdf",".jpg",".jpeg",".png",".heic",".xls",".doc",".msg",".eml"},Z255)))&gt;0),1,0),0)</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IFERROR(IF(OR(SUMPRODUCT(--ISNUMBER(SEARCH({"a0","a-0","a_0","a/0","a.0"},BP255)))&gt;0,SUMPRODUCT(--ISNUMBER(SEARCH({"ref 0","ref no 0","ref. 0","ref: 0","no. 0","no: 0","# 0","rev 0","email 0","memo 0","form 0","sheet 0","log 0","doc 0","report 0","photo 0","photos 0","img 0","file 0","ack 0","batch 0","lot 0","job 0","record 0","fax 0","letter 0","ref0","#0","no.0","no:0"},BO255)))&gt;0,AND(SUMPRODUCT(--ISNUMBER(SEARCH({" ref "," email "," memo "," form "," sheet "," report "," ack "," letter "," record "," log "," doc "," file "," batch "," lot "," job "," fax "," rev "," ticket "," case "," order "},(" "&amp;SUBSTITUTE(SUBSTITUTE(SUBSTITUTE(BO255,":"," "),"."," "),","," ")&amp;" "))))&gt;0,ISNUMBER(SEARCH("000",SUBSTITUTE(BO255,":"," ")))),SUMPRODUCT(--ISNUMBER(SEARCH({"http","www.","\",".pdf",".jpg",".jpeg",".png",".heic",".xls",".doc",".msg",".eml"},W255)))&gt;0),1,0),0)</f>
        <v>0</v>
      </c>
    </row>
    <row r="256" customFormat="false" ht="39.75" hidden="false" customHeight="true" outlineLevel="0" collapsed="false">
      <c r="A256" s="57" t="s">
        <v>823</v>
      </c>
      <c r="B256" s="57" t="s">
        <v>235</v>
      </c>
      <c r="C256" s="57" t="str">
        <f aca="false">Flights!$F$11</f>
        <v>MH0003</v>
      </c>
      <c r="D256" s="58" t="n">
        <f aca="false">Flights!$D$11</f>
        <v>46304</v>
      </c>
      <c r="E256" s="57" t="str">
        <f aca="false">Flights!$G$11&amp;"-"&amp;Flights!$H$11</f>
        <v>LHR-KUL</v>
      </c>
      <c r="F256" s="57" t="str">
        <f aca="false">Flights!$K$11</f>
        <v>BC</v>
      </c>
      <c r="G256" s="57" t="s">
        <v>455</v>
      </c>
      <c r="H256" s="57" t="s">
        <v>456</v>
      </c>
      <c r="I256" s="57" t="s">
        <v>495</v>
      </c>
      <c r="J256" s="57" t="s">
        <v>544</v>
      </c>
      <c r="K256" s="67" t="s">
        <v>612</v>
      </c>
      <c r="L256" s="67" t="s">
        <v>742</v>
      </c>
      <c r="M256" s="67" t="s">
        <v>447</v>
      </c>
      <c r="N256" s="67" t="s">
        <v>379</v>
      </c>
      <c r="O256" s="67" t="s">
        <v>545</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IFERROR(IF(OR(SUMPRODUCT(--ISNUMBER(SEARCH({"a0","a-0","a_0","a/0","a.0"},BN256)))&gt;0,SUMPRODUCT(--ISNUMBER(SEARCH({"ref 0","ref no 0","ref. 0","ref: 0","no. 0","no: 0","# 0","rev 0","email 0","memo 0","form 0","sheet 0","log 0","doc 0","report 0","photo 0","photos 0","img 0","file 0","ack 0","batch 0","lot 0","job 0","record 0","fax 0","letter 0","ref0","#0","no.0","no:0"},BM256)))&gt;0,AND(SUMPRODUCT(--ISNUMBER(SEARCH({" ref "," email "," memo "," form "," sheet "," report "," ack "," letter "," record "," log "," doc "," file "," batch "," lot "," job "," fax "," rev "," ticket "," case "," order "},(" "&amp;SUBSTITUTE(SUBSTITUTE(SUBSTITUTE(BM256,":"," "),"."," "),","," ")&amp;" "))))&gt;0,ISNUMBER(SEARCH("000",SUBSTITUTE(BM256,":"," ")))),SUMPRODUCT(--ISNUMBER(SEARCH({"http","www.","\",".pdf",".jpg",".jpeg",".png",".heic",".xls",".doc",".msg",".eml"},Z256)))&gt;0),1,0),0)</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IFERROR(IF(OR(SUMPRODUCT(--ISNUMBER(SEARCH({"a0","a-0","a_0","a/0","a.0"},BP256)))&gt;0,SUMPRODUCT(--ISNUMBER(SEARCH({"ref 0","ref no 0","ref. 0","ref: 0","no. 0","no: 0","# 0","rev 0","email 0","memo 0","form 0","sheet 0","log 0","doc 0","report 0","photo 0","photos 0","img 0","file 0","ack 0","batch 0","lot 0","job 0","record 0","fax 0","letter 0","ref0","#0","no.0","no:0"},BO256)))&gt;0,AND(SUMPRODUCT(--ISNUMBER(SEARCH({" ref "," email "," memo "," form "," sheet "," report "," ack "," letter "," record "," log "," doc "," file "," batch "," lot "," job "," fax "," rev "," ticket "," case "," order "},(" "&amp;SUBSTITUTE(SUBSTITUTE(SUBSTITUTE(BO256,":"," "),"."," "),","," ")&amp;" "))))&gt;0,ISNUMBER(SEARCH("000",SUBSTITUTE(BO256,":"," ")))),SUMPRODUCT(--ISNUMBER(SEARCH({"http","www.","\",".pdf",".jpg",".jpeg",".png",".heic",".xls",".doc",".msg",".eml"},W256)))&gt;0),1,0),0)</f>
        <v>0</v>
      </c>
    </row>
    <row r="257" customFormat="false" ht="39.75" hidden="false" customHeight="true" outlineLevel="0" collapsed="false">
      <c r="A257" s="57" t="s">
        <v>824</v>
      </c>
      <c r="B257" s="57" t="s">
        <v>235</v>
      </c>
      <c r="C257" s="57" t="str">
        <f aca="false">Flights!$F$11</f>
        <v>MH0003</v>
      </c>
      <c r="D257" s="58" t="n">
        <f aca="false">Flights!$D$11</f>
        <v>46304</v>
      </c>
      <c r="E257" s="57" t="str">
        <f aca="false">Flights!$G$11&amp;"-"&amp;Flights!$H$11</f>
        <v>LHR-KUL</v>
      </c>
      <c r="F257" s="57" t="str">
        <f aca="false">Flights!$K$11</f>
        <v>BC</v>
      </c>
      <c r="G257" s="57" t="s">
        <v>455</v>
      </c>
      <c r="H257" s="57" t="s">
        <v>456</v>
      </c>
      <c r="I257" s="57" t="s">
        <v>495</v>
      </c>
      <c r="J257" s="57" t="s">
        <v>547</v>
      </c>
      <c r="K257" s="67" t="s">
        <v>497</v>
      </c>
      <c r="L257" s="67" t="s">
        <v>744</v>
      </c>
      <c r="M257" s="67" t="s">
        <v>447</v>
      </c>
      <c r="N257" s="67" t="s">
        <v>379</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IFERROR(IF(OR(SUMPRODUCT(--ISNUMBER(SEARCH({"a0","a-0","a_0","a/0","a.0"},BN257)))&gt;0,SUMPRODUCT(--ISNUMBER(SEARCH({"ref 0","ref no 0","ref. 0","ref: 0","no. 0","no: 0","# 0","rev 0","email 0","memo 0","form 0","sheet 0","log 0","doc 0","report 0","photo 0","photos 0","img 0","file 0","ack 0","batch 0","lot 0","job 0","record 0","fax 0","letter 0","ref0","#0","no.0","no:0"},BM257)))&gt;0,AND(SUMPRODUCT(--ISNUMBER(SEARCH({" ref "," email "," memo "," form "," sheet "," report "," ack "," letter "," record "," log "," doc "," file "," batch "," lot "," job "," fax "," rev "," ticket "," case "," order "},(" "&amp;SUBSTITUTE(SUBSTITUTE(SUBSTITUTE(BM257,":"," "),"."," "),","," ")&amp;" "))))&gt;0,ISNUMBER(SEARCH("000",SUBSTITUTE(BM257,":"," ")))),SUMPRODUCT(--ISNUMBER(SEARCH({"http","www.","\",".pdf",".jpg",".jpeg",".png",".heic",".xls",".doc",".msg",".eml"},Z257)))&gt;0),1,0),0)</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IFERROR(IF(OR(SUMPRODUCT(--ISNUMBER(SEARCH({"a0","a-0","a_0","a/0","a.0"},BP257)))&gt;0,SUMPRODUCT(--ISNUMBER(SEARCH({"ref 0","ref no 0","ref. 0","ref: 0","no. 0","no: 0","# 0","rev 0","email 0","memo 0","form 0","sheet 0","log 0","doc 0","report 0","photo 0","photos 0","img 0","file 0","ack 0","batch 0","lot 0","job 0","record 0","fax 0","letter 0","ref0","#0","no.0","no:0"},BO257)))&gt;0,AND(SUMPRODUCT(--ISNUMBER(SEARCH({" ref "," email "," memo "," form "," sheet "," report "," ack "," letter "," record "," log "," doc "," file "," batch "," lot "," job "," fax "," rev "," ticket "," case "," order "},(" "&amp;SUBSTITUTE(SUBSTITUTE(SUBSTITUTE(BO257,":"," "),"."," "),","," ")&amp;" "))))&gt;0,ISNUMBER(SEARCH("000",SUBSTITUTE(BO257,":"," ")))),SUMPRODUCT(--ISNUMBER(SEARCH({"http","www.","\",".pdf",".jpg",".jpeg",".png",".heic",".xls",".doc",".msg",".eml"},W257)))&gt;0),1,0),0)</f>
        <v>0</v>
      </c>
    </row>
    <row r="258" customFormat="false" ht="39.75" hidden="false" customHeight="true" outlineLevel="0" collapsed="false">
      <c r="A258" s="57" t="s">
        <v>825</v>
      </c>
      <c r="B258" s="57" t="s">
        <v>235</v>
      </c>
      <c r="C258" s="57" t="str">
        <f aca="false">Flights!$F$11</f>
        <v>MH0003</v>
      </c>
      <c r="D258" s="58" t="n">
        <f aca="false">Flights!$D$11</f>
        <v>46304</v>
      </c>
      <c r="E258" s="57" t="str">
        <f aca="false">Flights!$G$11&amp;"-"&amp;Flights!$H$11</f>
        <v>LHR-KUL</v>
      </c>
      <c r="F258" s="57" t="str">
        <f aca="false">Flights!$K$11</f>
        <v>BC</v>
      </c>
      <c r="G258" s="57" t="s">
        <v>455</v>
      </c>
      <c r="H258" s="57" t="s">
        <v>456</v>
      </c>
      <c r="I258" s="57" t="s">
        <v>443</v>
      </c>
      <c r="J258" s="57" t="s">
        <v>549</v>
      </c>
      <c r="K258" s="67" t="s">
        <v>445</v>
      </c>
      <c r="L258" s="67" t="s">
        <v>746</v>
      </c>
      <c r="M258" s="67" t="s">
        <v>447</v>
      </c>
      <c r="N258" s="67" t="s">
        <v>379</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IFERROR(IF(OR(SUMPRODUCT(--ISNUMBER(SEARCH({"a0","a-0","a_0","a/0","a.0"},BN258)))&gt;0,SUMPRODUCT(--ISNUMBER(SEARCH({"ref 0","ref no 0","ref. 0","ref: 0","no. 0","no: 0","# 0","rev 0","email 0","memo 0","form 0","sheet 0","log 0","doc 0","report 0","photo 0","photos 0","img 0","file 0","ack 0","batch 0","lot 0","job 0","record 0","fax 0","letter 0","ref0","#0","no.0","no:0"},BM258)))&gt;0,AND(SUMPRODUCT(--ISNUMBER(SEARCH({" ref "," email "," memo "," form "," sheet "," report "," ack "," letter "," record "," log "," doc "," file "," batch "," lot "," job "," fax "," rev "," ticket "," case "," order "},(" "&amp;SUBSTITUTE(SUBSTITUTE(SUBSTITUTE(BM258,":"," "),"."," "),","," ")&amp;" "))))&gt;0,ISNUMBER(SEARCH("000",SUBSTITUTE(BM258,":"," ")))),SUMPRODUCT(--ISNUMBER(SEARCH({"http","www.","\",".pdf",".jpg",".jpeg",".png",".heic",".xls",".doc",".msg",".eml"},Z258)))&gt;0),1,0),0)</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IFERROR(IF(OR(SUMPRODUCT(--ISNUMBER(SEARCH({"a0","a-0","a_0","a/0","a.0"},BP258)))&gt;0,SUMPRODUCT(--ISNUMBER(SEARCH({"ref 0","ref no 0","ref. 0","ref: 0","no. 0","no: 0","# 0","rev 0","email 0","memo 0","form 0","sheet 0","log 0","doc 0","report 0","photo 0","photos 0","img 0","file 0","ack 0","batch 0","lot 0","job 0","record 0","fax 0","letter 0","ref0","#0","no.0","no:0"},BO258)))&gt;0,AND(SUMPRODUCT(--ISNUMBER(SEARCH({" ref "," email "," memo "," form "," sheet "," report "," ack "," letter "," record "," log "," doc "," file "," batch "," lot "," job "," fax "," rev "," ticket "," case "," order "},(" "&amp;SUBSTITUTE(SUBSTITUTE(SUBSTITUTE(BO258,":"," "),"."," "),","," ")&amp;" "))))&gt;0,ISNUMBER(SEARCH("000",SUBSTITUTE(BO258,":"," ")))),SUMPRODUCT(--ISNUMBER(SEARCH({"http","www.","\",".pdf",".jpg",".jpeg",".png",".heic",".xls",".doc",".msg",".eml"},W258)))&gt;0),1,0),0)</f>
        <v>0</v>
      </c>
    </row>
    <row r="259" customFormat="false" ht="39.75" hidden="false" customHeight="true" outlineLevel="0" collapsed="false">
      <c r="A259" s="57" t="s">
        <v>826</v>
      </c>
      <c r="B259" s="57" t="s">
        <v>235</v>
      </c>
      <c r="C259" s="57" t="str">
        <f aca="false">Flights!$F$11</f>
        <v>MH0003</v>
      </c>
      <c r="D259" s="58" t="n">
        <f aca="false">Flights!$D$11</f>
        <v>46304</v>
      </c>
      <c r="E259" s="57" t="str">
        <f aca="false">Flights!$G$11&amp;"-"&amp;Flights!$H$11</f>
        <v>LHR-KUL</v>
      </c>
      <c r="F259" s="57" t="str">
        <f aca="false">Flights!$K$11</f>
        <v>BC</v>
      </c>
      <c r="G259" s="57" t="s">
        <v>455</v>
      </c>
      <c r="H259" s="57" t="s">
        <v>456</v>
      </c>
      <c r="I259" s="57" t="s">
        <v>443</v>
      </c>
      <c r="J259" s="57" t="s">
        <v>649</v>
      </c>
      <c r="K259" s="67" t="s">
        <v>445</v>
      </c>
      <c r="L259" s="67" t="s">
        <v>748</v>
      </c>
      <c r="M259" s="67" t="s">
        <v>447</v>
      </c>
      <c r="N259" s="67" t="s">
        <v>379</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IFERROR(IF(OR(SUMPRODUCT(--ISNUMBER(SEARCH({"a0","a-0","a_0","a/0","a.0"},BN259)))&gt;0,SUMPRODUCT(--ISNUMBER(SEARCH({"ref 0","ref no 0","ref. 0","ref: 0","no. 0","no: 0","# 0","rev 0","email 0","memo 0","form 0","sheet 0","log 0","doc 0","report 0","photo 0","photos 0","img 0","file 0","ack 0","batch 0","lot 0","job 0","record 0","fax 0","letter 0","ref0","#0","no.0","no:0"},BM259)))&gt;0,AND(SUMPRODUCT(--ISNUMBER(SEARCH({" ref "," email "," memo "," form "," sheet "," report "," ack "," letter "," record "," log "," doc "," file "," batch "," lot "," job "," fax "," rev "," ticket "," case "," order "},(" "&amp;SUBSTITUTE(SUBSTITUTE(SUBSTITUTE(BM259,":"," "),"."," "),","," ")&amp;" "))))&gt;0,ISNUMBER(SEARCH("000",SUBSTITUTE(BM259,":"," ")))),SUMPRODUCT(--ISNUMBER(SEARCH({"http","www.","\",".pdf",".jpg",".jpeg",".png",".heic",".xls",".doc",".msg",".eml"},Z259)))&gt;0),1,0),0)</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IFERROR(IF(OR(SUMPRODUCT(--ISNUMBER(SEARCH({"a0","a-0","a_0","a/0","a.0"},BP259)))&gt;0,SUMPRODUCT(--ISNUMBER(SEARCH({"ref 0","ref no 0","ref. 0","ref: 0","no. 0","no: 0","# 0","rev 0","email 0","memo 0","form 0","sheet 0","log 0","doc 0","report 0","photo 0","photos 0","img 0","file 0","ack 0","batch 0","lot 0","job 0","record 0","fax 0","letter 0","ref0","#0","no.0","no:0"},BO259)))&gt;0,AND(SUMPRODUCT(--ISNUMBER(SEARCH({" ref "," email "," memo "," form "," sheet "," report "," ack "," letter "," record "," log "," doc "," file "," batch "," lot "," job "," fax "," rev "," ticket "," case "," order "},(" "&amp;SUBSTITUTE(SUBSTITUTE(SUBSTITUTE(BO259,":"," "),"."," "),","," ")&amp;" "))))&gt;0,ISNUMBER(SEARCH("000",SUBSTITUTE(BO259,":"," ")))),SUMPRODUCT(--ISNUMBER(SEARCH({"http","www.","\",".pdf",".jpg",".jpeg",".png",".heic",".xls",".doc",".msg",".eml"},W259)))&gt;0),1,0),0)</f>
        <v>0</v>
      </c>
    </row>
    <row r="260" customFormat="false" ht="39.75" hidden="false" customHeight="true" outlineLevel="0" collapsed="false">
      <c r="A260" s="57" t="s">
        <v>827</v>
      </c>
      <c r="B260" s="57" t="s">
        <v>235</v>
      </c>
      <c r="C260" s="57" t="str">
        <f aca="false">Flights!$F$11</f>
        <v>MH0003</v>
      </c>
      <c r="D260" s="58" t="n">
        <f aca="false">Flights!$D$11</f>
        <v>46304</v>
      </c>
      <c r="E260" s="57" t="str">
        <f aca="false">Flights!$G$11&amp;"-"&amp;Flights!$H$11</f>
        <v>LHR-KUL</v>
      </c>
      <c r="F260" s="57" t="str">
        <f aca="false">Flights!$K$11</f>
        <v>BC</v>
      </c>
      <c r="G260" s="57" t="s">
        <v>455</v>
      </c>
      <c r="H260" s="57" t="s">
        <v>456</v>
      </c>
      <c r="I260" s="57" t="s">
        <v>443</v>
      </c>
      <c r="J260" s="57" t="s">
        <v>651</v>
      </c>
      <c r="K260" s="67" t="s">
        <v>445</v>
      </c>
      <c r="L260" s="67" t="s">
        <v>750</v>
      </c>
      <c r="M260" s="67" t="s">
        <v>447</v>
      </c>
      <c r="N260" s="67" t="s">
        <v>379</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IFERROR(IF(OR(SUMPRODUCT(--ISNUMBER(SEARCH({"a0","a-0","a_0","a/0","a.0"},BN260)))&gt;0,SUMPRODUCT(--ISNUMBER(SEARCH({"ref 0","ref no 0","ref. 0","ref: 0","no. 0","no: 0","# 0","rev 0","email 0","memo 0","form 0","sheet 0","log 0","doc 0","report 0","photo 0","photos 0","img 0","file 0","ack 0","batch 0","lot 0","job 0","record 0","fax 0","letter 0","ref0","#0","no.0","no:0"},BM260)))&gt;0,AND(SUMPRODUCT(--ISNUMBER(SEARCH({" ref "," email "," memo "," form "," sheet "," report "," ack "," letter "," record "," log "," doc "," file "," batch "," lot "," job "," fax "," rev "," ticket "," case "," order "},(" "&amp;SUBSTITUTE(SUBSTITUTE(SUBSTITUTE(BM260,":"," "),"."," "),","," ")&amp;" "))))&gt;0,ISNUMBER(SEARCH("000",SUBSTITUTE(BM260,":"," ")))),SUMPRODUCT(--ISNUMBER(SEARCH({"http","www.","\",".pdf",".jpg",".jpeg",".png",".heic",".xls",".doc",".msg",".eml"},Z260)))&gt;0),1,0),0)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IFERROR(IF(OR(SUMPRODUCT(--ISNUMBER(SEARCH({"a0","a-0","a_0","a/0","a.0"},BP260)))&gt;0,SUMPRODUCT(--ISNUMBER(SEARCH({"ref 0","ref no 0","ref. 0","ref: 0","no. 0","no: 0","# 0","rev 0","email 0","memo 0","form 0","sheet 0","log 0","doc 0","report 0","photo 0","photos 0","img 0","file 0","ack 0","batch 0","lot 0","job 0","record 0","fax 0","letter 0","ref0","#0","no.0","no:0"},BO260)))&gt;0,AND(SUMPRODUCT(--ISNUMBER(SEARCH({" ref "," email "," memo "," form "," sheet "," report "," ack "," letter "," record "," log "," doc "," file "," batch "," lot "," job "," fax "," rev "," ticket "," case "," order "},(" "&amp;SUBSTITUTE(SUBSTITUTE(SUBSTITUTE(BO260,":"," "),"."," "),","," ")&amp;" "))))&gt;0,ISNUMBER(SEARCH("000",SUBSTITUTE(BO260,":"," ")))),SUMPRODUCT(--ISNUMBER(SEARCH({"http","www.","\",".pdf",".jpg",".jpeg",".png",".heic",".xls",".doc",".msg",".eml"},W260)))&gt;0),1,0),0)</f>
        <v>0</v>
      </c>
    </row>
    <row r="261" customFormat="false" ht="39.75" hidden="false" customHeight="true" outlineLevel="0" collapsed="false">
      <c r="A261" s="57" t="s">
        <v>828</v>
      </c>
      <c r="B261" s="57" t="s">
        <v>235</v>
      </c>
      <c r="C261" s="57" t="str">
        <f aca="false">Flights!$F$11</f>
        <v>MH0003</v>
      </c>
      <c r="D261" s="58" t="n">
        <f aca="false">Flights!$D$11</f>
        <v>46304</v>
      </c>
      <c r="E261" s="57" t="str">
        <f aca="false">Flights!$G$11&amp;"-"&amp;Flights!$H$11</f>
        <v>LHR-KUL</v>
      </c>
      <c r="F261" s="57" t="str">
        <f aca="false">Flights!$K$11</f>
        <v>BC</v>
      </c>
      <c r="G261" s="57" t="s">
        <v>455</v>
      </c>
      <c r="H261" s="57" t="s">
        <v>456</v>
      </c>
      <c r="I261" s="57" t="s">
        <v>625</v>
      </c>
      <c r="J261" s="57" t="s">
        <v>653</v>
      </c>
      <c r="K261" s="67" t="s">
        <v>497</v>
      </c>
      <c r="L261" s="67" t="s">
        <v>752</v>
      </c>
      <c r="M261" s="67" t="s">
        <v>187</v>
      </c>
      <c r="N261" s="67" t="s">
        <v>379</v>
      </c>
      <c r="O261" s="67" t="s">
        <v>628</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IFERROR(IF(OR(SUMPRODUCT(--ISNUMBER(SEARCH({"a0","a-0","a_0","a/0","a.0"},BN261)))&gt;0,SUMPRODUCT(--ISNUMBER(SEARCH({"ref 0","ref no 0","ref. 0","ref: 0","no. 0","no: 0","# 0","rev 0","email 0","memo 0","form 0","sheet 0","log 0","doc 0","report 0","photo 0","photos 0","img 0","file 0","ack 0","batch 0","lot 0","job 0","record 0","fax 0","letter 0","ref0","#0","no.0","no:0"},BM261)))&gt;0,AND(SUMPRODUCT(--ISNUMBER(SEARCH({" ref "," email "," memo "," form "," sheet "," report "," ack "," letter "," record "," log "," doc "," file "," batch "," lot "," job "," fax "," rev "," ticket "," case "," order "},(" "&amp;SUBSTITUTE(SUBSTITUTE(SUBSTITUTE(BM261,":"," "),"."," "),","," ")&amp;" "))))&gt;0,ISNUMBER(SEARCH("000",SUBSTITUTE(BM261,":"," ")))),SUMPRODUCT(--ISNUMBER(SEARCH({"http","www.","\",".pdf",".jpg",".jpeg",".png",".heic",".xls",".doc",".msg",".eml"},Z261)))&gt;0),1,0),0)</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IFERROR(IF(OR(SUMPRODUCT(--ISNUMBER(SEARCH({"a0","a-0","a_0","a/0","a.0"},BP261)))&gt;0,SUMPRODUCT(--ISNUMBER(SEARCH({"ref 0","ref no 0","ref. 0","ref: 0","no. 0","no: 0","# 0","rev 0","email 0","memo 0","form 0","sheet 0","log 0","doc 0","report 0","photo 0","photos 0","img 0","file 0","ack 0","batch 0","lot 0","job 0","record 0","fax 0","letter 0","ref0","#0","no.0","no:0"},BO261)))&gt;0,AND(SUMPRODUCT(--ISNUMBER(SEARCH({" ref "," email "," memo "," form "," sheet "," report "," ack "," letter "," record "," log "," doc "," file "," batch "," lot "," job "," fax "," rev "," ticket "," case "," order "},(" "&amp;SUBSTITUTE(SUBSTITUTE(SUBSTITUTE(BO261,":"," "),"."," "),","," ")&amp;" "))))&gt;0,ISNUMBER(SEARCH("000",SUBSTITUTE(BO261,":"," ")))),SUMPRODUCT(--ISNUMBER(SEARCH({"http","www.","\",".pdf",".jpg",".jpeg",".png",".heic",".xls",".doc",".msg",".eml"},W261)))&gt;0),1,0),0)</f>
        <v>0</v>
      </c>
    </row>
    <row r="262" customFormat="false" ht="39.75" hidden="false" customHeight="true" outlineLevel="0" collapsed="false">
      <c r="A262" s="57" t="s">
        <v>829</v>
      </c>
      <c r="B262" s="57" t="s">
        <v>238</v>
      </c>
      <c r="C262" s="57" t="str">
        <f aca="false">Flights!$F$12</f>
        <v>MH0752</v>
      </c>
      <c r="D262" s="58" t="n">
        <f aca="false">Flights!$D$12</f>
        <v>46305</v>
      </c>
      <c r="E262" s="57" t="str">
        <f aca="false">Flights!$G$12&amp;"-"&amp;Flights!$H$12</f>
        <v>KUL-HAN</v>
      </c>
      <c r="F262" s="57" t="str">
        <f aca="false">Flights!$K$12</f>
        <v>EY</v>
      </c>
      <c r="G262" s="57" t="s">
        <v>81</v>
      </c>
      <c r="H262" s="57" t="s">
        <v>374</v>
      </c>
      <c r="I262" s="57" t="s">
        <v>375</v>
      </c>
      <c r="J262" s="57" t="s">
        <v>376</v>
      </c>
      <c r="K262" s="67" t="s">
        <v>377</v>
      </c>
      <c r="L262" s="67" t="s">
        <v>378</v>
      </c>
      <c r="M262" s="67"/>
      <c r="N262" s="67" t="s">
        <v>379</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")))/(LEN(L_PendNeg)+1)),1,0),1)</f>
        <v>0</v>
      </c>
      <c r="BK262" s="61" t="n">
        <f aca="false">IFERROR(IF(SUMPRODUCT((LEN(BF262)-LEN(SUBSTITUTE(BF262," "&amp;L_PendStrict&amp;" "," ")))/(LEN(L_PendStrict)+1))&gt;SUMPRODUCT((LEN(BF262)-LEN(SUBSTITUTE(BF262," "&amp;L_PendNeg&amp;" "," ")))/(LEN(L_PendNeg)+1)),1,0),1)</f>
        <v>0</v>
      </c>
      <c r="BL262" s="61" t="n">
        <f aca="false">IFERROR(IF(OR(SUMPRODUCT(--ISNUMBER(SEARCH({"a0","a-0","a_0","a/0","a.0"},BN262)))&gt;0,SUMPRODUCT(--ISNUMBER(SEARCH({"ref 0","ref no 0","ref. 0","ref: 0","no. 0","no: 0","# 0","rev 0","email 0","memo 0","form 0","sheet 0","log 0","doc 0","report 0","photo 0","photos 0","img 0","file 0","ack 0","batch 0","lot 0","job 0","record 0","fax 0","letter 0","ref0","#0","no.0","no:0"},BM262)))&gt;0,AND(SUMPRODUCT(--ISNUMBER(SEARCH({" ref "," email "," memo "," form "," sheet "," report "," ack "," letter "," record "," log "," doc "," file "," batch "," lot "," job "," fax "," rev "," ticket "," case "," order "},(" "&amp;SUBSTITUTE(SUBSTITUTE(SUBSTITUTE(BM262,":"," "),"."," "),","," ")&amp;" "))))&gt;0,ISNUMBER(SEARCH("000",SUBSTITUTE(BM262,":"," ")))),SUMPRODUCT(--ISNUMBER(SEARCH({"http","www.","\",".pdf",".jpg",".jpeg",".png",".heic",".xls",".doc",".msg",".eml"},Z262)))&gt;0),1,0),0)</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IFERROR(IF(OR(SUMPRODUCT(--ISNUMBER(SEARCH({"a0","a-0","a_0","a/0","a.0"},BP262)))&gt;0,SUMPRODUCT(--ISNUMBER(SEARCH({"ref 0","ref no 0","ref. 0","ref: 0","no. 0","no: 0","# 0","rev 0","email 0","memo 0","form 0","sheet 0","log 0","doc 0","report 0","photo 0","photos 0","img 0","file 0","ack 0","batch 0","lot 0","job 0","record 0","fax 0","letter 0","ref0","#0","no.0","no:0"},BO262)))&gt;0,AND(SUMPRODUCT(--ISNUMBER(SEARCH({" ref "," email "," memo "," form "," sheet "," report "," ack "," letter "," record "," log "," doc "," file "," batch "," lot "," job "," fax "," rev "," ticket "," case "," order "},(" "&amp;SUBSTITUTE(SUBSTITUTE(SUBSTITUTE(BO262,":"," "),"."," "),","," ")&amp;" "))))&gt;0,ISNUMBER(SEARCH("000",SUBSTITUTE(BO262,":"," ")))),SUMPRODUCT(--ISNUMBER(SEARCH({"http","www.","\",".pdf",".jpg",".jpeg",".png",".heic",".xls",".doc",".msg",".eml"},W262)))&gt;0),1,0),0)</f>
        <v>0</v>
      </c>
    </row>
    <row r="263" customFormat="false" ht="39.75" hidden="false" customHeight="true" outlineLevel="0" collapsed="false">
      <c r="A263" s="57" t="s">
        <v>830</v>
      </c>
      <c r="B263" s="57" t="s">
        <v>238</v>
      </c>
      <c r="C263" s="57" t="str">
        <f aca="false">Flights!$F$12</f>
        <v>MH0752</v>
      </c>
      <c r="D263" s="58" t="n">
        <f aca="false">Flights!$D$12</f>
        <v>46305</v>
      </c>
      <c r="E263" s="57" t="str">
        <f aca="false">Flights!$G$12&amp;"-"&amp;Flights!$H$12</f>
        <v>KUL-HAN</v>
      </c>
      <c r="F263" s="57" t="str">
        <f aca="false">Flights!$K$12</f>
        <v>EY</v>
      </c>
      <c r="G263" s="57" t="s">
        <v>81</v>
      </c>
      <c r="H263" s="57" t="s">
        <v>374</v>
      </c>
      <c r="I263" s="57" t="s">
        <v>381</v>
      </c>
      <c r="J263" s="57" t="s">
        <v>382</v>
      </c>
      <c r="K263" s="67" t="s">
        <v>383</v>
      </c>
      <c r="L263" s="67" t="s">
        <v>378</v>
      </c>
      <c r="M263" s="67"/>
      <c r="N263" s="67" t="s">
        <v>379</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")))/(LEN(L_PendNeg)+1)),1,0),1)</f>
        <v>0</v>
      </c>
      <c r="BK263" s="61" t="n">
        <f aca="false">IFERROR(IF(SUMPRODUCT((LEN(BF263)-LEN(SUBSTITUTE(BF263," "&amp;L_PendStrict&amp;" "," ")))/(LEN(L_PendStrict)+1))&gt;SUMPRODUCT((LEN(BF263)-LEN(SUBSTITUTE(BF263," "&amp;L_PendNeg&amp;" "," ")))/(LEN(L_PendNeg)+1)),1,0),1)</f>
        <v>0</v>
      </c>
      <c r="BL263" s="61" t="n">
        <f aca="false">IFERROR(IF(OR(SUMPRODUCT(--ISNUMBER(SEARCH({"a0","a-0","a_0","a/0","a.0"},BN263)))&gt;0,SUMPRODUCT(--ISNUMBER(SEARCH({"ref 0","ref no 0","ref. 0","ref: 0","no. 0","no: 0","# 0","rev 0","email 0","memo 0","form 0","sheet 0","log 0","doc 0","report 0","photo 0","photos 0","img 0","file 0","ack 0","batch 0","lot 0","job 0","record 0","fax 0","letter 0","ref0","#0","no.0","no:0"},BM263)))&gt;0,AND(SUMPRODUCT(--ISNUMBER(SEARCH({" ref "," email "," memo "," form "," sheet "," report "," ack "," letter "," record "," log "," doc "," file "," batch "," lot "," job "," fax "," rev "," ticket "," case "," order "},(" "&amp;SUBSTITUTE(SUBSTITUTE(SUBSTITUTE(BM263,":"," "),"."," "),","," ")&amp;" "))))&gt;0,ISNUMBER(SEARCH("000",SUBSTITUTE(BM263,":"," ")))),SUMPRODUCT(--ISNUMBER(SEARCH({"http","www.","\",".pdf",".jpg",".jpeg",".png",".heic",".xls",".doc",".msg",".eml"},Z263)))&gt;0),1,0),0)</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IFERROR(IF(OR(SUMPRODUCT(--ISNUMBER(SEARCH({"a0","a-0","a_0","a/0","a.0"},BP263)))&gt;0,SUMPRODUCT(--ISNUMBER(SEARCH({"ref 0","ref no 0","ref. 0","ref: 0","no. 0","no: 0","# 0","rev 0","email 0","memo 0","form 0","sheet 0","log 0","doc 0","report 0","photo 0","photos 0","img 0","file 0","ack 0","batch 0","lot 0","job 0","record 0","fax 0","letter 0","ref0","#0","no.0","no:0"},BO263)))&gt;0,AND(SUMPRODUCT(--ISNUMBER(SEARCH({" ref "," email "," memo "," form "," sheet "," report "," ack "," letter "," record "," log "," doc "," file "," batch "," lot "," job "," fax "," rev "," ticket "," case "," order "},(" "&amp;SUBSTITUTE(SUBSTITUTE(SUBSTITUTE(BO263,":"," "),"."," "),","," ")&amp;" "))))&gt;0,ISNUMBER(SEARCH("000",SUBSTITUTE(BO263,":"," ")))),SUMPRODUCT(--ISNUMBER(SEARCH({"http","www.","\",".pdf",".jpg",".jpeg",".png",".heic",".xls",".doc",".msg",".eml"},W263)))&gt;0),1,0),0)</f>
        <v>0</v>
      </c>
    </row>
    <row r="264" customFormat="false" ht="41.25" hidden="false" customHeight="true" outlineLevel="0" collapsed="false">
      <c r="A264" s="57" t="s">
        <v>831</v>
      </c>
      <c r="B264" s="57" t="s">
        <v>238</v>
      </c>
      <c r="C264" s="57" t="str">
        <f aca="false">Flights!$F$12</f>
        <v>MH0752</v>
      </c>
      <c r="D264" s="58" t="n">
        <f aca="false">Flights!$D$12</f>
        <v>46305</v>
      </c>
      <c r="E264" s="57" t="str">
        <f aca="false">Flights!$G$12&amp;"-"&amp;Flights!$H$12</f>
        <v>KUL-HAN</v>
      </c>
      <c r="F264" s="57" t="str">
        <f aca="false">Flights!$K$12</f>
        <v>EY</v>
      </c>
      <c r="G264" s="57" t="s">
        <v>81</v>
      </c>
      <c r="H264" s="57" t="s">
        <v>374</v>
      </c>
      <c r="I264" s="57" t="s">
        <v>385</v>
      </c>
      <c r="J264" s="57" t="s">
        <v>386</v>
      </c>
      <c r="K264" s="67" t="s">
        <v>387</v>
      </c>
      <c r="L264" s="67" t="s">
        <v>378</v>
      </c>
      <c r="M264" s="67"/>
      <c r="N264" s="67" t="str">
        <f aca="false">IF(TRIM(Flights!$L$12)="A339","Required","N/A – rule")</f>
        <v>N/A – rule</v>
      </c>
      <c r="O264" s="67" t="s">
        <v>388</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")))/(LEN(L_PendNeg)+1)),1,0),1)</f>
        <v>0</v>
      </c>
      <c r="BK264" s="61" t="n">
        <f aca="false">IFERROR(IF(SUMPRODUCT((LEN(BF264)-LEN(SUBSTITUTE(BF264," "&amp;L_PendStrict&amp;" "," ")))/(LEN(L_PendStrict)+1))&gt;SUMPRODUCT((LEN(BF264)-LEN(SUBSTITUTE(BF264," "&amp;L_PendNeg&amp;" "," ")))/(LEN(L_PendNeg)+1)),1,0),1)</f>
        <v>0</v>
      </c>
      <c r="BL264" s="61" t="n">
        <f aca="false">IFERROR(IF(OR(SUMPRODUCT(--ISNUMBER(SEARCH({"a0","a-0","a_0","a/0","a.0"},BN264)))&gt;0,SUMPRODUCT(--ISNUMBER(SEARCH({"ref 0","ref no 0","ref. 0","ref: 0","no. 0","no: 0","# 0","rev 0","email 0","memo 0","form 0","sheet 0","log 0","doc 0","report 0","photo 0","photos 0","img 0","file 0","ack 0","batch 0","lot 0","job 0","record 0","fax 0","letter 0","ref0","#0","no.0","no:0"},BM264)))&gt;0,AND(SUMPRODUCT(--ISNUMBER(SEARCH({" ref "," email "," memo "," form "," sheet "," report "," ack "," letter "," record "," log "," doc "," file "," batch "," lot "," job "," fax "," rev "," ticket "," case "," order "},(" "&amp;SUBSTITUTE(SUBSTITUTE(SUBSTITUTE(BM264,":"," "),"."," "),","," ")&amp;" "))))&gt;0,ISNUMBER(SEARCH("000",SUBSTITUTE(BM264,":"," ")))),SUMPRODUCT(--ISNUMBER(SEARCH({"http","www.","\",".pdf",".jpg",".jpeg",".png",".heic",".xls",".doc",".msg",".eml"},Z264)))&gt;0),1,0),0)</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IFERROR(IF(OR(SUMPRODUCT(--ISNUMBER(SEARCH({"a0","a-0","a_0","a/0","a.0"},BP264)))&gt;0,SUMPRODUCT(--ISNUMBER(SEARCH({"ref 0","ref no 0","ref. 0","ref: 0","no. 0","no: 0","# 0","rev 0","email 0","memo 0","form 0","sheet 0","log 0","doc 0","report 0","photo 0","photos 0","img 0","file 0","ack 0","batch 0","lot 0","job 0","record 0","fax 0","letter 0","ref0","#0","no.0","no:0"},BO264)))&gt;0,AND(SUMPRODUCT(--ISNUMBER(SEARCH({" ref "," email "," memo "," form "," sheet "," report "," ack "," letter "," record "," log "," doc "," file "," batch "," lot "," job "," fax "," rev "," ticket "," case "," order "},(" "&amp;SUBSTITUTE(SUBSTITUTE(SUBSTITUTE(BO264,":"," "),"."," "),","," ")&amp;" "))))&gt;0,ISNUMBER(SEARCH("000",SUBSTITUTE(BO264,":"," ")))),SUMPRODUCT(--ISNUMBER(SEARCH({"http","www.","\",".pdf",".jpg",".jpeg",".png",".heic",".xls",".doc",".msg",".eml"},W264)))&gt;0),1,0),0)</f>
        <v>0</v>
      </c>
    </row>
    <row r="265" customFormat="false" ht="39.75" hidden="false" customHeight="true" outlineLevel="0" collapsed="false">
      <c r="A265" s="57" t="s">
        <v>832</v>
      </c>
      <c r="B265" s="57" t="s">
        <v>238</v>
      </c>
      <c r="C265" s="57" t="str">
        <f aca="false">Flights!$F$12</f>
        <v>MH0752</v>
      </c>
      <c r="D265" s="58" t="n">
        <f aca="false">Flights!$D$12</f>
        <v>46305</v>
      </c>
      <c r="E265" s="57" t="str">
        <f aca="false">Flights!$G$12&amp;"-"&amp;Flights!$H$12</f>
        <v>KUL-HAN</v>
      </c>
      <c r="F265" s="57" t="str">
        <f aca="false">Flights!$K$12</f>
        <v>EY</v>
      </c>
      <c r="G265" s="57" t="s">
        <v>81</v>
      </c>
      <c r="H265" s="57" t="s">
        <v>374</v>
      </c>
      <c r="I265" s="57" t="s">
        <v>390</v>
      </c>
      <c r="J265" s="57" t="s">
        <v>391</v>
      </c>
      <c r="K265" s="67" t="s">
        <v>392</v>
      </c>
      <c r="L265" s="67" t="s">
        <v>378</v>
      </c>
      <c r="M265" s="67"/>
      <c r="N265" s="67" t="s">
        <v>379</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")))/(LEN(L_PendNeg)+1)),1,0),1)</f>
        <v>0</v>
      </c>
      <c r="BK265" s="61" t="n">
        <f aca="false">IFERROR(IF(SUMPRODUCT((LEN(BF265)-LEN(SUBSTITUTE(BF265," "&amp;L_PendStrict&amp;" "," ")))/(LEN(L_PendStrict)+1))&gt;SUMPRODUCT((LEN(BF265)-LEN(SUBSTITUTE(BF265," "&amp;L_PendNeg&amp;" "," ")))/(LEN(L_PendNeg)+1)),1,0),1)</f>
        <v>0</v>
      </c>
      <c r="BL265" s="61" t="n">
        <f aca="false">IFERROR(IF(OR(SUMPRODUCT(--ISNUMBER(SEARCH({"a0","a-0","a_0","a/0","a.0"},BN265)))&gt;0,SUMPRODUCT(--ISNUMBER(SEARCH({"ref 0","ref no 0","ref. 0","ref: 0","no. 0","no: 0","# 0","rev 0","email 0","memo 0","form 0","sheet 0","log 0","doc 0","report 0","photo 0","photos 0","img 0","file 0","ack 0","batch 0","lot 0","job 0","record 0","fax 0","letter 0","ref0","#0","no.0","no:0"},BM265)))&gt;0,AND(SUMPRODUCT(--ISNUMBER(SEARCH({" ref "," email "," memo "," form "," sheet "," report "," ack "," letter "," record "," log "," doc "," file "," batch "," lot "," job "," fax "," rev "," ticket "," case "," order "},(" "&amp;SUBSTITUTE(SUBSTITUTE(SUBSTITUTE(BM265,":"," "),"."," "),","," ")&amp;" "))))&gt;0,ISNUMBER(SEARCH("000",SUBSTITUTE(BM265,":"," ")))),SUMPRODUCT(--ISNUMBER(SEARCH({"http","www.","\",".pdf",".jpg",".jpeg",".png",".heic",".xls",".doc",".msg",".eml"},Z265)))&gt;0),1,0),0)</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IFERROR(IF(OR(SUMPRODUCT(--ISNUMBER(SEARCH({"a0","a-0","a_0","a/0","a.0"},BP265)))&gt;0,SUMPRODUCT(--ISNUMBER(SEARCH({"ref 0","ref no 0","ref. 0","ref: 0","no. 0","no: 0","# 0","rev 0","email 0","memo 0","form 0","sheet 0","log 0","doc 0","report 0","photo 0","photos 0","img 0","file 0","ack 0","batch 0","lot 0","job 0","record 0","fax 0","letter 0","ref0","#0","no.0","no:0"},BO265)))&gt;0,AND(SUMPRODUCT(--ISNUMBER(SEARCH({" ref "," email "," memo "," form "," sheet "," report "," ack "," letter "," record "," log "," doc "," file "," batch "," lot "," job "," fax "," rev "," ticket "," case "," order "},(" "&amp;SUBSTITUTE(SUBSTITUTE(SUBSTITUTE(BO265,":"," "),"."," "),","," ")&amp;" "))))&gt;0,ISNUMBER(SEARCH("000",SUBSTITUTE(BO265,":"," ")))),SUMPRODUCT(--ISNUMBER(SEARCH({"http","www.","\",".pdf",".jpg",".jpeg",".png",".heic",".xls",".doc",".msg",".eml"},W265)))&gt;0),1,0),0)</f>
        <v>0</v>
      </c>
    </row>
    <row r="266" customFormat="false" ht="39.75" hidden="false" customHeight="true" outlineLevel="0" collapsed="false">
      <c r="A266" s="57" t="s">
        <v>833</v>
      </c>
      <c r="B266" s="57" t="s">
        <v>238</v>
      </c>
      <c r="C266" s="57" t="str">
        <f aca="false">Flights!$F$12</f>
        <v>MH0752</v>
      </c>
      <c r="D266" s="58" t="n">
        <f aca="false">Flights!$D$12</f>
        <v>46305</v>
      </c>
      <c r="E266" s="57" t="str">
        <f aca="false">Flights!$G$12&amp;"-"&amp;Flights!$H$12</f>
        <v>KUL-HAN</v>
      </c>
      <c r="F266" s="57" t="str">
        <f aca="false">Flights!$K$12</f>
        <v>EY</v>
      </c>
      <c r="G266" s="57" t="s">
        <v>81</v>
      </c>
      <c r="H266" s="57" t="s">
        <v>374</v>
      </c>
      <c r="I266" s="57" t="s">
        <v>394</v>
      </c>
      <c r="J266" s="57" t="s">
        <v>395</v>
      </c>
      <c r="K266" s="67" t="s">
        <v>396</v>
      </c>
      <c r="L266" s="67" t="s">
        <v>378</v>
      </c>
      <c r="M266" s="67"/>
      <c r="N266" s="67" t="s">
        <v>379</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")))/(LEN(L_PendNeg)+1)),1,0),1)</f>
        <v>0</v>
      </c>
      <c r="BK266" s="61" t="n">
        <f aca="false">IFERROR(IF(SUMPRODUCT((LEN(BF266)-LEN(SUBSTITUTE(BF266," "&amp;L_PendStrict&amp;" "," ")))/(LEN(L_PendStrict)+1))&gt;SUMPRODUCT((LEN(BF266)-LEN(SUBSTITUTE(BF266," "&amp;L_PendNeg&amp;" "," ")))/(LEN(L_PendNeg)+1)),1,0),1)</f>
        <v>0</v>
      </c>
      <c r="BL266" s="61" t="n">
        <f aca="false">IFERROR(IF(OR(SUMPRODUCT(--ISNUMBER(SEARCH({"a0","a-0","a_0","a/0","a.0"},BN266)))&gt;0,SUMPRODUCT(--ISNUMBER(SEARCH({"ref 0","ref no 0","ref. 0","ref: 0","no. 0","no: 0","# 0","rev 0","email 0","memo 0","form 0","sheet 0","log 0","doc 0","report 0","photo 0","photos 0","img 0","file 0","ack 0","batch 0","lot 0","job 0","record 0","fax 0","letter 0","ref0","#0","no.0","no:0"},BM266)))&gt;0,AND(SUMPRODUCT(--ISNUMBER(SEARCH({" ref "," email "," memo "," form "," sheet "," report "," ack "," letter "," record "," log "," doc "," file "," batch "," lot "," job "," fax "," rev "," ticket "," case "," order "},(" "&amp;SUBSTITUTE(SUBSTITUTE(SUBSTITUTE(BM266,":"," "),"."," "),","," ")&amp;" "))))&gt;0,ISNUMBER(SEARCH("000",SUBSTITUTE(BM266,":"," ")))),SUMPRODUCT(--ISNUMBER(SEARCH({"http","www.","\",".pdf",".jpg",".jpeg",".png",".heic",".xls",".doc",".msg",".eml"},Z266)))&gt;0),1,0),0)</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IFERROR(IF(OR(SUMPRODUCT(--ISNUMBER(SEARCH({"a0","a-0","a_0","a/0","a.0"},BP266)))&gt;0,SUMPRODUCT(--ISNUMBER(SEARCH({"ref 0","ref no 0","ref. 0","ref: 0","no. 0","no: 0","# 0","rev 0","email 0","memo 0","form 0","sheet 0","log 0","doc 0","report 0","photo 0","photos 0","img 0","file 0","ack 0","batch 0","lot 0","job 0","record 0","fax 0","letter 0","ref0","#0","no.0","no:0"},BO266)))&gt;0,AND(SUMPRODUCT(--ISNUMBER(SEARCH({" ref "," email "," memo "," form "," sheet "," report "," ack "," letter "," record "," log "," doc "," file "," batch "," lot "," job "," fax "," rev "," ticket "," case "," order "},(" "&amp;SUBSTITUTE(SUBSTITUTE(SUBSTITUTE(BO266,":"," "),"."," "),","," ")&amp;" "))))&gt;0,ISNUMBER(SEARCH("000",SUBSTITUTE(BO266,":"," ")))),SUMPRODUCT(--ISNUMBER(SEARCH({"http","www.","\",".pdf",".jpg",".jpeg",".png",".heic",".xls",".doc",".msg",".eml"},W266)))&gt;0),1,0),0)</f>
        <v>0</v>
      </c>
    </row>
    <row r="267" customFormat="false" ht="39.75" hidden="false" customHeight="true" outlineLevel="0" collapsed="false">
      <c r="A267" s="57" t="s">
        <v>834</v>
      </c>
      <c r="B267" s="57" t="s">
        <v>238</v>
      </c>
      <c r="C267" s="57" t="str">
        <f aca="false">Flights!$F$12</f>
        <v>MH0752</v>
      </c>
      <c r="D267" s="58" t="n">
        <f aca="false">Flights!$D$12</f>
        <v>46305</v>
      </c>
      <c r="E267" s="57" t="str">
        <f aca="false">Flights!$G$12&amp;"-"&amp;Flights!$H$12</f>
        <v>KUL-HAN</v>
      </c>
      <c r="F267" s="57" t="str">
        <f aca="false">Flights!$K$12</f>
        <v>EY</v>
      </c>
      <c r="G267" s="57" t="s">
        <v>81</v>
      </c>
      <c r="H267" s="57" t="s">
        <v>374</v>
      </c>
      <c r="I267" s="57" t="s">
        <v>394</v>
      </c>
      <c r="J267" s="57" t="s">
        <v>398</v>
      </c>
      <c r="K267" s="67" t="s">
        <v>399</v>
      </c>
      <c r="L267" s="67" t="s">
        <v>378</v>
      </c>
      <c r="M267" s="67"/>
      <c r="N267" s="67" t="s">
        <v>379</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")))/(LEN(L_PendNeg)+1)),1,0),1)</f>
        <v>0</v>
      </c>
      <c r="BK267" s="61" t="n">
        <f aca="false">IFERROR(IF(SUMPRODUCT((LEN(BF267)-LEN(SUBSTITUTE(BF267," "&amp;L_PendStrict&amp;" "," ")))/(LEN(L_PendStrict)+1))&gt;SUMPRODUCT((LEN(BF267)-LEN(SUBSTITUTE(BF267," "&amp;L_PendNeg&amp;" "," ")))/(LEN(L_PendNeg)+1)),1,0),1)</f>
        <v>0</v>
      </c>
      <c r="BL267" s="61" t="n">
        <f aca="false">IFERROR(IF(OR(SUMPRODUCT(--ISNUMBER(SEARCH({"a0","a-0","a_0","a/0","a.0"},BN267)))&gt;0,SUMPRODUCT(--ISNUMBER(SEARCH({"ref 0","ref no 0","ref. 0","ref: 0","no. 0","no: 0","# 0","rev 0","email 0","memo 0","form 0","sheet 0","log 0","doc 0","report 0","photo 0","photos 0","img 0","file 0","ack 0","batch 0","lot 0","job 0","record 0","fax 0","letter 0","ref0","#0","no.0","no:0"},BM267)))&gt;0,AND(SUMPRODUCT(--ISNUMBER(SEARCH({" ref "," email "," memo "," form "," sheet "," report "," ack "," letter "," record "," log "," doc "," file "," batch "," lot "," job "," fax "," rev "," ticket "," case "," order "},(" "&amp;SUBSTITUTE(SUBSTITUTE(SUBSTITUTE(BM267,":"," "),"."," "),","," ")&amp;" "))))&gt;0,ISNUMBER(SEARCH("000",SUBSTITUTE(BM267,":"," ")))),SUMPRODUCT(--ISNUMBER(SEARCH({"http","www.","\",".pdf",".jpg",".jpeg",".png",".heic",".xls",".doc",".msg",".eml"},Z267)))&gt;0),1,0),0)</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IFERROR(IF(OR(SUMPRODUCT(--ISNUMBER(SEARCH({"a0","a-0","a_0","a/0","a.0"},BP267)))&gt;0,SUMPRODUCT(--ISNUMBER(SEARCH({"ref 0","ref no 0","ref. 0","ref: 0","no. 0","no: 0","# 0","rev 0","email 0","memo 0","form 0","sheet 0","log 0","doc 0","report 0","photo 0","photos 0","img 0","file 0","ack 0","batch 0","lot 0","job 0","record 0","fax 0","letter 0","ref0","#0","no.0","no:0"},BO267)))&gt;0,AND(SUMPRODUCT(--ISNUMBER(SEARCH({" ref "," email "," memo "," form "," sheet "," report "," ack "," letter "," record "," log "," doc "," file "," batch "," lot "," job "," fax "," rev "," ticket "," case "," order "},(" "&amp;SUBSTITUTE(SUBSTITUTE(SUBSTITUTE(BO267,":"," "),"."," "),","," ")&amp;" "))))&gt;0,ISNUMBER(SEARCH("000",SUBSTITUTE(BO267,":"," ")))),SUMPRODUCT(--ISNUMBER(SEARCH({"http","www.","\",".pdf",".jpg",".jpeg",".png",".heic",".xls",".doc",".msg",".eml"},W267)))&gt;0),1,0),0)</f>
        <v>0</v>
      </c>
    </row>
    <row r="268" customFormat="false" ht="39.75" hidden="false" customHeight="true" outlineLevel="0" collapsed="false">
      <c r="A268" s="57" t="s">
        <v>835</v>
      </c>
      <c r="B268" s="57" t="s">
        <v>238</v>
      </c>
      <c r="C268" s="57" t="str">
        <f aca="false">Flights!$F$12</f>
        <v>MH0752</v>
      </c>
      <c r="D268" s="58" t="n">
        <f aca="false">Flights!$D$12</f>
        <v>46305</v>
      </c>
      <c r="E268" s="57" t="str">
        <f aca="false">Flights!$G$12&amp;"-"&amp;Flights!$H$12</f>
        <v>KUL-HAN</v>
      </c>
      <c r="F268" s="57" t="str">
        <f aca="false">Flights!$K$12</f>
        <v>EY</v>
      </c>
      <c r="G268" s="57" t="s">
        <v>81</v>
      </c>
      <c r="H268" s="57" t="s">
        <v>374</v>
      </c>
      <c r="I268" s="57" t="s">
        <v>401</v>
      </c>
      <c r="J268" s="57" t="s">
        <v>402</v>
      </c>
      <c r="K268" s="67" t="s">
        <v>403</v>
      </c>
      <c r="L268" s="67" t="s">
        <v>378</v>
      </c>
      <c r="M268" s="67"/>
      <c r="N268" s="67" t="s">
        <v>379</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")))/(LEN(L_PendNeg)+1)),1,0),1)</f>
        <v>0</v>
      </c>
      <c r="BK268" s="61" t="n">
        <f aca="false">IFERROR(IF(SUMPRODUCT((LEN(BF268)-LEN(SUBSTITUTE(BF268," "&amp;L_PendStrict&amp;" "," ")))/(LEN(L_PendStrict)+1))&gt;SUMPRODUCT((LEN(BF268)-LEN(SUBSTITUTE(BF268," "&amp;L_PendNeg&amp;" "," ")))/(LEN(L_PendNeg)+1)),1,0),1)</f>
        <v>0</v>
      </c>
      <c r="BL268" s="61" t="n">
        <f aca="false">IFERROR(IF(OR(SUMPRODUCT(--ISNUMBER(SEARCH({"a0","a-0","a_0","a/0","a.0"},BN268)))&gt;0,SUMPRODUCT(--ISNUMBER(SEARCH({"ref 0","ref no 0","ref. 0","ref: 0","no. 0","no: 0","# 0","rev 0","email 0","memo 0","form 0","sheet 0","log 0","doc 0","report 0","photo 0","photos 0","img 0","file 0","ack 0","batch 0","lot 0","job 0","record 0","fax 0","letter 0","ref0","#0","no.0","no:0"},BM268)))&gt;0,AND(SUMPRODUCT(--ISNUMBER(SEARCH({" ref "," email "," memo "," form "," sheet "," report "," ack "," letter "," record "," log "," doc "," file "," batch "," lot "," job "," fax "," rev "," ticket "," case "," order "},(" "&amp;SUBSTITUTE(SUBSTITUTE(SUBSTITUTE(BM268,":"," "),"."," "),","," ")&amp;" "))))&gt;0,ISNUMBER(SEARCH("000",SUBSTITUTE(BM268,":"," ")))),SUMPRODUCT(--ISNUMBER(SEARCH({"http","www.","\",".pdf",".jpg",".jpeg",".png",".heic",".xls",".doc",".msg",".eml"},Z268)))&gt;0),1,0),0)</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IFERROR(IF(OR(SUMPRODUCT(--ISNUMBER(SEARCH({"a0","a-0","a_0","a/0","a.0"},BP268)))&gt;0,SUMPRODUCT(--ISNUMBER(SEARCH({"ref 0","ref no 0","ref. 0","ref: 0","no. 0","no: 0","# 0","rev 0","email 0","memo 0","form 0","sheet 0","log 0","doc 0","report 0","photo 0","photos 0","img 0","file 0","ack 0","batch 0","lot 0","job 0","record 0","fax 0","letter 0","ref0","#0","no.0","no:0"},BO268)))&gt;0,AND(SUMPRODUCT(--ISNUMBER(SEARCH({" ref "," email "," memo "," form "," sheet "," report "," ack "," letter "," record "," log "," doc "," file "," batch "," lot "," job "," fax "," rev "," ticket "," case "," order "},(" "&amp;SUBSTITUTE(SUBSTITUTE(SUBSTITUTE(BO268,":"," "),"."," "),","," ")&amp;" "))))&gt;0,ISNUMBER(SEARCH("000",SUBSTITUTE(BO268,":"," ")))),SUMPRODUCT(--ISNUMBER(SEARCH({"http","www.","\",".pdf",".jpg",".jpeg",".png",".heic",".xls",".doc",".msg",".eml"},W268)))&gt;0),1,0),0)</f>
        <v>0</v>
      </c>
    </row>
    <row r="269" customFormat="false" ht="39.75" hidden="false" customHeight="true" outlineLevel="0" collapsed="false">
      <c r="A269" s="57" t="s">
        <v>836</v>
      </c>
      <c r="B269" s="57" t="s">
        <v>238</v>
      </c>
      <c r="C269" s="57" t="str">
        <f aca="false">Flights!$F$12</f>
        <v>MH0752</v>
      </c>
      <c r="D269" s="58" t="n">
        <f aca="false">Flights!$D$12</f>
        <v>46305</v>
      </c>
      <c r="E269" s="57" t="str">
        <f aca="false">Flights!$G$12&amp;"-"&amp;Flights!$H$12</f>
        <v>KUL-HAN</v>
      </c>
      <c r="F269" s="57" t="str">
        <f aca="false">Flights!$K$12</f>
        <v>EY</v>
      </c>
      <c r="G269" s="57" t="s">
        <v>81</v>
      </c>
      <c r="H269" s="57" t="s">
        <v>374</v>
      </c>
      <c r="I269" s="57" t="s">
        <v>401</v>
      </c>
      <c r="J269" s="57" t="s">
        <v>405</v>
      </c>
      <c r="K269" s="67" t="s">
        <v>403</v>
      </c>
      <c r="L269" s="67" t="s">
        <v>378</v>
      </c>
      <c r="M269" s="67"/>
      <c r="N269" s="67" t="s">
        <v>379</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")))/(LEN(L_PendNeg)+1)),1,0),1)</f>
        <v>0</v>
      </c>
      <c r="BK269" s="61" t="n">
        <f aca="false">IFERROR(IF(SUMPRODUCT((LEN(BF269)-LEN(SUBSTITUTE(BF269," "&amp;L_PendStrict&amp;" "," ")))/(LEN(L_PendStrict)+1))&gt;SUMPRODUCT((LEN(BF269)-LEN(SUBSTITUTE(BF269," "&amp;L_PendNeg&amp;" "," ")))/(LEN(L_PendNeg)+1)),1,0),1)</f>
        <v>0</v>
      </c>
      <c r="BL269" s="61" t="n">
        <f aca="false">IFERROR(IF(OR(SUMPRODUCT(--ISNUMBER(SEARCH({"a0","a-0","a_0","a/0","a.0"},BN269)))&gt;0,SUMPRODUCT(--ISNUMBER(SEARCH({"ref 0","ref no 0","ref. 0","ref: 0","no. 0","no: 0","# 0","rev 0","email 0","memo 0","form 0","sheet 0","log 0","doc 0","report 0","photo 0","photos 0","img 0","file 0","ack 0","batch 0","lot 0","job 0","record 0","fax 0","letter 0","ref0","#0","no.0","no:0"},BM269)))&gt;0,AND(SUMPRODUCT(--ISNUMBER(SEARCH({" ref "," email "," memo "," form "," sheet "," report "," ack "," letter "," record "," log "," doc "," file "," batch "," lot "," job "," fax "," rev "," ticket "," case "," order "},(" "&amp;SUBSTITUTE(SUBSTITUTE(SUBSTITUTE(BM269,":"," "),"."," "),","," ")&amp;" "))))&gt;0,ISNUMBER(SEARCH("000",SUBSTITUTE(BM269,":"," ")))),SUMPRODUCT(--ISNUMBER(SEARCH({"http","www.","\",".pdf",".jpg",".jpeg",".png",".heic",".xls",".doc",".msg",".eml"},Z269)))&gt;0),1,0),0)</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IFERROR(IF(OR(SUMPRODUCT(--ISNUMBER(SEARCH({"a0","a-0","a_0","a/0","a.0"},BP269)))&gt;0,SUMPRODUCT(--ISNUMBER(SEARCH({"ref 0","ref no 0","ref. 0","ref: 0","no. 0","no: 0","# 0","rev 0","email 0","memo 0","form 0","sheet 0","log 0","doc 0","report 0","photo 0","photos 0","img 0","file 0","ack 0","batch 0","lot 0","job 0","record 0","fax 0","letter 0","ref0","#0","no.0","no:0"},BO269)))&gt;0,AND(SUMPRODUCT(--ISNUMBER(SEARCH({" ref "," email "," memo "," form "," sheet "," report "," ack "," letter "," record "," log "," doc "," file "," batch "," lot "," job "," fax "," rev "," ticket "," case "," order "},(" "&amp;SUBSTITUTE(SUBSTITUTE(SUBSTITUTE(BO269,":"," "),"."," "),","," ")&amp;" "))))&gt;0,ISNUMBER(SEARCH("000",SUBSTITUTE(BO269,":"," ")))),SUMPRODUCT(--ISNUMBER(SEARCH({"http","www.","\",".pdf",".jpg",".jpeg",".png",".heic",".xls",".doc",".msg",".eml"},W269)))&gt;0),1,0),0)</f>
        <v>0</v>
      </c>
    </row>
    <row r="270" customFormat="false" ht="39.75" hidden="false" customHeight="true" outlineLevel="0" collapsed="false">
      <c r="A270" s="57" t="s">
        <v>837</v>
      </c>
      <c r="B270" s="57" t="s">
        <v>238</v>
      </c>
      <c r="C270" s="57" t="str">
        <f aca="false">Flights!$F$12</f>
        <v>MH0752</v>
      </c>
      <c r="D270" s="58" t="n">
        <f aca="false">Flights!$D$12</f>
        <v>46305</v>
      </c>
      <c r="E270" s="57" t="str">
        <f aca="false">Flights!$G$12&amp;"-"&amp;Flights!$H$12</f>
        <v>KUL-HAN</v>
      </c>
      <c r="F270" s="57" t="str">
        <f aca="false">Flights!$K$12</f>
        <v>EY</v>
      </c>
      <c r="G270" s="57" t="s">
        <v>81</v>
      </c>
      <c r="H270" s="57" t="s">
        <v>374</v>
      </c>
      <c r="I270" s="57" t="s">
        <v>407</v>
      </c>
      <c r="J270" s="57" t="s">
        <v>408</v>
      </c>
      <c r="K270" s="67" t="s">
        <v>838</v>
      </c>
      <c r="L270" s="67" t="s">
        <v>839</v>
      </c>
      <c r="M270" s="67"/>
      <c r="N270" s="67" t="s">
        <v>379</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t="n">
        <f aca="false">IFERROR(IF(OR(SUMPRODUCT(--ISNUMBER(SEARCH({"a0","a-0","a_0","a/0","a.0"},BN270)))&gt;0,SUMPRODUCT(--ISNUMBER(SEARCH({"ref 0","ref no 0","ref. 0","ref: 0","no. 0","no: 0","# 0","rev 0","email 0","memo 0","form 0","sheet 0","log 0","doc 0","report 0","photo 0","photos 0","img 0","file 0","ack 0","batch 0","lot 0","job 0","record 0","fax 0","letter 0","ref0","#0","no.0","no:0"},BM270)))&gt;0,AND(SUMPRODUCT(--ISNUMBER(SEARCH({" ref "," email "," memo "," form "," sheet "," report "," ack "," letter "," record "," log "," doc "," file "," batch "," lot "," job "," fax "," rev "," ticket "," case "," order "},(" "&amp;SUBSTITUTE(SUBSTITUTE(SUBSTITUTE(BM270,":"," "),"."," "),","," ")&amp;" "))))&gt;0,ISNUMBER(SEARCH("000",SUBSTITUTE(BM270,":"," ")))),SUMPRODUCT(--ISNUMBER(SEARCH({"http","www.","\",".pdf",".jpg",".jpeg",".png",".heic",".xls",".doc",".msg",".eml"},Z270)))&gt;0),1,0),0)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IFERROR(IF(OR(SUMPRODUCT(--ISNUMBER(SEARCH({"a0","a-0","a_0","a/0","a.0"},BP270)))&gt;0,SUMPRODUCT(--ISNUMBER(SEARCH({"ref 0","ref no 0","ref. 0","ref: 0","no. 0","no: 0","# 0","rev 0","email 0","memo 0","form 0","sheet 0","log 0","doc 0","report 0","photo 0","photos 0","img 0","file 0","ack 0","batch 0","lot 0","job 0","record 0","fax 0","letter 0","ref0","#0","no.0","no:0"},BO270)))&gt;0,AND(SUMPRODUCT(--ISNUMBER(SEARCH({" ref "," email "," memo "," form "," sheet "," report "," ack "," letter "," record "," log "," doc "," file "," batch "," lot "," job "," fax "," rev "," ticket "," case "," order "},(" "&amp;SUBSTITUTE(SUBSTITUTE(SUBSTITUTE(BO270,":"," "),"."," "),","," ")&amp;" "))))&gt;0,ISNUMBER(SEARCH("000",SUBSTITUTE(BO270,":"," ")))),SUMPRODUCT(--ISNUMBER(SEARCH({"http","www.","\",".pdf",".jpg",".jpeg",".png",".heic",".xls",".doc",".msg",".eml"},W270)))&gt;0),1,0),0)</f>
        <v>0</v>
      </c>
    </row>
    <row r="271" customFormat="false" ht="39.75" hidden="false" customHeight="true" outlineLevel="0" collapsed="false">
      <c r="A271" s="57" t="s">
        <v>840</v>
      </c>
      <c r="B271" s="57" t="s">
        <v>238</v>
      </c>
      <c r="C271" s="57" t="str">
        <f aca="false">Flights!$F$12</f>
        <v>MH0752</v>
      </c>
      <c r="D271" s="58" t="n">
        <f aca="false">Flights!$D$12</f>
        <v>46305</v>
      </c>
      <c r="E271" s="57" t="str">
        <f aca="false">Flights!$G$12&amp;"-"&amp;Flights!$H$12</f>
        <v>KUL-HAN</v>
      </c>
      <c r="F271" s="57" t="str">
        <f aca="false">Flights!$K$12</f>
        <v>EY</v>
      </c>
      <c r="G271" s="57" t="s">
        <v>83</v>
      </c>
      <c r="H271" s="57" t="s">
        <v>374</v>
      </c>
      <c r="I271" s="57" t="s">
        <v>375</v>
      </c>
      <c r="J271" s="57" t="s">
        <v>412</v>
      </c>
      <c r="K271" s="67" t="s">
        <v>413</v>
      </c>
      <c r="L271" s="67" t="s">
        <v>414</v>
      </c>
      <c r="M271" s="67"/>
      <c r="N271" s="67" t="s">
        <v>379</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t="n">
        <f aca="false">IFERROR(IF(OR(SUMPRODUCT(--ISNUMBER(SEARCH({"a0","a-0","a_0","a/0","a.0"},BN271)))&gt;0,SUMPRODUCT(--ISNUMBER(SEARCH({"ref 0","ref no 0","ref. 0","ref: 0","no. 0","no: 0","# 0","rev 0","email 0","memo 0","form 0","sheet 0","log 0","doc 0","report 0","photo 0","photos 0","img 0","file 0","ack 0","batch 0","lot 0","job 0","record 0","fax 0","letter 0","ref0","#0","no.0","no:0"},BM271)))&gt;0,AND(SUMPRODUCT(--ISNUMBER(SEARCH({" ref "," email "," memo "," form "," sheet "," report "," ack "," letter "," record "," log "," doc "," file "," batch "," lot "," job "," fax "," rev "," ticket "," case "," order "},(" "&amp;SUBSTITUTE(SUBSTITUTE(SUBSTITUTE(BM271,":"," "),"."," "),","," ")&amp;" "))))&gt;0,ISNUMBER(SEARCH("000",SUBSTITUTE(BM271,":"," ")))),SUMPRODUCT(--ISNUMBER(SEARCH({"http","www.","\",".pdf",".jpg",".jpeg",".png",".heic",".xls",".doc",".msg",".eml"},Z271)))&gt;0),1,0),0)</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IFERROR(IF(OR(SUMPRODUCT(--ISNUMBER(SEARCH({"a0","a-0","a_0","a/0","a.0"},BP271)))&gt;0,SUMPRODUCT(--ISNUMBER(SEARCH({"ref 0","ref no 0","ref. 0","ref: 0","no. 0","no: 0","# 0","rev 0","email 0","memo 0","form 0","sheet 0","log 0","doc 0","report 0","photo 0","photos 0","img 0","file 0","ack 0","batch 0","lot 0","job 0","record 0","fax 0","letter 0","ref0","#0","no.0","no:0"},BO271)))&gt;0,AND(SUMPRODUCT(--ISNUMBER(SEARCH({" ref "," email "," memo "," form "," sheet "," report "," ack "," letter "," record "," log "," doc "," file "," batch "," lot "," job "," fax "," rev "," ticket "," case "," order "},(" "&amp;SUBSTITUTE(SUBSTITUTE(SUBSTITUTE(BO271,":"," "),"."," "),","," ")&amp;" "))))&gt;0,ISNUMBER(SEARCH("000",SUBSTITUTE(BO271,":"," ")))),SUMPRODUCT(--ISNUMBER(SEARCH({"http","www.","\",".pdf",".jpg",".jpeg",".png",".heic",".xls",".doc",".msg",".eml"},W271)))&gt;0),1,0),0)</f>
        <v>0</v>
      </c>
    </row>
    <row r="272" customFormat="false" ht="39.75" hidden="false" customHeight="true" outlineLevel="0" collapsed="false">
      <c r="A272" s="57" t="s">
        <v>841</v>
      </c>
      <c r="B272" s="57" t="s">
        <v>238</v>
      </c>
      <c r="C272" s="57" t="str">
        <f aca="false">Flights!$F$12</f>
        <v>MH0752</v>
      </c>
      <c r="D272" s="58" t="n">
        <f aca="false">Flights!$D$12</f>
        <v>46305</v>
      </c>
      <c r="E272" s="57" t="str">
        <f aca="false">Flights!$G$12&amp;"-"&amp;Flights!$H$12</f>
        <v>KUL-HAN</v>
      </c>
      <c r="F272" s="57" t="str">
        <f aca="false">Flights!$K$12</f>
        <v>EY</v>
      </c>
      <c r="G272" s="57" t="s">
        <v>416</v>
      </c>
      <c r="H272" s="57" t="s">
        <v>374</v>
      </c>
      <c r="I272" s="57" t="s">
        <v>375</v>
      </c>
      <c r="J272" s="57" t="s">
        <v>417</v>
      </c>
      <c r="K272" s="67"/>
      <c r="L272" s="67" t="s">
        <v>418</v>
      </c>
      <c r="M272" s="67"/>
      <c r="N272" s="67" t="s">
        <v>379</v>
      </c>
      <c r="O272" s="67" t="s">
        <v>419</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t="n">
        <f aca="false">IFERROR(IF(OR(SUMPRODUCT(--ISNUMBER(SEARCH({"a0","a-0","a_0","a/0","a.0"},BN272)))&gt;0,SUMPRODUCT(--ISNUMBER(SEARCH({"ref 0","ref no 0","ref. 0","ref: 0","no. 0","no: 0","# 0","rev 0","email 0","memo 0","form 0","sheet 0","log 0","doc 0","report 0","photo 0","photos 0","img 0","file 0","ack 0","batch 0","lot 0","job 0","record 0","fax 0","letter 0","ref0","#0","no.0","no:0"},BM272)))&gt;0,AND(SUMPRODUCT(--ISNUMBER(SEARCH({" ref "," email "," memo "," form "," sheet "," report "," ack "," letter "," record "," log "," doc "," file "," batch "," lot "," job "," fax "," rev "," ticket "," case "," order "},(" "&amp;SUBSTITUTE(SUBSTITUTE(SUBSTITUTE(BM272,":"," "),"."," "),","," ")&amp;" "))))&gt;0,ISNUMBER(SEARCH("000",SUBSTITUTE(BM272,":"," ")))),SUMPRODUCT(--ISNUMBER(SEARCH({"http","www.","\",".pdf",".jpg",".jpeg",".png",".heic",".xls",".doc",".msg",".eml"},Z272)))&gt;0),1,0),0)</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IFERROR(IF(OR(SUMPRODUCT(--ISNUMBER(SEARCH({"a0","a-0","a_0","a/0","a.0"},BP272)))&gt;0,SUMPRODUCT(--ISNUMBER(SEARCH({"ref 0","ref no 0","ref. 0","ref: 0","no. 0","no: 0","# 0","rev 0","email 0","memo 0","form 0","sheet 0","log 0","doc 0","report 0","photo 0","photos 0","img 0","file 0","ack 0","batch 0","lot 0","job 0","record 0","fax 0","letter 0","ref0","#0","no.0","no:0"},BO272)))&gt;0,AND(SUMPRODUCT(--ISNUMBER(SEARCH({" ref "," email "," memo "," form "," sheet "," report "," ack "," letter "," record "," log "," doc "," file "," batch "," lot "," job "," fax "," rev "," ticket "," case "," order "},(" "&amp;SUBSTITUTE(SUBSTITUTE(SUBSTITUTE(BO272,":"," "),"."," "),","," ")&amp;" "))))&gt;0,ISNUMBER(SEARCH("000",SUBSTITUTE(BO272,":"," ")))),SUMPRODUCT(--ISNUMBER(SEARCH({"http","www.","\",".pdf",".jpg",".jpeg",".png",".heic",".xls",".doc",".msg",".eml"},W272)))&gt;0),1,0),0)</f>
        <v>0</v>
      </c>
    </row>
    <row r="273" customFormat="false" ht="39.75" hidden="false" customHeight="true" outlineLevel="0" collapsed="false">
      <c r="A273" s="57" t="s">
        <v>842</v>
      </c>
      <c r="B273" s="57" t="s">
        <v>238</v>
      </c>
      <c r="C273" s="57" t="str">
        <f aca="false">Flights!$F$12</f>
        <v>MH0752</v>
      </c>
      <c r="D273" s="58" t="n">
        <f aca="false">Flights!$D$12</f>
        <v>46305</v>
      </c>
      <c r="E273" s="57" t="str">
        <f aca="false">Flights!$G$12&amp;"-"&amp;Flights!$H$12</f>
        <v>KUL-HAN</v>
      </c>
      <c r="F273" s="57" t="str">
        <f aca="false">Flights!$K$12</f>
        <v>EY</v>
      </c>
      <c r="G273" s="57" t="s">
        <v>416</v>
      </c>
      <c r="H273" s="57" t="s">
        <v>374</v>
      </c>
      <c r="I273" s="57" t="s">
        <v>375</v>
      </c>
      <c r="J273" s="57" t="s">
        <v>421</v>
      </c>
      <c r="K273" s="67" t="s">
        <v>422</v>
      </c>
      <c r="L273" s="67" t="s">
        <v>418</v>
      </c>
      <c r="M273" s="67"/>
      <c r="N273" s="67" t="s">
        <v>379</v>
      </c>
      <c r="O273" s="67" t="s">
        <v>419</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t="n">
        <f aca="false">IFERROR(IF(OR(SUMPRODUCT(--ISNUMBER(SEARCH({"a0","a-0","a_0","a/0","a.0"},BN273)))&gt;0,SUMPRODUCT(--ISNUMBER(SEARCH({"ref 0","ref no 0","ref. 0","ref: 0","no. 0","no: 0","# 0","rev 0","email 0","memo 0","form 0","sheet 0","log 0","doc 0","report 0","photo 0","photos 0","img 0","file 0","ack 0","batch 0","lot 0","job 0","record 0","fax 0","letter 0","ref0","#0","no.0","no:0"},BM273)))&gt;0,AND(SUMPRODUCT(--ISNUMBER(SEARCH({" ref "," email "," memo "," form "," sheet "," report "," ack "," letter "," record "," log "," doc "," file "," batch "," lot "," job "," fax "," rev "," ticket "," case "," order "},(" "&amp;SUBSTITUTE(SUBSTITUTE(SUBSTITUTE(BM273,":"," "),"."," "),","," ")&amp;" "))))&gt;0,ISNUMBER(SEARCH("000",SUBSTITUTE(BM273,":"," ")))),SUMPRODUCT(--ISNUMBER(SEARCH({"http","www.","\",".pdf",".jpg",".jpeg",".png",".heic",".xls",".doc",".msg",".eml"},Z273)))&gt;0),1,0),0)</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IFERROR(IF(OR(SUMPRODUCT(--ISNUMBER(SEARCH({"a0","a-0","a_0","a/0","a.0"},BP273)))&gt;0,SUMPRODUCT(--ISNUMBER(SEARCH({"ref 0","ref no 0","ref. 0","ref: 0","no. 0","no: 0","# 0","rev 0","email 0","memo 0","form 0","sheet 0","log 0","doc 0","report 0","photo 0","photos 0","img 0","file 0","ack 0","batch 0","lot 0","job 0","record 0","fax 0","letter 0","ref0","#0","no.0","no:0"},BO273)))&gt;0,AND(SUMPRODUCT(--ISNUMBER(SEARCH({" ref "," email "," memo "," form "," sheet "," report "," ack "," letter "," record "," log "," doc "," file "," batch "," lot "," job "," fax "," rev "," ticket "," case "," order "},(" "&amp;SUBSTITUTE(SUBSTITUTE(SUBSTITUTE(BO273,":"," "),"."," "),","," ")&amp;" "))))&gt;0,ISNUMBER(SEARCH("000",SUBSTITUTE(BO273,":"," ")))),SUMPRODUCT(--ISNUMBER(SEARCH({"http","www.","\",".pdf",".jpg",".jpeg",".png",".heic",".xls",".doc",".msg",".eml"},W273)))&gt;0),1,0),0)</f>
        <v>0</v>
      </c>
    </row>
    <row r="274" customFormat="false" ht="39.75" hidden="false" customHeight="true" outlineLevel="0" collapsed="false">
      <c r="A274" s="57" t="s">
        <v>843</v>
      </c>
      <c r="B274" s="57" t="s">
        <v>238</v>
      </c>
      <c r="C274" s="57" t="str">
        <f aca="false">Flights!$F$12</f>
        <v>MH0752</v>
      </c>
      <c r="D274" s="58" t="n">
        <f aca="false">Flights!$D$12</f>
        <v>46305</v>
      </c>
      <c r="E274" s="57" t="str">
        <f aca="false">Flights!$G$12&amp;"-"&amp;Flights!$H$12</f>
        <v>KUL-HAN</v>
      </c>
      <c r="F274" s="57" t="str">
        <f aca="false">Flights!$K$12</f>
        <v>EY</v>
      </c>
      <c r="G274" s="57" t="s">
        <v>416</v>
      </c>
      <c r="H274" s="57" t="s">
        <v>374</v>
      </c>
      <c r="I274" s="57" t="s">
        <v>424</v>
      </c>
      <c r="J274" s="57" t="s">
        <v>425</v>
      </c>
      <c r="K274" s="67"/>
      <c r="L274" s="67" t="s">
        <v>418</v>
      </c>
      <c r="M274" s="67"/>
      <c r="N274" s="67" t="s">
        <v>379</v>
      </c>
      <c r="O274" s="67" t="s">
        <v>419</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t="n">
        <f aca="false">IFERROR(IF(OR(SUMPRODUCT(--ISNUMBER(SEARCH({"a0","a-0","a_0","a/0","a.0"},BN274)))&gt;0,SUMPRODUCT(--ISNUMBER(SEARCH({"ref 0","ref no 0","ref. 0","ref: 0","no. 0","no: 0","# 0","rev 0","email 0","memo 0","form 0","sheet 0","log 0","doc 0","report 0","photo 0","photos 0","img 0","file 0","ack 0","batch 0","lot 0","job 0","record 0","fax 0","letter 0","ref0","#0","no.0","no:0"},BM274)))&gt;0,AND(SUMPRODUCT(--ISNUMBER(SEARCH({" ref "," email "," memo "," form "," sheet "," report "," ack "," letter "," record "," log "," doc "," file "," batch "," lot "," job "," fax "," rev "," ticket "," case "," order "},(" "&amp;SUBSTITUTE(SUBSTITUTE(SUBSTITUTE(BM274,":"," "),"."," "),","," ")&amp;" "))))&gt;0,ISNUMBER(SEARCH("000",SUBSTITUTE(BM274,":"," ")))),SUMPRODUCT(--ISNUMBER(SEARCH({"http","www.","\",".pdf",".jpg",".jpeg",".png",".heic",".xls",".doc",".msg",".eml"},Z274)))&gt;0),1,0),0)</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IFERROR(IF(OR(SUMPRODUCT(--ISNUMBER(SEARCH({"a0","a-0","a_0","a/0","a.0"},BP274)))&gt;0,SUMPRODUCT(--ISNUMBER(SEARCH({"ref 0","ref no 0","ref. 0","ref: 0","no. 0","no: 0","# 0","rev 0","email 0","memo 0","form 0","sheet 0","log 0","doc 0","report 0","photo 0","photos 0","img 0","file 0","ack 0","batch 0","lot 0","job 0","record 0","fax 0","letter 0","ref0","#0","no.0","no:0"},BO274)))&gt;0,AND(SUMPRODUCT(--ISNUMBER(SEARCH({" ref "," email "," memo "," form "," sheet "," report "," ack "," letter "," record "," log "," doc "," file "," batch "," lot "," job "," fax "," rev "," ticket "," case "," order "},(" "&amp;SUBSTITUTE(SUBSTITUTE(SUBSTITUTE(BO274,":"," "),"."," "),","," ")&amp;" "))))&gt;0,ISNUMBER(SEARCH("000",SUBSTITUTE(BO274,":"," ")))),SUMPRODUCT(--ISNUMBER(SEARCH({"http","www.","\",".pdf",".jpg",".jpeg",".png",".heic",".xls",".doc",".msg",".eml"},W274)))&gt;0),1,0),0)</f>
        <v>0</v>
      </c>
    </row>
    <row r="275" customFormat="false" ht="39.75" hidden="false" customHeight="true" outlineLevel="0" collapsed="false">
      <c r="A275" s="57" t="s">
        <v>844</v>
      </c>
      <c r="B275" s="57" t="s">
        <v>238</v>
      </c>
      <c r="C275" s="57" t="str">
        <f aca="false">Flights!$F$12</f>
        <v>MH0752</v>
      </c>
      <c r="D275" s="58" t="n">
        <f aca="false">Flights!$D$12</f>
        <v>46305</v>
      </c>
      <c r="E275" s="57" t="str">
        <f aca="false">Flights!$G$12&amp;"-"&amp;Flights!$H$12</f>
        <v>KUL-HAN</v>
      </c>
      <c r="F275" s="57" t="str">
        <f aca="false">Flights!$K$12</f>
        <v>EY</v>
      </c>
      <c r="G275" s="57" t="s">
        <v>416</v>
      </c>
      <c r="H275" s="57" t="s">
        <v>374</v>
      </c>
      <c r="I275" s="57" t="s">
        <v>424</v>
      </c>
      <c r="J275" s="57" t="s">
        <v>427</v>
      </c>
      <c r="K275" s="67"/>
      <c r="L275" s="67" t="s">
        <v>418</v>
      </c>
      <c r="M275" s="67"/>
      <c r="N275" s="67" t="s">
        <v>379</v>
      </c>
      <c r="O275" s="67" t="s">
        <v>419</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t="n">
        <f aca="false">IFERROR(IF(OR(SUMPRODUCT(--ISNUMBER(SEARCH({"a0","a-0","a_0","a/0","a.0"},BN275)))&gt;0,SUMPRODUCT(--ISNUMBER(SEARCH({"ref 0","ref no 0","ref. 0","ref: 0","no. 0","no: 0","# 0","rev 0","email 0","memo 0","form 0","sheet 0","log 0","doc 0","report 0","photo 0","photos 0","img 0","file 0","ack 0","batch 0","lot 0","job 0","record 0","fax 0","letter 0","ref0","#0","no.0","no:0"},BM275)))&gt;0,AND(SUMPRODUCT(--ISNUMBER(SEARCH({" ref "," email "," memo "," form "," sheet "," report "," ack "," letter "," record "," log "," doc "," file "," batch "," lot "," job "," fax "," rev "," ticket "," case "," order "},(" "&amp;SUBSTITUTE(SUBSTITUTE(SUBSTITUTE(BM275,":"," "),"."," "),","," ")&amp;" "))))&gt;0,ISNUMBER(SEARCH("000",SUBSTITUTE(BM275,":"," ")))),SUMPRODUCT(--ISNUMBER(SEARCH({"http","www.","\",".pdf",".jpg",".jpeg",".png",".heic",".xls",".doc",".msg",".eml"},Z275)))&gt;0),1,0),0)</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IFERROR(IF(OR(SUMPRODUCT(--ISNUMBER(SEARCH({"a0","a-0","a_0","a/0","a.0"},BP275)))&gt;0,SUMPRODUCT(--ISNUMBER(SEARCH({"ref 0","ref no 0","ref. 0","ref: 0","no. 0","no: 0","# 0","rev 0","email 0","memo 0","form 0","sheet 0","log 0","doc 0","report 0","photo 0","photos 0","img 0","file 0","ack 0","batch 0","lot 0","job 0","record 0","fax 0","letter 0","ref0","#0","no.0","no:0"},BO275)))&gt;0,AND(SUMPRODUCT(--ISNUMBER(SEARCH({" ref "," email "," memo "," form "," sheet "," report "," ack "," letter "," record "," log "," doc "," file "," batch "," lot "," job "," fax "," rev "," ticket "," case "," order "},(" "&amp;SUBSTITUTE(SUBSTITUTE(SUBSTITUTE(BO275,":"," "),"."," "),","," ")&amp;" "))))&gt;0,ISNUMBER(SEARCH("000",SUBSTITUTE(BO275,":"," ")))),SUMPRODUCT(--ISNUMBER(SEARCH({"http","www.","\",".pdf",".jpg",".jpeg",".png",".heic",".xls",".doc",".msg",".eml"},W275)))&gt;0),1,0),0)</f>
        <v>0</v>
      </c>
    </row>
    <row r="276" customFormat="false" ht="39.75" hidden="false" customHeight="true" outlineLevel="0" collapsed="false">
      <c r="A276" s="57" t="s">
        <v>845</v>
      </c>
      <c r="B276" s="57" t="s">
        <v>238</v>
      </c>
      <c r="C276" s="57" t="str">
        <f aca="false">Flights!$F$12</f>
        <v>MH0752</v>
      </c>
      <c r="D276" s="58" t="n">
        <f aca="false">Flights!$D$12</f>
        <v>46305</v>
      </c>
      <c r="E276" s="57" t="str">
        <f aca="false">Flights!$G$12&amp;"-"&amp;Flights!$H$12</f>
        <v>KUL-HAN</v>
      </c>
      <c r="F276" s="57" t="str">
        <f aca="false">Flights!$K$12</f>
        <v>EY</v>
      </c>
      <c r="G276" s="57" t="s">
        <v>416</v>
      </c>
      <c r="H276" s="57" t="s">
        <v>374</v>
      </c>
      <c r="I276" s="57" t="s">
        <v>424</v>
      </c>
      <c r="J276" s="57" t="s">
        <v>429</v>
      </c>
      <c r="K276" s="67"/>
      <c r="L276" s="67" t="s">
        <v>418</v>
      </c>
      <c r="M276" s="67"/>
      <c r="N276" s="67" t="s">
        <v>379</v>
      </c>
      <c r="O276" s="67" t="s">
        <v>419</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t="n">
        <f aca="false">IFERROR(IF(OR(SUMPRODUCT(--ISNUMBER(SEARCH({"a0","a-0","a_0","a/0","a.0"},BN276)))&gt;0,SUMPRODUCT(--ISNUMBER(SEARCH({"ref 0","ref no 0","ref. 0","ref: 0","no. 0","no: 0","# 0","rev 0","email 0","memo 0","form 0","sheet 0","log 0","doc 0","report 0","photo 0","photos 0","img 0","file 0","ack 0","batch 0","lot 0","job 0","record 0","fax 0","letter 0","ref0","#0","no.0","no:0"},BM276)))&gt;0,AND(SUMPRODUCT(--ISNUMBER(SEARCH({" ref "," email "," memo "," form "," sheet "," report "," ack "," letter "," record "," log "," doc "," file "," batch "," lot "," job "," fax "," rev "," ticket "," case "," order "},(" "&amp;SUBSTITUTE(SUBSTITUTE(SUBSTITUTE(BM276,":"," "),"."," "),","," ")&amp;" "))))&gt;0,ISNUMBER(SEARCH("000",SUBSTITUTE(BM276,":"," ")))),SUMPRODUCT(--ISNUMBER(SEARCH({"http","www.","\",".pdf",".jpg",".jpeg",".png",".heic",".xls",".doc",".msg",".eml"},Z276)))&gt;0),1,0),0)</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IFERROR(IF(OR(SUMPRODUCT(--ISNUMBER(SEARCH({"a0","a-0","a_0","a/0","a.0"},BP276)))&gt;0,SUMPRODUCT(--ISNUMBER(SEARCH({"ref 0","ref no 0","ref. 0","ref: 0","no. 0","no: 0","# 0","rev 0","email 0","memo 0","form 0","sheet 0","log 0","doc 0","report 0","photo 0","photos 0","img 0","file 0","ack 0","batch 0","lot 0","job 0","record 0","fax 0","letter 0","ref0","#0","no.0","no:0"},BO276)))&gt;0,AND(SUMPRODUCT(--ISNUMBER(SEARCH({" ref "," email "," memo "," form "," sheet "," report "," ack "," letter "," record "," log "," doc "," file "," batch "," lot "," job "," fax "," rev "," ticket "," case "," order "},(" "&amp;SUBSTITUTE(SUBSTITUTE(SUBSTITUTE(BO276,":"," "),"."," "),","," ")&amp;" "))))&gt;0,ISNUMBER(SEARCH("000",SUBSTITUTE(BO276,":"," ")))),SUMPRODUCT(--ISNUMBER(SEARCH({"http","www.","\",".pdf",".jpg",".jpeg",".png",".heic",".xls",".doc",".msg",".eml"},W276)))&gt;0),1,0),0)</f>
        <v>0</v>
      </c>
    </row>
    <row r="277" customFormat="false" ht="78.75" hidden="false" customHeight="true" outlineLevel="0" collapsed="false">
      <c r="A277" s="57" t="s">
        <v>846</v>
      </c>
      <c r="B277" s="57" t="s">
        <v>238</v>
      </c>
      <c r="C277" s="57" t="str">
        <f aca="false">Flights!$F$12</f>
        <v>MH0752</v>
      </c>
      <c r="D277" s="58" t="n">
        <f aca="false">Flights!$D$12</f>
        <v>46305</v>
      </c>
      <c r="E277" s="57" t="str">
        <f aca="false">Flights!$G$12&amp;"-"&amp;Flights!$H$12</f>
        <v>KUL-HAN</v>
      </c>
      <c r="F277" s="57" t="str">
        <f aca="false">Flights!$K$12</f>
        <v>EY</v>
      </c>
      <c r="G277" s="57" t="s">
        <v>416</v>
      </c>
      <c r="H277" s="57" t="s">
        <v>374</v>
      </c>
      <c r="I277" s="57" t="s">
        <v>424</v>
      </c>
      <c r="J277" s="57" t="s">
        <v>431</v>
      </c>
      <c r="K277" s="67" t="s">
        <v>487</v>
      </c>
      <c r="L277" s="67" t="s">
        <v>418</v>
      </c>
      <c r="M277" s="67"/>
      <c r="N277" s="67" t="s">
        <v>379</v>
      </c>
      <c r="O277" s="67" t="s">
        <v>419</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t="n">
        <f aca="false">IFERROR(IF(OR(SUMPRODUCT(--ISNUMBER(SEARCH({"a0","a-0","a_0","a/0","a.0"},BN277)))&gt;0,SUMPRODUCT(--ISNUMBER(SEARCH({"ref 0","ref no 0","ref. 0","ref: 0","no. 0","no: 0","# 0","rev 0","email 0","memo 0","form 0","sheet 0","log 0","doc 0","report 0","photo 0","photos 0","img 0","file 0","ack 0","batch 0","lot 0","job 0","record 0","fax 0","letter 0","ref0","#0","no.0","no:0"},BM277)))&gt;0,AND(SUMPRODUCT(--ISNUMBER(SEARCH({" ref "," email "," memo "," form "," sheet "," report "," ack "," letter "," record "," log "," doc "," file "," batch "," lot "," job "," fax "," rev "," ticket "," case "," order "},(" "&amp;SUBSTITUTE(SUBSTITUTE(SUBSTITUTE(BM277,":"," "),"."," "),","," ")&amp;" "))))&gt;0,ISNUMBER(SEARCH("000",SUBSTITUTE(BM277,":"," ")))),SUMPRODUCT(--ISNUMBER(SEARCH({"http","www.","\",".pdf",".jpg",".jpeg",".png",".heic",".xls",".doc",".msg",".eml"},Z277)))&gt;0),1,0),0)</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IFERROR(IF(OR(SUMPRODUCT(--ISNUMBER(SEARCH({"a0","a-0","a_0","a/0","a.0"},BP277)))&gt;0,SUMPRODUCT(--ISNUMBER(SEARCH({"ref 0","ref no 0","ref. 0","ref: 0","no. 0","no: 0","# 0","rev 0","email 0","memo 0","form 0","sheet 0","log 0","doc 0","report 0","photo 0","photos 0","img 0","file 0","ack 0","batch 0","lot 0","job 0","record 0","fax 0","letter 0","ref0","#0","no.0","no:0"},BO277)))&gt;0,AND(SUMPRODUCT(--ISNUMBER(SEARCH({" ref "," email "," memo "," form "," sheet "," report "," ack "," letter "," record "," log "," doc "," file "," batch "," lot "," job "," fax "," rev "," ticket "," case "," order "},(" "&amp;SUBSTITUTE(SUBSTITUTE(SUBSTITUTE(BO277,":"," "),"."," "),","," ")&amp;" "))))&gt;0,ISNUMBER(SEARCH("000",SUBSTITUTE(BO277,":"," ")))),SUMPRODUCT(--ISNUMBER(SEARCH({"http","www.","\",".pdf",".jpg",".jpeg",".png",".heic",".xls",".doc",".msg",".eml"},W277)))&gt;0),1,0),0)</f>
        <v>0</v>
      </c>
    </row>
    <row r="278" customFormat="false" ht="39.75" hidden="false" customHeight="true" outlineLevel="0" collapsed="false">
      <c r="A278" s="57" t="s">
        <v>847</v>
      </c>
      <c r="B278" s="57" t="s">
        <v>238</v>
      </c>
      <c r="C278" s="57" t="str">
        <f aca="false">Flights!$F$12</f>
        <v>MH0752</v>
      </c>
      <c r="D278" s="58" t="n">
        <f aca="false">Flights!$D$12</f>
        <v>46305</v>
      </c>
      <c r="E278" s="57" t="str">
        <f aca="false">Flights!$G$12&amp;"-"&amp;Flights!$H$12</f>
        <v>KUL-HAN</v>
      </c>
      <c r="F278" s="57" t="str">
        <f aca="false">Flights!$K$12</f>
        <v>EY</v>
      </c>
      <c r="G278" s="57" t="s">
        <v>416</v>
      </c>
      <c r="H278" s="57" t="s">
        <v>374</v>
      </c>
      <c r="I278" s="57" t="s">
        <v>424</v>
      </c>
      <c r="J278" s="57" t="s">
        <v>434</v>
      </c>
      <c r="K278" s="67"/>
      <c r="L278" s="67" t="s">
        <v>418</v>
      </c>
      <c r="M278" s="67"/>
      <c r="N278" s="67" t="s">
        <v>379</v>
      </c>
      <c r="O278" s="67" t="s">
        <v>419</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t="n">
        <f aca="false">IFERROR(IF(OR(SUMPRODUCT(--ISNUMBER(SEARCH({"a0","a-0","a_0","a/0","a.0"},BN278)))&gt;0,SUMPRODUCT(--ISNUMBER(SEARCH({"ref 0","ref no 0","ref. 0","ref: 0","no. 0","no: 0","# 0","rev 0","email 0","memo 0","form 0","sheet 0","log 0","doc 0","report 0","photo 0","photos 0","img 0","file 0","ack 0","batch 0","lot 0","job 0","record 0","fax 0","letter 0","ref0","#0","no.0","no:0"},BM278)))&gt;0,AND(SUMPRODUCT(--ISNUMBER(SEARCH({" ref "," email "," memo "," form "," sheet "," report "," ack "," letter "," record "," log "," doc "," file "," batch "," lot "," job "," fax "," rev "," ticket "," case "," order "},(" "&amp;SUBSTITUTE(SUBSTITUTE(SUBSTITUTE(BM278,":"," "),"."," "),","," ")&amp;" "))))&gt;0,ISNUMBER(SEARCH("000",SUBSTITUTE(BM278,":"," ")))),SUMPRODUCT(--ISNUMBER(SEARCH({"http","www.","\",".pdf",".jpg",".jpeg",".png",".heic",".xls",".doc",".msg",".eml"},Z278)))&gt;0),1,0),0)</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IFERROR(IF(OR(SUMPRODUCT(--ISNUMBER(SEARCH({"a0","a-0","a_0","a/0","a.0"},BP278)))&gt;0,SUMPRODUCT(--ISNUMBER(SEARCH({"ref 0","ref no 0","ref. 0","ref: 0","no. 0","no: 0","# 0","rev 0","email 0","memo 0","form 0","sheet 0","log 0","doc 0","report 0","photo 0","photos 0","img 0","file 0","ack 0","batch 0","lot 0","job 0","record 0","fax 0","letter 0","ref0","#0","no.0","no:0"},BO278)))&gt;0,AND(SUMPRODUCT(--ISNUMBER(SEARCH({" ref "," email "," memo "," form "," sheet "," report "," ack "," letter "," record "," log "," doc "," file "," batch "," lot "," job "," fax "," rev "," ticket "," case "," order "},(" "&amp;SUBSTITUTE(SUBSTITUTE(SUBSTITUTE(BO278,":"," "),"."," "),","," ")&amp;" "))))&gt;0,ISNUMBER(SEARCH("000",SUBSTITUTE(BO278,":"," ")))),SUMPRODUCT(--ISNUMBER(SEARCH({"http","www.","\",".pdf",".jpg",".jpeg",".png",".heic",".xls",".doc",".msg",".eml"},W278)))&gt;0),1,0),0)</f>
        <v>0</v>
      </c>
    </row>
    <row r="279" customFormat="false" ht="41.25" hidden="false" customHeight="true" outlineLevel="0" collapsed="false">
      <c r="A279" s="57" t="s">
        <v>848</v>
      </c>
      <c r="B279" s="57" t="s">
        <v>238</v>
      </c>
      <c r="C279" s="57" t="str">
        <f aca="false">Flights!$F$12</f>
        <v>MH0752</v>
      </c>
      <c r="D279" s="58" t="n">
        <f aca="false">Flights!$D$12</f>
        <v>46305</v>
      </c>
      <c r="E279" s="57" t="str">
        <f aca="false">Flights!$G$12&amp;"-"&amp;Flights!$H$12</f>
        <v>KUL-HAN</v>
      </c>
      <c r="F279" s="57" t="str">
        <f aca="false">Flights!$K$12</f>
        <v>EY</v>
      </c>
      <c r="G279" s="57" t="s">
        <v>416</v>
      </c>
      <c r="H279" s="57" t="s">
        <v>374</v>
      </c>
      <c r="I279" s="57" t="s">
        <v>443</v>
      </c>
      <c r="J279" s="57" t="s">
        <v>444</v>
      </c>
      <c r="K279" s="67" t="s">
        <v>445</v>
      </c>
      <c r="L279" s="67" t="s">
        <v>849</v>
      </c>
      <c r="M279" s="67" t="s">
        <v>447</v>
      </c>
      <c r="N279" s="67" t="s">
        <v>379</v>
      </c>
      <c r="O279" s="67" t="s">
        <v>499</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t="n">
        <f aca="false">IFERROR(IF(OR(SUMPRODUCT(--ISNUMBER(SEARCH({"a0","a-0","a_0","a/0","a.0"},BN279)))&gt;0,SUMPRODUCT(--ISNUMBER(SEARCH({"ref 0","ref no 0","ref. 0","ref: 0","no. 0","no: 0","# 0","rev 0","email 0","memo 0","form 0","sheet 0","log 0","doc 0","report 0","photo 0","photos 0","img 0","file 0","ack 0","batch 0","lot 0","job 0","record 0","fax 0","letter 0","ref0","#0","no.0","no:0"},BM279)))&gt;0,AND(SUMPRODUCT(--ISNUMBER(SEARCH({" ref "," email "," memo "," form "," sheet "," report "," ack "," letter "," record "," log "," doc "," file "," batch "," lot "," job "," fax "," rev "," ticket "," case "," order "},(" "&amp;SUBSTITUTE(SUBSTITUTE(SUBSTITUTE(BM279,":"," "),"."," "),","," ")&amp;" "))))&gt;0,ISNUMBER(SEARCH("000",SUBSTITUTE(BM279,":"," ")))),SUMPRODUCT(--ISNUMBER(SEARCH({"http","www.","\",".pdf",".jpg",".jpeg",".png",".heic",".xls",".doc",".msg",".eml"},Z279)))&gt;0),1,0),0)</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IFERROR(IF(OR(SUMPRODUCT(--ISNUMBER(SEARCH({"a0","a-0","a_0","a/0","a.0"},BP279)))&gt;0,SUMPRODUCT(--ISNUMBER(SEARCH({"ref 0","ref no 0","ref. 0","ref: 0","no. 0","no: 0","# 0","rev 0","email 0","memo 0","form 0","sheet 0","log 0","doc 0","report 0","photo 0","photos 0","img 0","file 0","ack 0","batch 0","lot 0","job 0","record 0","fax 0","letter 0","ref0","#0","no.0","no:0"},BO279)))&gt;0,AND(SUMPRODUCT(--ISNUMBER(SEARCH({" ref "," email "," memo "," form "," sheet "," report "," ack "," letter "," record "," log "," doc "," file "," batch "," lot "," job "," fax "," rev "," ticket "," case "," order "},(" "&amp;SUBSTITUTE(SUBSTITUTE(SUBSTITUTE(BO279,":"," "),"."," "),","," ")&amp;" "))))&gt;0,ISNUMBER(SEARCH("000",SUBSTITUTE(BO279,":"," ")))),SUMPRODUCT(--ISNUMBER(SEARCH({"http","www.","\",".pdf",".jpg",".jpeg",".png",".heic",".xls",".doc",".msg",".eml"},W279)))&gt;0),1,0),0)</f>
        <v>0</v>
      </c>
    </row>
    <row r="280" customFormat="false" ht="39.75" hidden="false" customHeight="true" outlineLevel="0" collapsed="false">
      <c r="A280" s="57" t="s">
        <v>850</v>
      </c>
      <c r="B280" s="57" t="s">
        <v>238</v>
      </c>
      <c r="C280" s="57" t="str">
        <f aca="false">Flights!$F$12</f>
        <v>MH0752</v>
      </c>
      <c r="D280" s="58" t="n">
        <f aca="false">Flights!$D$12</f>
        <v>46305</v>
      </c>
      <c r="E280" s="57" t="str">
        <f aca="false">Flights!$G$12&amp;"-"&amp;Flights!$H$12</f>
        <v>KUL-HAN</v>
      </c>
      <c r="F280" s="57" t="str">
        <f aca="false">Flights!$K$12</f>
        <v>EY</v>
      </c>
      <c r="G280" s="57" t="s">
        <v>455</v>
      </c>
      <c r="H280" s="57" t="s">
        <v>456</v>
      </c>
      <c r="I280" s="57" t="s">
        <v>375</v>
      </c>
      <c r="J280" s="57" t="s">
        <v>457</v>
      </c>
      <c r="K280" s="67" t="s">
        <v>422</v>
      </c>
      <c r="L280" s="67" t="s">
        <v>458</v>
      </c>
      <c r="M280" s="67"/>
      <c r="N280" s="67" t="s">
        <v>379</v>
      </c>
      <c r="O280" s="67" t="s">
        <v>459</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IFERROR(IF(OR(SUMPRODUCT(--ISNUMBER(SEARCH({"a0","a-0","a_0","a/0","a.0"},BN280)))&gt;0,SUMPRODUCT(--ISNUMBER(SEARCH({"ref 0","ref no 0","ref. 0","ref: 0","no. 0","no: 0","# 0","rev 0","email 0","memo 0","form 0","sheet 0","log 0","doc 0","report 0","photo 0","photos 0","img 0","file 0","ack 0","batch 0","lot 0","job 0","record 0","fax 0","letter 0","ref0","#0","no.0","no:0"},BM280)))&gt;0,AND(SUMPRODUCT(--ISNUMBER(SEARCH({" ref "," email "," memo "," form "," sheet "," report "," ack "," letter "," record "," log "," doc "," file "," batch "," lot "," job "," fax "," rev "," ticket "," case "," order "},(" "&amp;SUBSTITUTE(SUBSTITUTE(SUBSTITUTE(BM280,":"," "),"."," "),","," ")&amp;" "))))&gt;0,ISNUMBER(SEARCH("000",SUBSTITUTE(BM280,":"," ")))),SUMPRODUCT(--ISNUMBER(SEARCH({"http","www.","\",".pdf",".jpg",".jpeg",".png",".heic",".xls",".doc",".msg",".eml"},Z280)))&gt;0),1,0),0)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IFERROR(IF(OR(SUMPRODUCT(--ISNUMBER(SEARCH({"a0","a-0","a_0","a/0","a.0"},BP280)))&gt;0,SUMPRODUCT(--ISNUMBER(SEARCH({"ref 0","ref no 0","ref. 0","ref: 0","no. 0","no: 0","# 0","rev 0","email 0","memo 0","form 0","sheet 0","log 0","doc 0","report 0","photo 0","photos 0","img 0","file 0","ack 0","batch 0","lot 0","job 0","record 0","fax 0","letter 0","ref0","#0","no.0","no:0"},BO280)))&gt;0,AND(SUMPRODUCT(--ISNUMBER(SEARCH({" ref "," email "," memo "," form "," sheet "," report "," ack "," letter "," record "," log "," doc "," file "," batch "," lot "," job "," fax "," rev "," ticket "," case "," order "},(" "&amp;SUBSTITUTE(SUBSTITUTE(SUBSTITUTE(BO280,":"," "),"."," "),","," ")&amp;" "))))&gt;0,ISNUMBER(SEARCH("000",SUBSTITUTE(BO280,":"," ")))),SUMPRODUCT(--ISNUMBER(SEARCH({"http","www.","\",".pdf",".jpg",".jpeg",".png",".heic",".xls",".doc",".msg",".eml"},W280)))&gt;0),1,0),0)</f>
        <v>0</v>
      </c>
    </row>
    <row r="281" customFormat="false" ht="39.75" hidden="false" customHeight="true" outlineLevel="0" collapsed="false">
      <c r="A281" s="57" t="s">
        <v>851</v>
      </c>
      <c r="B281" s="57" t="s">
        <v>238</v>
      </c>
      <c r="C281" s="57" t="str">
        <f aca="false">Flights!$F$12</f>
        <v>MH0752</v>
      </c>
      <c r="D281" s="58" t="n">
        <f aca="false">Flights!$D$12</f>
        <v>46305</v>
      </c>
      <c r="E281" s="57" t="str">
        <f aca="false">Flights!$G$12&amp;"-"&amp;Flights!$H$12</f>
        <v>KUL-HAN</v>
      </c>
      <c r="F281" s="57" t="str">
        <f aca="false">Flights!$K$12</f>
        <v>EY</v>
      </c>
      <c r="G281" s="57" t="s">
        <v>455</v>
      </c>
      <c r="H281" s="57" t="s">
        <v>456</v>
      </c>
      <c r="I281" s="57" t="s">
        <v>424</v>
      </c>
      <c r="J281" s="57" t="s">
        <v>461</v>
      </c>
      <c r="K281" s="67" t="s">
        <v>422</v>
      </c>
      <c r="L281" s="67" t="s">
        <v>458</v>
      </c>
      <c r="M281" s="67"/>
      <c r="N281" s="67" t="s">
        <v>379</v>
      </c>
      <c r="O281" s="67" t="s">
        <v>459</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IFERROR(IF(OR(SUMPRODUCT(--ISNUMBER(SEARCH({"a0","a-0","a_0","a/0","a.0"},BN281)))&gt;0,SUMPRODUCT(--ISNUMBER(SEARCH({"ref 0","ref no 0","ref. 0","ref: 0","no. 0","no: 0","# 0","rev 0","email 0","memo 0","form 0","sheet 0","log 0","doc 0","report 0","photo 0","photos 0","img 0","file 0","ack 0","batch 0","lot 0","job 0","record 0","fax 0","letter 0","ref0","#0","no.0","no:0"},BM281)))&gt;0,AND(SUMPRODUCT(--ISNUMBER(SEARCH({" ref "," email "," memo "," form "," sheet "," report "," ack "," letter "," record "," log "," doc "," file "," batch "," lot "," job "," fax "," rev "," ticket "," case "," order "},(" "&amp;SUBSTITUTE(SUBSTITUTE(SUBSTITUTE(BM281,":"," "),"."," "),","," ")&amp;" "))))&gt;0,ISNUMBER(SEARCH("000",SUBSTITUTE(BM281,":"," ")))),SUMPRODUCT(--ISNUMBER(SEARCH({"http","www.","\",".pdf",".jpg",".jpeg",".png",".heic",".xls",".doc",".msg",".eml"},Z281)))&gt;0),1,0),0)</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IFERROR(IF(OR(SUMPRODUCT(--ISNUMBER(SEARCH({"a0","a-0","a_0","a/0","a.0"},BP281)))&gt;0,SUMPRODUCT(--ISNUMBER(SEARCH({"ref 0","ref no 0","ref. 0","ref: 0","no. 0","no: 0","# 0","rev 0","email 0","memo 0","form 0","sheet 0","log 0","doc 0","report 0","photo 0","photos 0","img 0","file 0","ack 0","batch 0","lot 0","job 0","record 0","fax 0","letter 0","ref0","#0","no.0","no:0"},BO281)))&gt;0,AND(SUMPRODUCT(--ISNUMBER(SEARCH({" ref "," email "," memo "," form "," sheet "," report "," ack "," letter "," record "," log "," doc "," file "," batch "," lot "," job "," fax "," rev "," ticket "," case "," order "},(" "&amp;SUBSTITUTE(SUBSTITUTE(SUBSTITUTE(BO281,":"," "),"."," "),","," ")&amp;" "))))&gt;0,ISNUMBER(SEARCH("000",SUBSTITUTE(BO281,":"," ")))),SUMPRODUCT(--ISNUMBER(SEARCH({"http","www.","\",".pdf",".jpg",".jpeg",".png",".heic",".xls",".doc",".msg",".eml"},W281)))&gt;0),1,0),0)</f>
        <v>0</v>
      </c>
    </row>
    <row r="282" customFormat="false" ht="39.75" hidden="false" customHeight="true" outlineLevel="0" collapsed="false">
      <c r="A282" s="57" t="s">
        <v>852</v>
      </c>
      <c r="B282" s="57" t="s">
        <v>238</v>
      </c>
      <c r="C282" s="57" t="str">
        <f aca="false">Flights!$F$12</f>
        <v>MH0752</v>
      </c>
      <c r="D282" s="58" t="n">
        <f aca="false">Flights!$D$12</f>
        <v>46305</v>
      </c>
      <c r="E282" s="57" t="str">
        <f aca="false">Flights!$G$12&amp;"-"&amp;Flights!$H$12</f>
        <v>KUL-HAN</v>
      </c>
      <c r="F282" s="57" t="str">
        <f aca="false">Flights!$K$12</f>
        <v>EY</v>
      </c>
      <c r="G282" s="57" t="s">
        <v>455</v>
      </c>
      <c r="H282" s="57" t="s">
        <v>456</v>
      </c>
      <c r="I282" s="57" t="s">
        <v>443</v>
      </c>
      <c r="J282" s="57" t="s">
        <v>465</v>
      </c>
      <c r="K282" s="67" t="s">
        <v>445</v>
      </c>
      <c r="L282" s="67" t="s">
        <v>849</v>
      </c>
      <c r="M282" s="67" t="s">
        <v>447</v>
      </c>
      <c r="N282" s="67" t="s">
        <v>379</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IFERROR(IF(OR(SUMPRODUCT(--ISNUMBER(SEARCH({"a0","a-0","a_0","a/0","a.0"},BN282)))&gt;0,SUMPRODUCT(--ISNUMBER(SEARCH({"ref 0","ref no 0","ref. 0","ref: 0","no. 0","no: 0","# 0","rev 0","email 0","memo 0","form 0","sheet 0","log 0","doc 0","report 0","photo 0","photos 0","img 0","file 0","ack 0","batch 0","lot 0","job 0","record 0","fax 0","letter 0","ref0","#0","no.0","no:0"},BM282)))&gt;0,AND(SUMPRODUCT(--ISNUMBER(SEARCH({" ref "," email "," memo "," form "," sheet "," report "," ack "," letter "," record "," log "," doc "," file "," batch "," lot "," job "," fax "," rev "," ticket "," case "," order "},(" "&amp;SUBSTITUTE(SUBSTITUTE(SUBSTITUTE(BM282,":"," "),"."," "),","," ")&amp;" "))))&gt;0,ISNUMBER(SEARCH("000",SUBSTITUTE(BM282,":"," ")))),SUMPRODUCT(--ISNUMBER(SEARCH({"http","www.","\",".pdf",".jpg",".jpeg",".png",".heic",".xls",".doc",".msg",".eml"},Z282)))&gt;0),1,0),0)</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IFERROR(IF(OR(SUMPRODUCT(--ISNUMBER(SEARCH({"a0","a-0","a_0","a/0","a.0"},BP282)))&gt;0,SUMPRODUCT(--ISNUMBER(SEARCH({"ref 0","ref no 0","ref. 0","ref: 0","no. 0","no: 0","# 0","rev 0","email 0","memo 0","form 0","sheet 0","log 0","doc 0","report 0","photo 0","photos 0","img 0","file 0","ack 0","batch 0","lot 0","job 0","record 0","fax 0","letter 0","ref0","#0","no.0","no:0"},BO282)))&gt;0,AND(SUMPRODUCT(--ISNUMBER(SEARCH({" ref "," email "," memo "," form "," sheet "," report "," ack "," letter "," record "," log "," doc "," file "," batch "," lot "," job "," fax "," rev "," ticket "," case "," order "},(" "&amp;SUBSTITUTE(SUBSTITUTE(SUBSTITUTE(BO282,":"," "),"."," "),","," ")&amp;" "))))&gt;0,ISNUMBER(SEARCH("000",SUBSTITUTE(BO282,":"," ")))),SUMPRODUCT(--ISNUMBER(SEARCH({"http","www.","\",".pdf",".jpg",".jpeg",".png",".heic",".xls",".doc",".msg",".eml"},W282)))&gt;0),1,0),0)</f>
        <v>0</v>
      </c>
    </row>
    <row r="283" customFormat="false" ht="39.75" hidden="false" customHeight="true" outlineLevel="0" collapsed="false">
      <c r="A283" s="57" t="s">
        <v>853</v>
      </c>
      <c r="B283" s="57" t="s">
        <v>246</v>
      </c>
      <c r="C283" s="57" t="str">
        <f aca="false">Flights!$F$13</f>
        <v>MH0753</v>
      </c>
      <c r="D283" s="58" t="n">
        <f aca="false">Flights!$D$13</f>
        <v>46306</v>
      </c>
      <c r="E283" s="57" t="str">
        <f aca="false">Flights!$G$13&amp;"-"&amp;Flights!$H$13</f>
        <v>HAN-KUL</v>
      </c>
      <c r="F283" s="57" t="str">
        <f aca="false">Flights!$K$13</f>
        <v>BC</v>
      </c>
      <c r="G283" s="57" t="s">
        <v>81</v>
      </c>
      <c r="H283" s="57" t="s">
        <v>374</v>
      </c>
      <c r="I283" s="57" t="s">
        <v>375</v>
      </c>
      <c r="J283" s="57" t="s">
        <v>376</v>
      </c>
      <c r="K283" s="67" t="s">
        <v>377</v>
      </c>
      <c r="L283" s="67" t="s">
        <v>378</v>
      </c>
      <c r="M283" s="67"/>
      <c r="N283" s="67" t="s">
        <v>379</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t="n">
        <f aca="false">IFERROR(IF(OR(SUMPRODUCT(--ISNUMBER(SEARCH({"a0","a-0","a_0","a/0","a.0"},BN283)))&gt;0,SUMPRODUCT(--ISNUMBER(SEARCH({"ref 0","ref no 0","ref. 0","ref: 0","no. 0","no: 0","# 0","rev 0","email 0","memo 0","form 0","sheet 0","log 0","doc 0","report 0","photo 0","photos 0","img 0","file 0","ack 0","batch 0","lot 0","job 0","record 0","fax 0","letter 0","ref0","#0","no.0","no:0"},BM283)))&gt;0,AND(SUMPRODUCT(--ISNUMBER(SEARCH({" ref "," email "," memo "," form "," sheet "," report "," ack "," letter "," record "," log "," doc "," file "," batch "," lot "," job "," fax "," rev "," ticket "," case "," order "},(" "&amp;SUBSTITUTE(SUBSTITUTE(SUBSTITUTE(BM283,":"," "),"."," "),","," ")&amp;" "))))&gt;0,ISNUMBER(SEARCH("000",SUBSTITUTE(BM283,":"," ")))),SUMPRODUCT(--ISNUMBER(SEARCH({"http","www.","\",".pdf",".jpg",".jpeg",".png",".heic",".xls",".doc",".msg",".eml"},Z283)))&gt;0),1,0),0)</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IFERROR(IF(OR(SUMPRODUCT(--ISNUMBER(SEARCH({"a0","a-0","a_0","a/0","a.0"},BP283)))&gt;0,SUMPRODUCT(--ISNUMBER(SEARCH({"ref 0","ref no 0","ref. 0","ref: 0","no. 0","no: 0","# 0","rev 0","email 0","memo 0","form 0","sheet 0","log 0","doc 0","report 0","photo 0","photos 0","img 0","file 0","ack 0","batch 0","lot 0","job 0","record 0","fax 0","letter 0","ref0","#0","no.0","no:0"},BO283)))&gt;0,AND(SUMPRODUCT(--ISNUMBER(SEARCH({" ref "," email "," memo "," form "," sheet "," report "," ack "," letter "," record "," log "," doc "," file "," batch "," lot "," job "," fax "," rev "," ticket "," case "," order "},(" "&amp;SUBSTITUTE(SUBSTITUTE(SUBSTITUTE(BO283,":"," "),"."," "),","," ")&amp;" "))))&gt;0,ISNUMBER(SEARCH("000",SUBSTITUTE(BO283,":"," ")))),SUMPRODUCT(--ISNUMBER(SEARCH({"http","www.","\",".pdf",".jpg",".jpeg",".png",".heic",".xls",".doc",".msg",".eml"},W283)))&gt;0),1,0),0)</f>
        <v>0</v>
      </c>
    </row>
    <row r="284" customFormat="false" ht="39.75" hidden="false" customHeight="true" outlineLevel="0" collapsed="false">
      <c r="A284" s="57" t="s">
        <v>854</v>
      </c>
      <c r="B284" s="57" t="s">
        <v>246</v>
      </c>
      <c r="C284" s="57" t="str">
        <f aca="false">Flights!$F$13</f>
        <v>MH0753</v>
      </c>
      <c r="D284" s="58" t="n">
        <f aca="false">Flights!$D$13</f>
        <v>46306</v>
      </c>
      <c r="E284" s="57" t="str">
        <f aca="false">Flights!$G$13&amp;"-"&amp;Flights!$H$13</f>
        <v>HAN-KUL</v>
      </c>
      <c r="F284" s="57" t="str">
        <f aca="false">Flights!$K$13</f>
        <v>BC</v>
      </c>
      <c r="G284" s="57" t="s">
        <v>81</v>
      </c>
      <c r="H284" s="57" t="s">
        <v>374</v>
      </c>
      <c r="I284" s="57" t="s">
        <v>381</v>
      </c>
      <c r="J284" s="57" t="s">
        <v>382</v>
      </c>
      <c r="K284" s="67" t="s">
        <v>383</v>
      </c>
      <c r="L284" s="67" t="s">
        <v>378</v>
      </c>
      <c r="M284" s="67"/>
      <c r="N284" s="67" t="s">
        <v>379</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t="n">
        <f aca="false">IFERROR(IF(OR(SUMPRODUCT(--ISNUMBER(SEARCH({"a0","a-0","a_0","a/0","a.0"},BN284)))&gt;0,SUMPRODUCT(--ISNUMBER(SEARCH({"ref 0","ref no 0","ref. 0","ref: 0","no. 0","no: 0","# 0","rev 0","email 0","memo 0","form 0","sheet 0","log 0","doc 0","report 0","photo 0","photos 0","img 0","file 0","ack 0","batch 0","lot 0","job 0","record 0","fax 0","letter 0","ref0","#0","no.0","no:0"},BM284)))&gt;0,AND(SUMPRODUCT(--ISNUMBER(SEARCH({" ref "," email "," memo "," form "," sheet "," report "," ack "," letter "," record "," log "," doc "," file "," batch "," lot "," job "," fax "," rev "," ticket "," case "," order "},(" "&amp;SUBSTITUTE(SUBSTITUTE(SUBSTITUTE(BM284,":"," "),"."," "),","," ")&amp;" "))))&gt;0,ISNUMBER(SEARCH("000",SUBSTITUTE(BM284,":"," ")))),SUMPRODUCT(--ISNUMBER(SEARCH({"http","www.","\",".pdf",".jpg",".jpeg",".png",".heic",".xls",".doc",".msg",".eml"},Z284)))&gt;0),1,0),0)</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IFERROR(IF(OR(SUMPRODUCT(--ISNUMBER(SEARCH({"a0","a-0","a_0","a/0","a.0"},BP284)))&gt;0,SUMPRODUCT(--ISNUMBER(SEARCH({"ref 0","ref no 0","ref. 0","ref: 0","no. 0","no: 0","# 0","rev 0","email 0","memo 0","form 0","sheet 0","log 0","doc 0","report 0","photo 0","photos 0","img 0","file 0","ack 0","batch 0","lot 0","job 0","record 0","fax 0","letter 0","ref0","#0","no.0","no:0"},BO284)))&gt;0,AND(SUMPRODUCT(--ISNUMBER(SEARCH({" ref "," email "," memo "," form "," sheet "," report "," ack "," letter "," record "," log "," doc "," file "," batch "," lot "," job "," fax "," rev "," ticket "," case "," order "},(" "&amp;SUBSTITUTE(SUBSTITUTE(SUBSTITUTE(BO284,":"," "),"."," "),","," ")&amp;" "))))&gt;0,ISNUMBER(SEARCH("000",SUBSTITUTE(BO284,":"," ")))),SUMPRODUCT(--ISNUMBER(SEARCH({"http","www.","\",".pdf",".jpg",".jpeg",".png",".heic",".xls",".doc",".msg",".eml"},W284)))&gt;0),1,0),0)</f>
        <v>0</v>
      </c>
    </row>
    <row r="285" customFormat="false" ht="41.25" hidden="false" customHeight="true" outlineLevel="0" collapsed="false">
      <c r="A285" s="57" t="s">
        <v>855</v>
      </c>
      <c r="B285" s="57" t="s">
        <v>246</v>
      </c>
      <c r="C285" s="57" t="str">
        <f aca="false">Flights!$F$13</f>
        <v>MH0753</v>
      </c>
      <c r="D285" s="58" t="n">
        <f aca="false">Flights!$D$13</f>
        <v>46306</v>
      </c>
      <c r="E285" s="57" t="str">
        <f aca="false">Flights!$G$13&amp;"-"&amp;Flights!$H$13</f>
        <v>HAN-KUL</v>
      </c>
      <c r="F285" s="57" t="str">
        <f aca="false">Flights!$K$13</f>
        <v>BC</v>
      </c>
      <c r="G285" s="57" t="s">
        <v>81</v>
      </c>
      <c r="H285" s="57" t="s">
        <v>374</v>
      </c>
      <c r="I285" s="57" t="s">
        <v>385</v>
      </c>
      <c r="J285" s="57" t="s">
        <v>386</v>
      </c>
      <c r="K285" s="67" t="s">
        <v>387</v>
      </c>
      <c r="L285" s="67" t="s">
        <v>378</v>
      </c>
      <c r="M285" s="67"/>
      <c r="N285" s="67" t="str">
        <f aca="false">IF(TRIM(Flights!$L$13)="A339","Required","N/A – rule")</f>
        <v>N/A – rule</v>
      </c>
      <c r="O285" s="67" t="s">
        <v>388</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t="n">
        <f aca="false">IFERROR(IF(OR(SUMPRODUCT(--ISNUMBER(SEARCH({"a0","a-0","a_0","a/0","a.0"},BN285)))&gt;0,SUMPRODUCT(--ISNUMBER(SEARCH({"ref 0","ref no 0","ref. 0","ref: 0","no. 0","no: 0","# 0","rev 0","email 0","memo 0","form 0","sheet 0","log 0","doc 0","report 0","photo 0","photos 0","img 0","file 0","ack 0","batch 0","lot 0","job 0","record 0","fax 0","letter 0","ref0","#0","no.0","no:0"},BM285)))&gt;0,AND(SUMPRODUCT(--ISNUMBER(SEARCH({" ref "," email "," memo "," form "," sheet "," report "," ack "," letter "," record "," log "," doc "," file "," batch "," lot "," job "," fax "," rev "," ticket "," case "," order "},(" "&amp;SUBSTITUTE(SUBSTITUTE(SUBSTITUTE(BM285,":"," "),"."," "),","," ")&amp;" "))))&gt;0,ISNUMBER(SEARCH("000",SUBSTITUTE(BM285,":"," ")))),SUMPRODUCT(--ISNUMBER(SEARCH({"http","www.","\",".pdf",".jpg",".jpeg",".png",".heic",".xls",".doc",".msg",".eml"},Z285)))&gt;0),1,0),0)</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IFERROR(IF(OR(SUMPRODUCT(--ISNUMBER(SEARCH({"a0","a-0","a_0","a/0","a.0"},BP285)))&gt;0,SUMPRODUCT(--ISNUMBER(SEARCH({"ref 0","ref no 0","ref. 0","ref: 0","no. 0","no: 0","# 0","rev 0","email 0","memo 0","form 0","sheet 0","log 0","doc 0","report 0","photo 0","photos 0","img 0","file 0","ack 0","batch 0","lot 0","job 0","record 0","fax 0","letter 0","ref0","#0","no.0","no:0"},BO285)))&gt;0,AND(SUMPRODUCT(--ISNUMBER(SEARCH({" ref "," email "," memo "," form "," sheet "," report "," ack "," letter "," record "," log "," doc "," file "," batch "," lot "," job "," fax "," rev "," ticket "," case "," order "},(" "&amp;SUBSTITUTE(SUBSTITUTE(SUBSTITUTE(BO285,":"," "),"."," "),","," ")&amp;" "))))&gt;0,ISNUMBER(SEARCH("000",SUBSTITUTE(BO285,":"," ")))),SUMPRODUCT(--ISNUMBER(SEARCH({"http","www.","\",".pdf",".jpg",".jpeg",".png",".heic",".xls",".doc",".msg",".eml"},W285)))&gt;0),1,0),0)</f>
        <v>0</v>
      </c>
    </row>
    <row r="286" customFormat="false" ht="39.75" hidden="false" customHeight="true" outlineLevel="0" collapsed="false">
      <c r="A286" s="57" t="s">
        <v>856</v>
      </c>
      <c r="B286" s="57" t="s">
        <v>246</v>
      </c>
      <c r="C286" s="57" t="str">
        <f aca="false">Flights!$F$13</f>
        <v>MH0753</v>
      </c>
      <c r="D286" s="58" t="n">
        <f aca="false">Flights!$D$13</f>
        <v>46306</v>
      </c>
      <c r="E286" s="57" t="str">
        <f aca="false">Flights!$G$13&amp;"-"&amp;Flights!$H$13</f>
        <v>HAN-KUL</v>
      </c>
      <c r="F286" s="57" t="str">
        <f aca="false">Flights!$K$13</f>
        <v>BC</v>
      </c>
      <c r="G286" s="57" t="s">
        <v>81</v>
      </c>
      <c r="H286" s="57" t="s">
        <v>374</v>
      </c>
      <c r="I286" s="57" t="s">
        <v>390</v>
      </c>
      <c r="J286" s="57" t="s">
        <v>391</v>
      </c>
      <c r="K286" s="67" t="s">
        <v>392</v>
      </c>
      <c r="L286" s="67" t="s">
        <v>378</v>
      </c>
      <c r="M286" s="67"/>
      <c r="N286" s="67" t="s">
        <v>379</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t="n">
        <f aca="false">IFERROR(IF(OR(SUMPRODUCT(--ISNUMBER(SEARCH({"a0","a-0","a_0","a/0","a.0"},BN286)))&gt;0,SUMPRODUCT(--ISNUMBER(SEARCH({"ref 0","ref no 0","ref. 0","ref: 0","no. 0","no: 0","# 0","rev 0","email 0","memo 0","form 0","sheet 0","log 0","doc 0","report 0","photo 0","photos 0","img 0","file 0","ack 0","batch 0","lot 0","job 0","record 0","fax 0","letter 0","ref0","#0","no.0","no:0"},BM286)))&gt;0,AND(SUMPRODUCT(--ISNUMBER(SEARCH({" ref "," email "," memo "," form "," sheet "," report "," ack "," letter "," record "," log "," doc "," file "," batch "," lot "," job "," fax "," rev "," ticket "," case "," order "},(" "&amp;SUBSTITUTE(SUBSTITUTE(SUBSTITUTE(BM286,":"," "),"."," "),","," ")&amp;" "))))&gt;0,ISNUMBER(SEARCH("000",SUBSTITUTE(BM286,":"," ")))),SUMPRODUCT(--ISNUMBER(SEARCH({"http","www.","\",".pdf",".jpg",".jpeg",".png",".heic",".xls",".doc",".msg",".eml"},Z286)))&gt;0),1,0),0)</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IFERROR(IF(OR(SUMPRODUCT(--ISNUMBER(SEARCH({"a0","a-0","a_0","a/0","a.0"},BP286)))&gt;0,SUMPRODUCT(--ISNUMBER(SEARCH({"ref 0","ref no 0","ref. 0","ref: 0","no. 0","no: 0","# 0","rev 0","email 0","memo 0","form 0","sheet 0","log 0","doc 0","report 0","photo 0","photos 0","img 0","file 0","ack 0","batch 0","lot 0","job 0","record 0","fax 0","letter 0","ref0","#0","no.0","no:0"},BO286)))&gt;0,AND(SUMPRODUCT(--ISNUMBER(SEARCH({" ref "," email "," memo "," form "," sheet "," report "," ack "," letter "," record "," log "," doc "," file "," batch "," lot "," job "," fax "," rev "," ticket "," case "," order "},(" "&amp;SUBSTITUTE(SUBSTITUTE(SUBSTITUTE(BO286,":"," "),"."," "),","," ")&amp;" "))))&gt;0,ISNUMBER(SEARCH("000",SUBSTITUTE(BO286,":"," ")))),SUMPRODUCT(--ISNUMBER(SEARCH({"http","www.","\",".pdf",".jpg",".jpeg",".png",".heic",".xls",".doc",".msg",".eml"},W286)))&gt;0),1,0),0)</f>
        <v>0</v>
      </c>
    </row>
    <row r="287" customFormat="false" ht="39.75" hidden="false" customHeight="true" outlineLevel="0" collapsed="false">
      <c r="A287" s="57" t="s">
        <v>857</v>
      </c>
      <c r="B287" s="57" t="s">
        <v>246</v>
      </c>
      <c r="C287" s="57" t="str">
        <f aca="false">Flights!$F$13</f>
        <v>MH0753</v>
      </c>
      <c r="D287" s="58" t="n">
        <f aca="false">Flights!$D$13</f>
        <v>46306</v>
      </c>
      <c r="E287" s="57" t="str">
        <f aca="false">Flights!$G$13&amp;"-"&amp;Flights!$H$13</f>
        <v>HAN-KUL</v>
      </c>
      <c r="F287" s="57" t="str">
        <f aca="false">Flights!$K$13</f>
        <v>BC</v>
      </c>
      <c r="G287" s="57" t="s">
        <v>81</v>
      </c>
      <c r="H287" s="57" t="s">
        <v>374</v>
      </c>
      <c r="I287" s="57" t="s">
        <v>394</v>
      </c>
      <c r="J287" s="57" t="s">
        <v>395</v>
      </c>
      <c r="K287" s="67" t="s">
        <v>396</v>
      </c>
      <c r="L287" s="67" t="s">
        <v>378</v>
      </c>
      <c r="M287" s="67"/>
      <c r="N287" s="67" t="s">
        <v>379</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t="n">
        <f aca="false">IFERROR(IF(OR(SUMPRODUCT(--ISNUMBER(SEARCH({"a0","a-0","a_0","a/0","a.0"},BN287)))&gt;0,SUMPRODUCT(--ISNUMBER(SEARCH({"ref 0","ref no 0","ref. 0","ref: 0","no. 0","no: 0","# 0","rev 0","email 0","memo 0","form 0","sheet 0","log 0","doc 0","report 0","photo 0","photos 0","img 0","file 0","ack 0","batch 0","lot 0","job 0","record 0","fax 0","letter 0","ref0","#0","no.0","no:0"},BM287)))&gt;0,AND(SUMPRODUCT(--ISNUMBER(SEARCH({" ref "," email "," memo "," form "," sheet "," report "," ack "," letter "," record "," log "," doc "," file "," batch "," lot "," job "," fax "," rev "," ticket "," case "," order "},(" "&amp;SUBSTITUTE(SUBSTITUTE(SUBSTITUTE(BM287,":"," "),"."," "),","," ")&amp;" "))))&gt;0,ISNUMBER(SEARCH("000",SUBSTITUTE(BM287,":"," ")))),SUMPRODUCT(--ISNUMBER(SEARCH({"http","www.","\",".pdf",".jpg",".jpeg",".png",".heic",".xls",".doc",".msg",".eml"},Z287)))&gt;0),1,0),0)</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IFERROR(IF(OR(SUMPRODUCT(--ISNUMBER(SEARCH({"a0","a-0","a_0","a/0","a.0"},BP287)))&gt;0,SUMPRODUCT(--ISNUMBER(SEARCH({"ref 0","ref no 0","ref. 0","ref: 0","no. 0","no: 0","# 0","rev 0","email 0","memo 0","form 0","sheet 0","log 0","doc 0","report 0","photo 0","photos 0","img 0","file 0","ack 0","batch 0","lot 0","job 0","record 0","fax 0","letter 0","ref0","#0","no.0","no:0"},BO287)))&gt;0,AND(SUMPRODUCT(--ISNUMBER(SEARCH({" ref "," email "," memo "," form "," sheet "," report "," ack "," letter "," record "," log "," doc "," file "," batch "," lot "," job "," fax "," rev "," ticket "," case "," order "},(" "&amp;SUBSTITUTE(SUBSTITUTE(SUBSTITUTE(BO287,":"," "),"."," "),","," ")&amp;" "))))&gt;0,ISNUMBER(SEARCH("000",SUBSTITUTE(BO287,":"," ")))),SUMPRODUCT(--ISNUMBER(SEARCH({"http","www.","\",".pdf",".jpg",".jpeg",".png",".heic",".xls",".doc",".msg",".eml"},W287)))&gt;0),1,0),0)</f>
        <v>0</v>
      </c>
    </row>
    <row r="288" customFormat="false" ht="39.75" hidden="false" customHeight="true" outlineLevel="0" collapsed="false">
      <c r="A288" s="57" t="s">
        <v>858</v>
      </c>
      <c r="B288" s="57" t="s">
        <v>246</v>
      </c>
      <c r="C288" s="57" t="str">
        <f aca="false">Flights!$F$13</f>
        <v>MH0753</v>
      </c>
      <c r="D288" s="58" t="n">
        <f aca="false">Flights!$D$13</f>
        <v>46306</v>
      </c>
      <c r="E288" s="57" t="str">
        <f aca="false">Flights!$G$13&amp;"-"&amp;Flights!$H$13</f>
        <v>HAN-KUL</v>
      </c>
      <c r="F288" s="57" t="str">
        <f aca="false">Flights!$K$13</f>
        <v>BC</v>
      </c>
      <c r="G288" s="57" t="s">
        <v>81</v>
      </c>
      <c r="H288" s="57" t="s">
        <v>374</v>
      </c>
      <c r="I288" s="57" t="s">
        <v>394</v>
      </c>
      <c r="J288" s="57" t="s">
        <v>398</v>
      </c>
      <c r="K288" s="67" t="s">
        <v>399</v>
      </c>
      <c r="L288" s="67" t="s">
        <v>378</v>
      </c>
      <c r="M288" s="67"/>
      <c r="N288" s="67" t="s">
        <v>379</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")))/(LEN(L_PendNeg)+1)),1,0),1)</f>
        <v>0</v>
      </c>
      <c r="BK288" s="61" t="n">
        <f aca="false">IFERROR(IF(SUMPRODUCT((LEN(BF288)-LEN(SUBSTITUTE(BF288," "&amp;L_PendStrict&amp;" "," ")))/(LEN(L_PendStrict)+1))&gt;SUMPRODUCT((LEN(BF288)-LEN(SUBSTITUTE(BF288," "&amp;L_PendNeg&amp;" "," ")))/(LEN(L_PendNeg)+1)),1,0),1)</f>
        <v>0</v>
      </c>
      <c r="BL288" s="61" t="n">
        <f aca="false">IFERROR(IF(OR(SUMPRODUCT(--ISNUMBER(SEARCH({"a0","a-0","a_0","a/0","a.0"},BN288)))&gt;0,SUMPRODUCT(--ISNUMBER(SEARCH({"ref 0","ref no 0","ref. 0","ref: 0","no. 0","no: 0","# 0","rev 0","email 0","memo 0","form 0","sheet 0","log 0","doc 0","report 0","photo 0","photos 0","img 0","file 0","ack 0","batch 0","lot 0","job 0","record 0","fax 0","letter 0","ref0","#0","no.0","no:0"},BM288)))&gt;0,AND(SUMPRODUCT(--ISNUMBER(SEARCH({" ref "," email "," memo "," form "," sheet "," report "," ack "," letter "," record "," log "," doc "," file "," batch "," lot "," job "," fax "," rev "," ticket "," case "," order "},(" "&amp;SUBSTITUTE(SUBSTITUTE(SUBSTITUTE(BM288,":"," "),"."," "),","," ")&amp;" "))))&gt;0,ISNUMBER(SEARCH("000",SUBSTITUTE(BM288,":"," ")))),SUMPRODUCT(--ISNUMBER(SEARCH({"http","www.","\",".pdf",".jpg",".jpeg",".png",".heic",".xls",".doc",".msg",".eml"},Z288)))&gt;0),1,0),0)</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IFERROR(IF(OR(SUMPRODUCT(--ISNUMBER(SEARCH({"a0","a-0","a_0","a/0","a.0"},BP288)))&gt;0,SUMPRODUCT(--ISNUMBER(SEARCH({"ref 0","ref no 0","ref. 0","ref: 0","no. 0","no: 0","# 0","rev 0","email 0","memo 0","form 0","sheet 0","log 0","doc 0","report 0","photo 0","photos 0","img 0","file 0","ack 0","batch 0","lot 0","job 0","record 0","fax 0","letter 0","ref0","#0","no.0","no:0"},BO288)))&gt;0,AND(SUMPRODUCT(--ISNUMBER(SEARCH({" ref "," email "," memo "," form "," sheet "," report "," ack "," letter "," record "," log "," doc "," file "," batch "," lot "," job "," fax "," rev "," ticket "," case "," order "},(" "&amp;SUBSTITUTE(SUBSTITUTE(SUBSTITUTE(BO288,":"," "),"."," "),","," ")&amp;" "))))&gt;0,ISNUMBER(SEARCH("000",SUBSTITUTE(BO288,":"," ")))),SUMPRODUCT(--ISNUMBER(SEARCH({"http","www.","\",".pdf",".jpg",".jpeg",".png",".heic",".xls",".doc",".msg",".eml"},W288)))&gt;0),1,0),0)</f>
        <v>0</v>
      </c>
    </row>
    <row r="289" customFormat="false" ht="39.75" hidden="false" customHeight="true" outlineLevel="0" collapsed="false">
      <c r="A289" s="57" t="s">
        <v>859</v>
      </c>
      <c r="B289" s="57" t="s">
        <v>246</v>
      </c>
      <c r="C289" s="57" t="str">
        <f aca="false">Flights!$F$13</f>
        <v>MH0753</v>
      </c>
      <c r="D289" s="58" t="n">
        <f aca="false">Flights!$D$13</f>
        <v>46306</v>
      </c>
      <c r="E289" s="57" t="str">
        <f aca="false">Flights!$G$13&amp;"-"&amp;Flights!$H$13</f>
        <v>HAN-KUL</v>
      </c>
      <c r="F289" s="57" t="str">
        <f aca="false">Flights!$K$13</f>
        <v>BC</v>
      </c>
      <c r="G289" s="57" t="s">
        <v>81</v>
      </c>
      <c r="H289" s="57" t="s">
        <v>374</v>
      </c>
      <c r="I289" s="57" t="s">
        <v>401</v>
      </c>
      <c r="J289" s="57" t="s">
        <v>402</v>
      </c>
      <c r="K289" s="67" t="s">
        <v>403</v>
      </c>
      <c r="L289" s="67" t="s">
        <v>378</v>
      </c>
      <c r="M289" s="67"/>
      <c r="N289" s="67" t="s">
        <v>379</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")))/(LEN(L_PendNeg)+1)),1,0),1)</f>
        <v>0</v>
      </c>
      <c r="BK289" s="61" t="n">
        <f aca="false">IFERROR(IF(SUMPRODUCT((LEN(BF289)-LEN(SUBSTITUTE(BF289," "&amp;L_PendStrict&amp;" "," ")))/(LEN(L_PendStrict)+1))&gt;SUMPRODUCT((LEN(BF289)-LEN(SUBSTITUTE(BF289," "&amp;L_PendNeg&amp;" "," ")))/(LEN(L_PendNeg)+1)),1,0),1)</f>
        <v>0</v>
      </c>
      <c r="BL289" s="61" t="n">
        <f aca="false">IFERROR(IF(OR(SUMPRODUCT(--ISNUMBER(SEARCH({"a0","a-0","a_0","a/0","a.0"},BN289)))&gt;0,SUMPRODUCT(--ISNUMBER(SEARCH({"ref 0","ref no 0","ref. 0","ref: 0","no. 0","no: 0","# 0","rev 0","email 0","memo 0","form 0","sheet 0","log 0","doc 0","report 0","photo 0","photos 0","img 0","file 0","ack 0","batch 0","lot 0","job 0","record 0","fax 0","letter 0","ref0","#0","no.0","no:0"},BM289)))&gt;0,AND(SUMPRODUCT(--ISNUMBER(SEARCH({" ref "," email "," memo "," form "," sheet "," report "," ack "," letter "," record "," log "," doc "," file "," batch "," lot "," job "," fax "," rev "," ticket "," case "," order "},(" "&amp;SUBSTITUTE(SUBSTITUTE(SUBSTITUTE(BM289,":"," "),"."," "),","," ")&amp;" "))))&gt;0,ISNUMBER(SEARCH("000",SUBSTITUTE(BM289,":"," ")))),SUMPRODUCT(--ISNUMBER(SEARCH({"http","www.","\",".pdf",".jpg",".jpeg",".png",".heic",".xls",".doc",".msg",".eml"},Z289)))&gt;0),1,0),0)</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IFERROR(IF(OR(SUMPRODUCT(--ISNUMBER(SEARCH({"a0","a-0","a_0","a/0","a.0"},BP289)))&gt;0,SUMPRODUCT(--ISNUMBER(SEARCH({"ref 0","ref no 0","ref. 0","ref: 0","no. 0","no: 0","# 0","rev 0","email 0","memo 0","form 0","sheet 0","log 0","doc 0","report 0","photo 0","photos 0","img 0","file 0","ack 0","batch 0","lot 0","job 0","record 0","fax 0","letter 0","ref0","#0","no.0","no:0"},BO289)))&gt;0,AND(SUMPRODUCT(--ISNUMBER(SEARCH({" ref "," email "," memo "," form "," sheet "," report "," ack "," letter "," record "," log "," doc "," file "," batch "," lot "," job "," fax "," rev "," ticket "," case "," order "},(" "&amp;SUBSTITUTE(SUBSTITUTE(SUBSTITUTE(BO289,":"," "),"."," "),","," ")&amp;" "))))&gt;0,ISNUMBER(SEARCH("000",SUBSTITUTE(BO289,":"," ")))),SUMPRODUCT(--ISNUMBER(SEARCH({"http","www.","\",".pdf",".jpg",".jpeg",".png",".heic",".xls",".doc",".msg",".eml"},W289)))&gt;0),1,0),0)</f>
        <v>0</v>
      </c>
    </row>
    <row r="290" customFormat="false" ht="39.75" hidden="false" customHeight="true" outlineLevel="0" collapsed="false">
      <c r="A290" s="57" t="s">
        <v>860</v>
      </c>
      <c r="B290" s="57" t="s">
        <v>246</v>
      </c>
      <c r="C290" s="57" t="str">
        <f aca="false">Flights!$F$13</f>
        <v>MH0753</v>
      </c>
      <c r="D290" s="58" t="n">
        <f aca="false">Flights!$D$13</f>
        <v>46306</v>
      </c>
      <c r="E290" s="57" t="str">
        <f aca="false">Flights!$G$13&amp;"-"&amp;Flights!$H$13</f>
        <v>HAN-KUL</v>
      </c>
      <c r="F290" s="57" t="str">
        <f aca="false">Flights!$K$13</f>
        <v>BC</v>
      </c>
      <c r="G290" s="57" t="s">
        <v>81</v>
      </c>
      <c r="H290" s="57" t="s">
        <v>374</v>
      </c>
      <c r="I290" s="57" t="s">
        <v>401</v>
      </c>
      <c r="J290" s="57" t="s">
        <v>405</v>
      </c>
      <c r="K290" s="67" t="s">
        <v>403</v>
      </c>
      <c r="L290" s="67" t="s">
        <v>378</v>
      </c>
      <c r="M290" s="67"/>
      <c r="N290" s="67" t="s">
        <v>379</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")))/(LEN(L_PendNeg)+1)),1,0),1)</f>
        <v>0</v>
      </c>
      <c r="BK290" s="61" t="n">
        <f aca="false">IFERROR(IF(SUMPRODUCT((LEN(BF290)-LEN(SUBSTITUTE(BF290," "&amp;L_PendStrict&amp;" "," ")))/(LEN(L_PendStrict)+1))&gt;SUMPRODUCT((LEN(BF290)-LEN(SUBSTITUTE(BF290," "&amp;L_PendNeg&amp;" "," ")))/(LEN(L_PendNeg)+1)),1,0),1)</f>
        <v>0</v>
      </c>
      <c r="BL290" s="61" t="n">
        <f aca="false">IFERROR(IF(OR(SUMPRODUCT(--ISNUMBER(SEARCH({"a0","a-0","a_0","a/0","a.0"},BN290)))&gt;0,SUMPRODUCT(--ISNUMBER(SEARCH({"ref 0","ref no 0","ref. 0","ref: 0","no. 0","no: 0","# 0","rev 0","email 0","memo 0","form 0","sheet 0","log 0","doc 0","report 0","photo 0","photos 0","img 0","file 0","ack 0","batch 0","lot 0","job 0","record 0","fax 0","letter 0","ref0","#0","no.0","no:0"},BM290)))&gt;0,AND(SUMPRODUCT(--ISNUMBER(SEARCH({" ref "," email "," memo "," form "," sheet "," report "," ack "," letter "," record "," log "," doc "," file "," batch "," lot "," job "," fax "," rev "," ticket "," case "," order "},(" "&amp;SUBSTITUTE(SUBSTITUTE(SUBSTITUTE(BM290,":"," "),"."," "),","," ")&amp;" "))))&gt;0,ISNUMBER(SEARCH("000",SUBSTITUTE(BM290,":"," ")))),SUMPRODUCT(--ISNUMBER(SEARCH({"http","www.","\",".pdf",".jpg",".jpeg",".png",".heic",".xls",".doc",".msg",".eml"},Z290)))&gt;0),1,0),0)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IFERROR(IF(OR(SUMPRODUCT(--ISNUMBER(SEARCH({"a0","a-0","a_0","a/0","a.0"},BP290)))&gt;0,SUMPRODUCT(--ISNUMBER(SEARCH({"ref 0","ref no 0","ref. 0","ref: 0","no. 0","no: 0","# 0","rev 0","email 0","memo 0","form 0","sheet 0","log 0","doc 0","report 0","photo 0","photos 0","img 0","file 0","ack 0","batch 0","lot 0","job 0","record 0","fax 0","letter 0","ref0","#0","no.0","no:0"},BO290)))&gt;0,AND(SUMPRODUCT(--ISNUMBER(SEARCH({" ref "," email "," memo "," form "," sheet "," report "," ack "," letter "," record "," log "," doc "," file "," batch "," lot "," job "," fax "," rev "," ticket "," case "," order "},(" "&amp;SUBSTITUTE(SUBSTITUTE(SUBSTITUTE(BO290,":"," "),"."," "),","," ")&amp;" "))))&gt;0,ISNUMBER(SEARCH("000",SUBSTITUTE(BO290,":"," ")))),SUMPRODUCT(--ISNUMBER(SEARCH({"http","www.","\",".pdf",".jpg",".jpeg",".png",".heic",".xls",".doc",".msg",".eml"},W290)))&gt;0),1,0),0)</f>
        <v>0</v>
      </c>
    </row>
    <row r="291" customFormat="false" ht="39.75" hidden="false" customHeight="true" outlineLevel="0" collapsed="false">
      <c r="A291" s="57" t="s">
        <v>861</v>
      </c>
      <c r="B291" s="57" t="s">
        <v>246</v>
      </c>
      <c r="C291" s="57" t="str">
        <f aca="false">Flights!$F$13</f>
        <v>MH0753</v>
      </c>
      <c r="D291" s="58" t="n">
        <f aca="false">Flights!$D$13</f>
        <v>46306</v>
      </c>
      <c r="E291" s="57" t="str">
        <f aca="false">Flights!$G$13&amp;"-"&amp;Flights!$H$13</f>
        <v>HAN-KUL</v>
      </c>
      <c r="F291" s="57" t="str">
        <f aca="false">Flights!$K$13</f>
        <v>BC</v>
      </c>
      <c r="G291" s="57" t="s">
        <v>81</v>
      </c>
      <c r="H291" s="57" t="s">
        <v>374</v>
      </c>
      <c r="I291" s="57" t="s">
        <v>407</v>
      </c>
      <c r="J291" s="57" t="s">
        <v>408</v>
      </c>
      <c r="K291" s="67" t="s">
        <v>862</v>
      </c>
      <c r="L291" s="67" t="s">
        <v>839</v>
      </c>
      <c r="M291" s="67"/>
      <c r="N291" s="67" t="s">
        <v>379</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")))/(LEN(L_PendNeg)+1)),1,0),1)</f>
        <v>0</v>
      </c>
      <c r="BK291" s="61" t="n">
        <f aca="false">IFERROR(IF(SUMPRODUCT((LEN(BF291)-LEN(SUBSTITUTE(BF291," "&amp;L_PendStrict&amp;" "," ")))/(LEN(L_PendStrict)+1))&gt;SUMPRODUCT((LEN(BF291)-LEN(SUBSTITUTE(BF291," "&amp;L_PendNeg&amp;" "," ")))/(LEN(L_PendNeg)+1)),1,0),1)</f>
        <v>0</v>
      </c>
      <c r="BL291" s="61" t="n">
        <f aca="false">IFERROR(IF(OR(SUMPRODUCT(--ISNUMBER(SEARCH({"a0","a-0","a_0","a/0","a.0"},BN291)))&gt;0,SUMPRODUCT(--ISNUMBER(SEARCH({"ref 0","ref no 0","ref. 0","ref: 0","no. 0","no: 0","# 0","rev 0","email 0","memo 0","form 0","sheet 0","log 0","doc 0","report 0","photo 0","photos 0","img 0","file 0","ack 0","batch 0","lot 0","job 0","record 0","fax 0","letter 0","ref0","#0","no.0","no:0"},BM291)))&gt;0,AND(SUMPRODUCT(--ISNUMBER(SEARCH({" ref "," email "," memo "," form "," sheet "," report "," ack "," letter "," record "," log "," doc "," file "," batch "," lot "," job "," fax "," rev "," ticket "," case "," order "},(" "&amp;SUBSTITUTE(SUBSTITUTE(SUBSTITUTE(BM291,":"," "),"."," "),","," ")&amp;" "))))&gt;0,ISNUMBER(SEARCH("000",SUBSTITUTE(BM291,":"," ")))),SUMPRODUCT(--ISNUMBER(SEARCH({"http","www.","\",".pdf",".jpg",".jpeg",".png",".heic",".xls",".doc",".msg",".eml"},Z291)))&gt;0),1,0),0)</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IFERROR(IF(OR(SUMPRODUCT(--ISNUMBER(SEARCH({"a0","a-0","a_0","a/0","a.0"},BP291)))&gt;0,SUMPRODUCT(--ISNUMBER(SEARCH({"ref 0","ref no 0","ref. 0","ref: 0","no. 0","no: 0","# 0","rev 0","email 0","memo 0","form 0","sheet 0","log 0","doc 0","report 0","photo 0","photos 0","img 0","file 0","ack 0","batch 0","lot 0","job 0","record 0","fax 0","letter 0","ref0","#0","no.0","no:0"},BO291)))&gt;0,AND(SUMPRODUCT(--ISNUMBER(SEARCH({" ref "," email "," memo "," form "," sheet "," report "," ack "," letter "," record "," log "," doc "," file "," batch "," lot "," job "," fax "," rev "," ticket "," case "," order "},(" "&amp;SUBSTITUTE(SUBSTITUTE(SUBSTITUTE(BO291,":"," "),"."," "),","," ")&amp;" "))))&gt;0,ISNUMBER(SEARCH("000",SUBSTITUTE(BO291,":"," ")))),SUMPRODUCT(--ISNUMBER(SEARCH({"http","www.","\",".pdf",".jpg",".jpeg",".png",".heic",".xls",".doc",".msg",".eml"},W291)))&gt;0),1,0),0)</f>
        <v>0</v>
      </c>
    </row>
    <row r="292" customFormat="false" ht="39.75" hidden="false" customHeight="true" outlineLevel="0" collapsed="false">
      <c r="A292" s="57" t="s">
        <v>863</v>
      </c>
      <c r="B292" s="57" t="s">
        <v>246</v>
      </c>
      <c r="C292" s="57" t="str">
        <f aca="false">Flights!$F$13</f>
        <v>MH0753</v>
      </c>
      <c r="D292" s="58" t="n">
        <f aca="false">Flights!$D$13</f>
        <v>46306</v>
      </c>
      <c r="E292" s="57" t="str">
        <f aca="false">Flights!$G$13&amp;"-"&amp;Flights!$H$13</f>
        <v>HAN-KUL</v>
      </c>
      <c r="F292" s="57" t="str">
        <f aca="false">Flights!$K$13</f>
        <v>BC</v>
      </c>
      <c r="G292" s="57" t="s">
        <v>83</v>
      </c>
      <c r="H292" s="57" t="s">
        <v>374</v>
      </c>
      <c r="I292" s="57" t="s">
        <v>375</v>
      </c>
      <c r="J292" s="57" t="s">
        <v>412</v>
      </c>
      <c r="K292" s="67" t="s">
        <v>413</v>
      </c>
      <c r="L292" s="67" t="s">
        <v>414</v>
      </c>
      <c r="M292" s="67"/>
      <c r="N292" s="67" t="s">
        <v>379</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")))/(LEN(L_PendNeg)+1)),1,0),1)</f>
        <v>0</v>
      </c>
      <c r="BK292" s="61" t="n">
        <f aca="false">IFERROR(IF(SUMPRODUCT((LEN(BF292)-LEN(SUBSTITUTE(BF292," "&amp;L_PendStrict&amp;" "," ")))/(LEN(L_PendStrict)+1))&gt;SUMPRODUCT((LEN(BF292)-LEN(SUBSTITUTE(BF292," "&amp;L_PendNeg&amp;" "," ")))/(LEN(L_PendNeg)+1)),1,0),1)</f>
        <v>0</v>
      </c>
      <c r="BL292" s="61" t="n">
        <f aca="false">IFERROR(IF(OR(SUMPRODUCT(--ISNUMBER(SEARCH({"a0","a-0","a_0","a/0","a.0"},BN292)))&gt;0,SUMPRODUCT(--ISNUMBER(SEARCH({"ref 0","ref no 0","ref. 0","ref: 0","no. 0","no: 0","# 0","rev 0","email 0","memo 0","form 0","sheet 0","log 0","doc 0","report 0","photo 0","photos 0","img 0","file 0","ack 0","batch 0","lot 0","job 0","record 0","fax 0","letter 0","ref0","#0","no.0","no:0"},BM292)))&gt;0,AND(SUMPRODUCT(--ISNUMBER(SEARCH({" ref "," email "," memo "," form "," sheet "," report "," ack "," letter "," record "," log "," doc "," file "," batch "," lot "," job "," fax "," rev "," ticket "," case "," order "},(" "&amp;SUBSTITUTE(SUBSTITUTE(SUBSTITUTE(BM292,":"," "),"."," "),","," ")&amp;" "))))&gt;0,ISNUMBER(SEARCH("000",SUBSTITUTE(BM292,":"," ")))),SUMPRODUCT(--ISNUMBER(SEARCH({"http","www.","\",".pdf",".jpg",".jpeg",".png",".heic",".xls",".doc",".msg",".eml"},Z292)))&gt;0),1,0),0)</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IFERROR(IF(OR(SUMPRODUCT(--ISNUMBER(SEARCH({"a0","a-0","a_0","a/0","a.0"},BP292)))&gt;0,SUMPRODUCT(--ISNUMBER(SEARCH({"ref 0","ref no 0","ref. 0","ref: 0","no. 0","no: 0","# 0","rev 0","email 0","memo 0","form 0","sheet 0","log 0","doc 0","report 0","photo 0","photos 0","img 0","file 0","ack 0","batch 0","lot 0","job 0","record 0","fax 0","letter 0","ref0","#0","no.0","no:0"},BO292)))&gt;0,AND(SUMPRODUCT(--ISNUMBER(SEARCH({" ref "," email "," memo "," form "," sheet "," report "," ack "," letter "," record "," log "," doc "," file "," batch "," lot "," job "," fax "," rev "," ticket "," case "," order "},(" "&amp;SUBSTITUTE(SUBSTITUTE(SUBSTITUTE(BO292,":"," "),"."," "),","," ")&amp;" "))))&gt;0,ISNUMBER(SEARCH("000",SUBSTITUTE(BO292,":"," ")))),SUMPRODUCT(--ISNUMBER(SEARCH({"http","www.","\",".pdf",".jpg",".jpeg",".png",".heic",".xls",".doc",".msg",".eml"},W292)))&gt;0),1,0),0)</f>
        <v>0</v>
      </c>
    </row>
    <row r="293" customFormat="false" ht="39.75" hidden="false" customHeight="true" outlineLevel="0" collapsed="false">
      <c r="A293" s="57" t="s">
        <v>864</v>
      </c>
      <c r="B293" s="57" t="s">
        <v>246</v>
      </c>
      <c r="C293" s="57" t="str">
        <f aca="false">Flights!$F$13</f>
        <v>MH0753</v>
      </c>
      <c r="D293" s="58" t="n">
        <f aca="false">Flights!$D$13</f>
        <v>46306</v>
      </c>
      <c r="E293" s="57" t="str">
        <f aca="false">Flights!$G$13&amp;"-"&amp;Flights!$H$13</f>
        <v>HAN-KUL</v>
      </c>
      <c r="F293" s="57" t="str">
        <f aca="false">Flights!$K$13</f>
        <v>BC</v>
      </c>
      <c r="G293" s="57" t="s">
        <v>416</v>
      </c>
      <c r="H293" s="57" t="s">
        <v>374</v>
      </c>
      <c r="I293" s="57" t="s">
        <v>375</v>
      </c>
      <c r="J293" s="57" t="s">
        <v>417</v>
      </c>
      <c r="K293" s="67"/>
      <c r="L293" s="67" t="s">
        <v>418</v>
      </c>
      <c r="M293" s="67"/>
      <c r="N293" s="67" t="s">
        <v>379</v>
      </c>
      <c r="O293" s="67" t="s">
        <v>419</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")))/(LEN(L_PendNeg)+1)),1,0),1)</f>
        <v>0</v>
      </c>
      <c r="BK293" s="61" t="n">
        <f aca="false">IFERROR(IF(SUMPRODUCT((LEN(BF293)-LEN(SUBSTITUTE(BF293," "&amp;L_PendStrict&amp;" "," ")))/(LEN(L_PendStrict)+1))&gt;SUMPRODUCT((LEN(BF293)-LEN(SUBSTITUTE(BF293," "&amp;L_PendNeg&amp;" "," ")))/(LEN(L_PendNeg)+1)),1,0),1)</f>
        <v>0</v>
      </c>
      <c r="BL293" s="61" t="n">
        <f aca="false">IFERROR(IF(OR(SUMPRODUCT(--ISNUMBER(SEARCH({"a0","a-0","a_0","a/0","a.0"},BN293)))&gt;0,SUMPRODUCT(--ISNUMBER(SEARCH({"ref 0","ref no 0","ref. 0","ref: 0","no. 0","no: 0","# 0","rev 0","email 0","memo 0","form 0","sheet 0","log 0","doc 0","report 0","photo 0","photos 0","img 0","file 0","ack 0","batch 0","lot 0","job 0","record 0","fax 0","letter 0","ref0","#0","no.0","no:0"},BM293)))&gt;0,AND(SUMPRODUCT(--ISNUMBER(SEARCH({" ref "," email "," memo "," form "," sheet "," report "," ack "," letter "," record "," log "," doc "," file "," batch "," lot "," job "," fax "," rev "," ticket "," case "," order "},(" "&amp;SUBSTITUTE(SUBSTITUTE(SUBSTITUTE(BM293,":"," "),"."," "),","," ")&amp;" "))))&gt;0,ISNUMBER(SEARCH("000",SUBSTITUTE(BM293,":"," ")))),SUMPRODUCT(--ISNUMBER(SEARCH({"http","www.","\",".pdf",".jpg",".jpeg",".png",".heic",".xls",".doc",".msg",".eml"},Z293)))&gt;0),1,0),0)</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IFERROR(IF(OR(SUMPRODUCT(--ISNUMBER(SEARCH({"a0","a-0","a_0","a/0","a.0"},BP293)))&gt;0,SUMPRODUCT(--ISNUMBER(SEARCH({"ref 0","ref no 0","ref. 0","ref: 0","no. 0","no: 0","# 0","rev 0","email 0","memo 0","form 0","sheet 0","log 0","doc 0","report 0","photo 0","photos 0","img 0","file 0","ack 0","batch 0","lot 0","job 0","record 0","fax 0","letter 0","ref0","#0","no.0","no:0"},BO293)))&gt;0,AND(SUMPRODUCT(--ISNUMBER(SEARCH({" ref "," email "," memo "," form "," sheet "," report "," ack "," letter "," record "," log "," doc "," file "," batch "," lot "," job "," fax "," rev "," ticket "," case "," order "},(" "&amp;SUBSTITUTE(SUBSTITUTE(SUBSTITUTE(BO293,":"," "),"."," "),","," ")&amp;" "))))&gt;0,ISNUMBER(SEARCH("000",SUBSTITUTE(BO293,":"," ")))),SUMPRODUCT(--ISNUMBER(SEARCH({"http","www.","\",".pdf",".jpg",".jpeg",".png",".heic",".xls",".doc",".msg",".eml"},W293)))&gt;0),1,0),0)</f>
        <v>0</v>
      </c>
    </row>
    <row r="294" customFormat="false" ht="39.75" hidden="false" customHeight="true" outlineLevel="0" collapsed="false">
      <c r="A294" s="57" t="s">
        <v>865</v>
      </c>
      <c r="B294" s="57" t="s">
        <v>246</v>
      </c>
      <c r="C294" s="57" t="str">
        <f aca="false">Flights!$F$13</f>
        <v>MH0753</v>
      </c>
      <c r="D294" s="58" t="n">
        <f aca="false">Flights!$D$13</f>
        <v>46306</v>
      </c>
      <c r="E294" s="57" t="str">
        <f aca="false">Flights!$G$13&amp;"-"&amp;Flights!$H$13</f>
        <v>HAN-KUL</v>
      </c>
      <c r="F294" s="57" t="str">
        <f aca="false">Flights!$K$13</f>
        <v>BC</v>
      </c>
      <c r="G294" s="57" t="s">
        <v>416</v>
      </c>
      <c r="H294" s="57" t="s">
        <v>374</v>
      </c>
      <c r="I294" s="57" t="s">
        <v>375</v>
      </c>
      <c r="J294" s="57" t="s">
        <v>421</v>
      </c>
      <c r="K294" s="67" t="s">
        <v>422</v>
      </c>
      <c r="L294" s="67" t="s">
        <v>418</v>
      </c>
      <c r="M294" s="67"/>
      <c r="N294" s="67" t="s">
        <v>379</v>
      </c>
      <c r="O294" s="67" t="s">
        <v>419</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")))/(LEN(L_PendNeg)+1)),1,0),1)</f>
        <v>0</v>
      </c>
      <c r="BK294" s="61" t="n">
        <f aca="false">IFERROR(IF(SUMPRODUCT((LEN(BF294)-LEN(SUBSTITUTE(BF294," "&amp;L_PendStrict&amp;" "," ")))/(LEN(L_PendStrict)+1))&gt;SUMPRODUCT((LEN(BF294)-LEN(SUBSTITUTE(BF294," "&amp;L_PendNeg&amp;" "," ")))/(LEN(L_PendNeg)+1)),1,0),1)</f>
        <v>0</v>
      </c>
      <c r="BL294" s="61" t="n">
        <f aca="false">IFERROR(IF(OR(SUMPRODUCT(--ISNUMBER(SEARCH({"a0","a-0","a_0","a/0","a.0"},BN294)))&gt;0,SUMPRODUCT(--ISNUMBER(SEARCH({"ref 0","ref no 0","ref. 0","ref: 0","no. 0","no: 0","# 0","rev 0","email 0","memo 0","form 0","sheet 0","log 0","doc 0","report 0","photo 0","photos 0","img 0","file 0","ack 0","batch 0","lot 0","job 0","record 0","fax 0","letter 0","ref0","#0","no.0","no:0"},BM294)))&gt;0,AND(SUMPRODUCT(--ISNUMBER(SEARCH({" ref "," email "," memo "," form "," sheet "," report "," ack "," letter "," record "," log "," doc "," file "," batch "," lot "," job "," fax "," rev "," ticket "," case "," order "},(" "&amp;SUBSTITUTE(SUBSTITUTE(SUBSTITUTE(BM294,":"," "),"."," "),","," ")&amp;" "))))&gt;0,ISNUMBER(SEARCH("000",SUBSTITUTE(BM294,":"," ")))),SUMPRODUCT(--ISNUMBER(SEARCH({"http","www.","\",".pdf",".jpg",".jpeg",".png",".heic",".xls",".doc",".msg",".eml"},Z294)))&gt;0),1,0),0)</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IFERROR(IF(OR(SUMPRODUCT(--ISNUMBER(SEARCH({"a0","a-0","a_0","a/0","a.0"},BP294)))&gt;0,SUMPRODUCT(--ISNUMBER(SEARCH({"ref 0","ref no 0","ref. 0","ref: 0","no. 0","no: 0","# 0","rev 0","email 0","memo 0","form 0","sheet 0","log 0","doc 0","report 0","photo 0","photos 0","img 0","file 0","ack 0","batch 0","lot 0","job 0","record 0","fax 0","letter 0","ref0","#0","no.0","no:0"},BO294)))&gt;0,AND(SUMPRODUCT(--ISNUMBER(SEARCH({" ref "," email "," memo "," form "," sheet "," report "," ack "," letter "," record "," log "," doc "," file "," batch "," lot "," job "," fax "," rev "," ticket "," case "," order "},(" "&amp;SUBSTITUTE(SUBSTITUTE(SUBSTITUTE(BO294,":"," "),"."," "),","," ")&amp;" "))))&gt;0,ISNUMBER(SEARCH("000",SUBSTITUTE(BO294,":"," ")))),SUMPRODUCT(--ISNUMBER(SEARCH({"http","www.","\",".pdf",".jpg",".jpeg",".png",".heic",".xls",".doc",".msg",".eml"},W294)))&gt;0),1,0),0)</f>
        <v>0</v>
      </c>
    </row>
    <row r="295" customFormat="false" ht="39.75" hidden="false" customHeight="true" outlineLevel="0" collapsed="false">
      <c r="A295" s="57" t="s">
        <v>866</v>
      </c>
      <c r="B295" s="57" t="s">
        <v>246</v>
      </c>
      <c r="C295" s="57" t="str">
        <f aca="false">Flights!$F$13</f>
        <v>MH0753</v>
      </c>
      <c r="D295" s="58" t="n">
        <f aca="false">Flights!$D$13</f>
        <v>46306</v>
      </c>
      <c r="E295" s="57" t="str">
        <f aca="false">Flights!$G$13&amp;"-"&amp;Flights!$H$13</f>
        <v>HAN-KUL</v>
      </c>
      <c r="F295" s="57" t="str">
        <f aca="false">Flights!$K$13</f>
        <v>BC</v>
      </c>
      <c r="G295" s="57" t="s">
        <v>416</v>
      </c>
      <c r="H295" s="57" t="s">
        <v>374</v>
      </c>
      <c r="I295" s="57" t="s">
        <v>424</v>
      </c>
      <c r="J295" s="57" t="s">
        <v>425</v>
      </c>
      <c r="K295" s="67"/>
      <c r="L295" s="67" t="s">
        <v>418</v>
      </c>
      <c r="M295" s="67"/>
      <c r="N295" s="67" t="s">
        <v>379</v>
      </c>
      <c r="O295" s="67" t="s">
        <v>419</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")))/(LEN(L_PendNeg)+1)),1,0),1)</f>
        <v>0</v>
      </c>
      <c r="BK295" s="61" t="n">
        <f aca="false">IFERROR(IF(SUMPRODUCT((LEN(BF295)-LEN(SUBSTITUTE(BF295," "&amp;L_PendStrict&amp;" "," ")))/(LEN(L_PendStrict)+1))&gt;SUMPRODUCT((LEN(BF295)-LEN(SUBSTITUTE(BF295," "&amp;L_PendNeg&amp;" "," ")))/(LEN(L_PendNeg)+1)),1,0),1)</f>
        <v>0</v>
      </c>
      <c r="BL295" s="61" t="n">
        <f aca="false">IFERROR(IF(OR(SUMPRODUCT(--ISNUMBER(SEARCH({"a0","a-0","a_0","a/0","a.0"},BN295)))&gt;0,SUMPRODUCT(--ISNUMBER(SEARCH({"ref 0","ref no 0","ref. 0","ref: 0","no. 0","no: 0","# 0","rev 0","email 0","memo 0","form 0","sheet 0","log 0","doc 0","report 0","photo 0","photos 0","img 0","file 0","ack 0","batch 0","lot 0","job 0","record 0","fax 0","letter 0","ref0","#0","no.0","no:0"},BM295)))&gt;0,AND(SUMPRODUCT(--ISNUMBER(SEARCH({" ref "," email "," memo "," form "," sheet "," report "," ack "," letter "," record "," log "," doc "," file "," batch "," lot "," job "," fax "," rev "," ticket "," case "," order "},(" "&amp;SUBSTITUTE(SUBSTITUTE(SUBSTITUTE(BM295,":"," "),"."," "),","," ")&amp;" "))))&gt;0,ISNUMBER(SEARCH("000",SUBSTITUTE(BM295,":"," ")))),SUMPRODUCT(--ISNUMBER(SEARCH({"http","www.","\",".pdf",".jpg",".jpeg",".png",".heic",".xls",".doc",".msg",".eml"},Z295)))&gt;0),1,0),0)</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IFERROR(IF(OR(SUMPRODUCT(--ISNUMBER(SEARCH({"a0","a-0","a_0","a/0","a.0"},BP295)))&gt;0,SUMPRODUCT(--ISNUMBER(SEARCH({"ref 0","ref no 0","ref. 0","ref: 0","no. 0","no: 0","# 0","rev 0","email 0","memo 0","form 0","sheet 0","log 0","doc 0","report 0","photo 0","photos 0","img 0","file 0","ack 0","batch 0","lot 0","job 0","record 0","fax 0","letter 0","ref0","#0","no.0","no:0"},BO295)))&gt;0,AND(SUMPRODUCT(--ISNUMBER(SEARCH({" ref "," email "," memo "," form "," sheet "," report "," ack "," letter "," record "," log "," doc "," file "," batch "," lot "," job "," fax "," rev "," ticket "," case "," order "},(" "&amp;SUBSTITUTE(SUBSTITUTE(SUBSTITUTE(BO295,":"," "),"."," "),","," ")&amp;" "))))&gt;0,ISNUMBER(SEARCH("000",SUBSTITUTE(BO295,":"," ")))),SUMPRODUCT(--ISNUMBER(SEARCH({"http","www.","\",".pdf",".jpg",".jpeg",".png",".heic",".xls",".doc",".msg",".eml"},W295)))&gt;0),1,0),0)</f>
        <v>0</v>
      </c>
    </row>
    <row r="296" customFormat="false" ht="39.75" hidden="false" customHeight="true" outlineLevel="0" collapsed="false">
      <c r="A296" s="57" t="s">
        <v>867</v>
      </c>
      <c r="B296" s="57" t="s">
        <v>246</v>
      </c>
      <c r="C296" s="57" t="str">
        <f aca="false">Flights!$F$13</f>
        <v>MH0753</v>
      </c>
      <c r="D296" s="58" t="n">
        <f aca="false">Flights!$D$13</f>
        <v>46306</v>
      </c>
      <c r="E296" s="57" t="str">
        <f aca="false">Flights!$G$13&amp;"-"&amp;Flights!$H$13</f>
        <v>HAN-KUL</v>
      </c>
      <c r="F296" s="57" t="str">
        <f aca="false">Flights!$K$13</f>
        <v>BC</v>
      </c>
      <c r="G296" s="57" t="s">
        <v>416</v>
      </c>
      <c r="H296" s="57" t="s">
        <v>374</v>
      </c>
      <c r="I296" s="57" t="s">
        <v>424</v>
      </c>
      <c r="J296" s="57" t="s">
        <v>427</v>
      </c>
      <c r="K296" s="67"/>
      <c r="L296" s="67" t="s">
        <v>418</v>
      </c>
      <c r="M296" s="67"/>
      <c r="N296" s="67" t="s">
        <v>379</v>
      </c>
      <c r="O296" s="67" t="s">
        <v>419</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")))/(LEN(L_PendNeg)+1)),1,0),1)</f>
        <v>0</v>
      </c>
      <c r="BK296" s="61" t="n">
        <f aca="false">IFERROR(IF(SUMPRODUCT((LEN(BF296)-LEN(SUBSTITUTE(BF296," "&amp;L_PendStrict&amp;" "," ")))/(LEN(L_PendStrict)+1))&gt;SUMPRODUCT((LEN(BF296)-LEN(SUBSTITUTE(BF296," "&amp;L_PendNeg&amp;" "," ")))/(LEN(L_PendNeg)+1)),1,0),1)</f>
        <v>0</v>
      </c>
      <c r="BL296" s="61" t="n">
        <f aca="false">IFERROR(IF(OR(SUMPRODUCT(--ISNUMBER(SEARCH({"a0","a-0","a_0","a/0","a.0"},BN296)))&gt;0,SUMPRODUCT(--ISNUMBER(SEARCH({"ref 0","ref no 0","ref. 0","ref: 0","no. 0","no: 0","# 0","rev 0","email 0","memo 0","form 0","sheet 0","log 0","doc 0","report 0","photo 0","photos 0","img 0","file 0","ack 0","batch 0","lot 0","job 0","record 0","fax 0","letter 0","ref0","#0","no.0","no:0"},BM296)))&gt;0,AND(SUMPRODUCT(--ISNUMBER(SEARCH({" ref "," email "," memo "," form "," sheet "," report "," ack "," letter "," record "," log "," doc "," file "," batch "," lot "," job "," fax "," rev "," ticket "," case "," order "},(" "&amp;SUBSTITUTE(SUBSTITUTE(SUBSTITUTE(BM296,":"," "),"."," "),","," ")&amp;" "))))&gt;0,ISNUMBER(SEARCH("000",SUBSTITUTE(BM296,":"," ")))),SUMPRODUCT(--ISNUMBER(SEARCH({"http","www.","\",".pdf",".jpg",".jpeg",".png",".heic",".xls",".doc",".msg",".eml"},Z296)))&gt;0),1,0),0)</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IFERROR(IF(OR(SUMPRODUCT(--ISNUMBER(SEARCH({"a0","a-0","a_0","a/0","a.0"},BP296)))&gt;0,SUMPRODUCT(--ISNUMBER(SEARCH({"ref 0","ref no 0","ref. 0","ref: 0","no. 0","no: 0","# 0","rev 0","email 0","memo 0","form 0","sheet 0","log 0","doc 0","report 0","photo 0","photos 0","img 0","file 0","ack 0","batch 0","lot 0","job 0","record 0","fax 0","letter 0","ref0","#0","no.0","no:0"},BO296)))&gt;0,AND(SUMPRODUCT(--ISNUMBER(SEARCH({" ref "," email "," memo "," form "," sheet "," report "," ack "," letter "," record "," log "," doc "," file "," batch "," lot "," job "," fax "," rev "," ticket "," case "," order "},(" "&amp;SUBSTITUTE(SUBSTITUTE(SUBSTITUTE(BO296,":"," "),"."," "),","," ")&amp;" "))))&gt;0,ISNUMBER(SEARCH("000",SUBSTITUTE(BO296,":"," ")))),SUMPRODUCT(--ISNUMBER(SEARCH({"http","www.","\",".pdf",".jpg",".jpeg",".png",".heic",".xls",".doc",".msg",".eml"},W296)))&gt;0),1,0),0)</f>
        <v>0</v>
      </c>
    </row>
    <row r="297" customFormat="false" ht="39.75" hidden="false" customHeight="true" outlineLevel="0" collapsed="false">
      <c r="A297" s="57" t="s">
        <v>868</v>
      </c>
      <c r="B297" s="57" t="s">
        <v>246</v>
      </c>
      <c r="C297" s="57" t="str">
        <f aca="false">Flights!$F$13</f>
        <v>MH0753</v>
      </c>
      <c r="D297" s="58" t="n">
        <f aca="false">Flights!$D$13</f>
        <v>46306</v>
      </c>
      <c r="E297" s="57" t="str">
        <f aca="false">Flights!$G$13&amp;"-"&amp;Flights!$H$13</f>
        <v>HAN-KUL</v>
      </c>
      <c r="F297" s="57" t="str">
        <f aca="false">Flights!$K$13</f>
        <v>BC</v>
      </c>
      <c r="G297" s="57" t="s">
        <v>416</v>
      </c>
      <c r="H297" s="57" t="s">
        <v>374</v>
      </c>
      <c r="I297" s="57" t="s">
        <v>424</v>
      </c>
      <c r="J297" s="57" t="s">
        <v>429</v>
      </c>
      <c r="K297" s="67"/>
      <c r="L297" s="67" t="s">
        <v>418</v>
      </c>
      <c r="M297" s="67"/>
      <c r="N297" s="67" t="s">
        <v>379</v>
      </c>
      <c r="O297" s="67" t="s">
        <v>419</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")))/(LEN(L_PendNeg)+1)),1,0),1)</f>
        <v>0</v>
      </c>
      <c r="BK297" s="61" t="n">
        <f aca="false">IFERROR(IF(SUMPRODUCT((LEN(BF297)-LEN(SUBSTITUTE(BF297," "&amp;L_PendStrict&amp;" "," ")))/(LEN(L_PendStrict)+1))&gt;SUMPRODUCT((LEN(BF297)-LEN(SUBSTITUTE(BF297," "&amp;L_PendNeg&amp;" "," ")))/(LEN(L_PendNeg)+1)),1,0),1)</f>
        <v>0</v>
      </c>
      <c r="BL297" s="61" t="n">
        <f aca="false">IFERROR(IF(OR(SUMPRODUCT(--ISNUMBER(SEARCH({"a0","a-0","a_0","a/0","a.0"},BN297)))&gt;0,SUMPRODUCT(--ISNUMBER(SEARCH({"ref 0","ref no 0","ref. 0","ref: 0","no. 0","no: 0","# 0","rev 0","email 0","memo 0","form 0","sheet 0","log 0","doc 0","report 0","photo 0","photos 0","img 0","file 0","ack 0","batch 0","lot 0","job 0","record 0","fax 0","letter 0","ref0","#0","no.0","no:0"},BM297)))&gt;0,AND(SUMPRODUCT(--ISNUMBER(SEARCH({" ref "," email "," memo "," form "," sheet "," report "," ack "," letter "," record "," log "," doc "," file "," batch "," lot "," job "," fax "," rev "," ticket "," case "," order "},(" "&amp;SUBSTITUTE(SUBSTITUTE(SUBSTITUTE(BM297,":"," "),"."," "),","," ")&amp;" "))))&gt;0,ISNUMBER(SEARCH("000",SUBSTITUTE(BM297,":"," ")))),SUMPRODUCT(--ISNUMBER(SEARCH({"http","www.","\",".pdf",".jpg",".jpeg",".png",".heic",".xls",".doc",".msg",".eml"},Z297)))&gt;0),1,0),0)</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IFERROR(IF(OR(SUMPRODUCT(--ISNUMBER(SEARCH({"a0","a-0","a_0","a/0","a.0"},BP297)))&gt;0,SUMPRODUCT(--ISNUMBER(SEARCH({"ref 0","ref no 0","ref. 0","ref: 0","no. 0","no: 0","# 0","rev 0","email 0","memo 0","form 0","sheet 0","log 0","doc 0","report 0","photo 0","photos 0","img 0","file 0","ack 0","batch 0","lot 0","job 0","record 0","fax 0","letter 0","ref0","#0","no.0","no:0"},BO297)))&gt;0,AND(SUMPRODUCT(--ISNUMBER(SEARCH({" ref "," email "," memo "," form "," sheet "," report "," ack "," letter "," record "," log "," doc "," file "," batch "," lot "," job "," fax "," rev "," ticket "," case "," order "},(" "&amp;SUBSTITUTE(SUBSTITUTE(SUBSTITUTE(BO297,":"," "),"."," "),","," ")&amp;" "))))&gt;0,ISNUMBER(SEARCH("000",SUBSTITUTE(BO297,":"," ")))),SUMPRODUCT(--ISNUMBER(SEARCH({"http","www.","\",".pdf",".jpg",".jpeg",".png",".heic",".xls",".doc",".msg",".eml"},W297)))&gt;0),1,0),0)</f>
        <v>0</v>
      </c>
    </row>
    <row r="298" customFormat="false" ht="78.75" hidden="false" customHeight="true" outlineLevel="0" collapsed="false">
      <c r="A298" s="57" t="s">
        <v>869</v>
      </c>
      <c r="B298" s="57" t="s">
        <v>246</v>
      </c>
      <c r="C298" s="57" t="str">
        <f aca="false">Flights!$F$13</f>
        <v>MH0753</v>
      </c>
      <c r="D298" s="58" t="n">
        <f aca="false">Flights!$D$13</f>
        <v>46306</v>
      </c>
      <c r="E298" s="57" t="str">
        <f aca="false">Flights!$G$13&amp;"-"&amp;Flights!$H$13</f>
        <v>HAN-KUL</v>
      </c>
      <c r="F298" s="57" t="str">
        <f aca="false">Flights!$K$13</f>
        <v>BC</v>
      </c>
      <c r="G298" s="57" t="s">
        <v>416</v>
      </c>
      <c r="H298" s="57" t="s">
        <v>374</v>
      </c>
      <c r="I298" s="57" t="s">
        <v>424</v>
      </c>
      <c r="J298" s="57" t="s">
        <v>431</v>
      </c>
      <c r="K298" s="67" t="s">
        <v>487</v>
      </c>
      <c r="L298" s="67" t="s">
        <v>418</v>
      </c>
      <c r="M298" s="67"/>
      <c r="N298" s="67" t="s">
        <v>379</v>
      </c>
      <c r="O298" s="67" t="s">
        <v>419</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")))/(LEN(L_PendNeg)+1)),1,0),1)</f>
        <v>0</v>
      </c>
      <c r="BK298" s="61" t="n">
        <f aca="false">IFERROR(IF(SUMPRODUCT((LEN(BF298)-LEN(SUBSTITUTE(BF298," "&amp;L_PendStrict&amp;" "," ")))/(LEN(L_PendStrict)+1))&gt;SUMPRODUCT((LEN(BF298)-LEN(SUBSTITUTE(BF298," "&amp;L_PendNeg&amp;" "," ")))/(LEN(L_PendNeg)+1)),1,0),1)</f>
        <v>0</v>
      </c>
      <c r="BL298" s="61" t="n">
        <f aca="false">IFERROR(IF(OR(SUMPRODUCT(--ISNUMBER(SEARCH({"a0","a-0","a_0","a/0","a.0"},BN298)))&gt;0,SUMPRODUCT(--ISNUMBER(SEARCH({"ref 0","ref no 0","ref. 0","ref: 0","no. 0","no: 0","# 0","rev 0","email 0","memo 0","form 0","sheet 0","log 0","doc 0","report 0","photo 0","photos 0","img 0","file 0","ack 0","batch 0","lot 0","job 0","record 0","fax 0","letter 0","ref0","#0","no.0","no:0"},BM298)))&gt;0,AND(SUMPRODUCT(--ISNUMBER(SEARCH({" ref "," email "," memo "," form "," sheet "," report "," ack "," letter "," record "," log "," doc "," file "," batch "," lot "," job "," fax "," rev "," ticket "," case "," order "},(" "&amp;SUBSTITUTE(SUBSTITUTE(SUBSTITUTE(BM298,":"," "),"."," "),","," ")&amp;" "))))&gt;0,ISNUMBER(SEARCH("000",SUBSTITUTE(BM298,":"," ")))),SUMPRODUCT(--ISNUMBER(SEARCH({"http","www.","\",".pdf",".jpg",".jpeg",".png",".heic",".xls",".doc",".msg",".eml"},Z298)))&gt;0),1,0),0)</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IFERROR(IF(OR(SUMPRODUCT(--ISNUMBER(SEARCH({"a0","a-0","a_0","a/0","a.0"},BP298)))&gt;0,SUMPRODUCT(--ISNUMBER(SEARCH({"ref 0","ref no 0","ref. 0","ref: 0","no. 0","no: 0","# 0","rev 0","email 0","memo 0","form 0","sheet 0","log 0","doc 0","report 0","photo 0","photos 0","img 0","file 0","ack 0","batch 0","lot 0","job 0","record 0","fax 0","letter 0","ref0","#0","no.0","no:0"},BO298)))&gt;0,AND(SUMPRODUCT(--ISNUMBER(SEARCH({" ref "," email "," memo "," form "," sheet "," report "," ack "," letter "," record "," log "," doc "," file "," batch "," lot "," job "," fax "," rev "," ticket "," case "," order "},(" "&amp;SUBSTITUTE(SUBSTITUTE(SUBSTITUTE(BO298,":"," "),"."," "),","," ")&amp;" "))))&gt;0,ISNUMBER(SEARCH("000",SUBSTITUTE(BO298,":"," ")))),SUMPRODUCT(--ISNUMBER(SEARCH({"http","www.","\",".pdf",".jpg",".jpeg",".png",".heic",".xls",".doc",".msg",".eml"},W298)))&gt;0),1,0),0)</f>
        <v>0</v>
      </c>
    </row>
    <row r="299" customFormat="false" ht="39.75" hidden="false" customHeight="true" outlineLevel="0" collapsed="false">
      <c r="A299" s="57" t="s">
        <v>870</v>
      </c>
      <c r="B299" s="57" t="s">
        <v>246</v>
      </c>
      <c r="C299" s="57" t="str">
        <f aca="false">Flights!$F$13</f>
        <v>MH0753</v>
      </c>
      <c r="D299" s="58" t="n">
        <f aca="false">Flights!$D$13</f>
        <v>46306</v>
      </c>
      <c r="E299" s="57" t="str">
        <f aca="false">Flights!$G$13&amp;"-"&amp;Flights!$H$13</f>
        <v>HAN-KUL</v>
      </c>
      <c r="F299" s="57" t="str">
        <f aca="false">Flights!$K$13</f>
        <v>BC</v>
      </c>
      <c r="G299" s="57" t="s">
        <v>416</v>
      </c>
      <c r="H299" s="57" t="s">
        <v>374</v>
      </c>
      <c r="I299" s="57" t="s">
        <v>424</v>
      </c>
      <c r="J299" s="57" t="s">
        <v>434</v>
      </c>
      <c r="K299" s="67"/>
      <c r="L299" s="67" t="s">
        <v>418</v>
      </c>
      <c r="M299" s="67"/>
      <c r="N299" s="67" t="s">
        <v>379</v>
      </c>
      <c r="O299" s="67" t="s">
        <v>419</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")))/(LEN(L_PendNeg)+1)),1,0),1)</f>
        <v>0</v>
      </c>
      <c r="BK299" s="61" t="n">
        <f aca="false">IFERROR(IF(SUMPRODUCT((LEN(BF299)-LEN(SUBSTITUTE(BF299," "&amp;L_PendStrict&amp;" "," ")))/(LEN(L_PendStrict)+1))&gt;SUMPRODUCT((LEN(BF299)-LEN(SUBSTITUTE(BF299," "&amp;L_PendNeg&amp;" "," ")))/(LEN(L_PendNeg)+1)),1,0),1)</f>
        <v>0</v>
      </c>
      <c r="BL299" s="61" t="n">
        <f aca="false">IFERROR(IF(OR(SUMPRODUCT(--ISNUMBER(SEARCH({"a0","a-0","a_0","a/0","a.0"},BN299)))&gt;0,SUMPRODUCT(--ISNUMBER(SEARCH({"ref 0","ref no 0","ref. 0","ref: 0","no. 0","no: 0","# 0","rev 0","email 0","memo 0","form 0","sheet 0","log 0","doc 0","report 0","photo 0","photos 0","img 0","file 0","ack 0","batch 0","lot 0","job 0","record 0","fax 0","letter 0","ref0","#0","no.0","no:0"},BM299)))&gt;0,AND(SUMPRODUCT(--ISNUMBER(SEARCH({" ref "," email "," memo "," form "," sheet "," report "," ack "," letter "," record "," log "," doc "," file "," batch "," lot "," job "," fax "," rev "," ticket "," case "," order "},(" "&amp;SUBSTITUTE(SUBSTITUTE(SUBSTITUTE(BM299,":"," "),"."," "),","," ")&amp;" "))))&gt;0,ISNUMBER(SEARCH("000",SUBSTITUTE(BM299,":"," ")))),SUMPRODUCT(--ISNUMBER(SEARCH({"http","www.","\",".pdf",".jpg",".jpeg",".png",".heic",".xls",".doc",".msg",".eml"},Z299)))&gt;0),1,0),0)</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IFERROR(IF(OR(SUMPRODUCT(--ISNUMBER(SEARCH({"a0","a-0","a_0","a/0","a.0"},BP299)))&gt;0,SUMPRODUCT(--ISNUMBER(SEARCH({"ref 0","ref no 0","ref. 0","ref: 0","no. 0","no: 0","# 0","rev 0","email 0","memo 0","form 0","sheet 0","log 0","doc 0","report 0","photo 0","photos 0","img 0","file 0","ack 0","batch 0","lot 0","job 0","record 0","fax 0","letter 0","ref0","#0","no.0","no:0"},BO299)))&gt;0,AND(SUMPRODUCT(--ISNUMBER(SEARCH({" ref "," email "," memo "," form "," sheet "," report "," ack "," letter "," record "," log "," doc "," file "," batch "," lot "," job "," fax "," rev "," ticket "," case "," order "},(" "&amp;SUBSTITUTE(SUBSTITUTE(SUBSTITUTE(BO299,":"," "),"."," "),","," ")&amp;" "))))&gt;0,ISNUMBER(SEARCH("000",SUBSTITUTE(BO299,":"," ")))),SUMPRODUCT(--ISNUMBER(SEARCH({"http","www.","\",".pdf",".jpg",".jpeg",".png",".heic",".xls",".doc",".msg",".eml"},W299)))&gt;0),1,0),0)</f>
        <v>0</v>
      </c>
    </row>
    <row r="300" customFormat="false" ht="66" hidden="false" customHeight="true" outlineLevel="0" collapsed="false">
      <c r="A300" s="57" t="s">
        <v>871</v>
      </c>
      <c r="B300" s="57" t="s">
        <v>246</v>
      </c>
      <c r="C300" s="57" t="str">
        <f aca="false">Flights!$F$13</f>
        <v>MH0753</v>
      </c>
      <c r="D300" s="58" t="n">
        <f aca="false">Flights!$D$13</f>
        <v>46306</v>
      </c>
      <c r="E300" s="57" t="str">
        <f aca="false">Flights!$G$13&amp;"-"&amp;Flights!$H$13</f>
        <v>HAN-KUL</v>
      </c>
      <c r="F300" s="57" t="str">
        <f aca="false">Flights!$K$13</f>
        <v>BC</v>
      </c>
      <c r="G300" s="57" t="s">
        <v>416</v>
      </c>
      <c r="H300" s="57" t="s">
        <v>374</v>
      </c>
      <c r="I300" s="57" t="s">
        <v>436</v>
      </c>
      <c r="J300" s="57" t="s">
        <v>490</v>
      </c>
      <c r="K300" s="67" t="s">
        <v>491</v>
      </c>
      <c r="L300" s="67" t="s">
        <v>872</v>
      </c>
      <c r="M300" s="67" t="s">
        <v>447</v>
      </c>
      <c r="N300" s="67" t="s">
        <v>379</v>
      </c>
      <c r="O300" s="67" t="s">
        <v>873</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")))/(LEN(L_PendNeg)+1)),1,0),1)</f>
        <v>0</v>
      </c>
      <c r="BK300" s="61" t="n">
        <f aca="false">IFERROR(IF(SUMPRODUCT((LEN(BF300)-LEN(SUBSTITUTE(BF300," "&amp;L_PendStrict&amp;" "," ")))/(LEN(L_PendStrict)+1))&gt;SUMPRODUCT((LEN(BF300)-LEN(SUBSTITUTE(BF300," "&amp;L_PendNeg&amp;" "," ")))/(LEN(L_PendNeg)+1)),1,0),1)</f>
        <v>0</v>
      </c>
      <c r="BL300" s="61" t="n">
        <f aca="false">IFERROR(IF(OR(SUMPRODUCT(--ISNUMBER(SEARCH({"a0","a-0","a_0","a/0","a.0"},BN300)))&gt;0,SUMPRODUCT(--ISNUMBER(SEARCH({"ref 0","ref no 0","ref. 0","ref: 0","no. 0","no: 0","# 0","rev 0","email 0","memo 0","form 0","sheet 0","log 0","doc 0","report 0","photo 0","photos 0","img 0","file 0","ack 0","batch 0","lot 0","job 0","record 0","fax 0","letter 0","ref0","#0","no.0","no:0"},BM300)))&gt;0,AND(SUMPRODUCT(--ISNUMBER(SEARCH({" ref "," email "," memo "," form "," sheet "," report "," ack "," letter "," record "," log "," doc "," file "," batch "," lot "," job "," fax "," rev "," ticket "," case "," order "},(" "&amp;SUBSTITUTE(SUBSTITUTE(SUBSTITUTE(BM300,":"," "),"."," "),","," ")&amp;" "))))&gt;0,ISNUMBER(SEARCH("000",SUBSTITUTE(BM300,":"," ")))),SUMPRODUCT(--ISNUMBER(SEARCH({"http","www.","\",".pdf",".jpg",".jpeg",".png",".heic",".xls",".doc",".msg",".eml"},Z300)))&gt;0),1,0),0)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IFERROR(IF(OR(SUMPRODUCT(--ISNUMBER(SEARCH({"a0","a-0","a_0","a/0","a.0"},BP300)))&gt;0,SUMPRODUCT(--ISNUMBER(SEARCH({"ref 0","ref no 0","ref. 0","ref: 0","no. 0","no: 0","# 0","rev 0","email 0","memo 0","form 0","sheet 0","log 0","doc 0","report 0","photo 0","photos 0","img 0","file 0","ack 0","batch 0","lot 0","job 0","record 0","fax 0","letter 0","ref0","#0","no.0","no:0"},BO300)))&gt;0,AND(SUMPRODUCT(--ISNUMBER(SEARCH({" ref "," email "," memo "," form "," sheet "," report "," ack "," letter "," record "," log "," doc "," file "," batch "," lot "," job "," fax "," rev "," ticket "," case "," order "},(" "&amp;SUBSTITUTE(SUBSTITUTE(SUBSTITUTE(BO300,":"," "),"."," "),","," ")&amp;" "))))&gt;0,ISNUMBER(SEARCH("000",SUBSTITUTE(BO300,":"," ")))),SUMPRODUCT(--ISNUMBER(SEARCH({"http","www.","\",".pdf",".jpg",".jpeg",".png",".heic",".xls",".doc",".msg",".eml"},W300)))&gt;0),1,0),0)</f>
        <v>0</v>
      </c>
    </row>
    <row r="301" customFormat="false" ht="41.25" hidden="false" customHeight="true" outlineLevel="0" collapsed="false">
      <c r="A301" s="57" t="s">
        <v>874</v>
      </c>
      <c r="B301" s="57" t="s">
        <v>246</v>
      </c>
      <c r="C301" s="57" t="str">
        <f aca="false">Flights!$F$13</f>
        <v>MH0753</v>
      </c>
      <c r="D301" s="58" t="n">
        <f aca="false">Flights!$D$13</f>
        <v>46306</v>
      </c>
      <c r="E301" s="57" t="str">
        <f aca="false">Flights!$G$13&amp;"-"&amp;Flights!$H$13</f>
        <v>HAN-KUL</v>
      </c>
      <c r="F301" s="57" t="str">
        <f aca="false">Flights!$K$13</f>
        <v>BC</v>
      </c>
      <c r="G301" s="57" t="s">
        <v>416</v>
      </c>
      <c r="H301" s="57" t="s">
        <v>374</v>
      </c>
      <c r="I301" s="57" t="s">
        <v>495</v>
      </c>
      <c r="J301" s="57" t="s">
        <v>496</v>
      </c>
      <c r="K301" s="67" t="s">
        <v>497</v>
      </c>
      <c r="L301" s="67" t="s">
        <v>875</v>
      </c>
      <c r="M301" s="67" t="s">
        <v>447</v>
      </c>
      <c r="N301" s="67" t="s">
        <v>379</v>
      </c>
      <c r="O301" s="67" t="s">
        <v>876</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")))/(LEN(L_PendNeg)+1)),1,0),1)</f>
        <v>0</v>
      </c>
      <c r="BK301" s="61" t="n">
        <f aca="false">IFERROR(IF(SUMPRODUCT((LEN(BF301)-LEN(SUBSTITUTE(BF301," "&amp;L_PendStrict&amp;" "," ")))/(LEN(L_PendStrict)+1))&gt;SUMPRODUCT((LEN(BF301)-LEN(SUBSTITUTE(BF301," "&amp;L_PendNeg&amp;" "," ")))/(LEN(L_PendNeg)+1)),1,0),1)</f>
        <v>0</v>
      </c>
      <c r="BL301" s="61" t="n">
        <f aca="false">IFERROR(IF(OR(SUMPRODUCT(--ISNUMBER(SEARCH({"a0","a-0","a_0","a/0","a.0"},BN301)))&gt;0,SUMPRODUCT(--ISNUMBER(SEARCH({"ref 0","ref no 0","ref. 0","ref: 0","no. 0","no: 0","# 0","rev 0","email 0","memo 0","form 0","sheet 0","log 0","doc 0","report 0","photo 0","photos 0","img 0","file 0","ack 0","batch 0","lot 0","job 0","record 0","fax 0","letter 0","ref0","#0","no.0","no:0"},BM301)))&gt;0,AND(SUMPRODUCT(--ISNUMBER(SEARCH({" ref "," email "," memo "," form "," sheet "," report "," ack "," letter "," record "," log "," doc "," file "," batch "," lot "," job "," fax "," rev "," ticket "," case "," order "},(" "&amp;SUBSTITUTE(SUBSTITUTE(SUBSTITUTE(BM301,":"," "),"."," "),","," ")&amp;" "))))&gt;0,ISNUMBER(SEARCH("000",SUBSTITUTE(BM301,":"," ")))),SUMPRODUCT(--ISNUMBER(SEARCH({"http","www.","\",".pdf",".jpg",".jpeg",".png",".heic",".xls",".doc",".msg",".eml"},Z301)))&gt;0),1,0),0)</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IFERROR(IF(OR(SUMPRODUCT(--ISNUMBER(SEARCH({"a0","a-0","a_0","a/0","a.0"},BP301)))&gt;0,SUMPRODUCT(--ISNUMBER(SEARCH({"ref 0","ref no 0","ref. 0","ref: 0","no. 0","no: 0","# 0","rev 0","email 0","memo 0","form 0","sheet 0","log 0","doc 0","report 0","photo 0","photos 0","img 0","file 0","ack 0","batch 0","lot 0","job 0","record 0","fax 0","letter 0","ref0","#0","no.0","no:0"},BO301)))&gt;0,AND(SUMPRODUCT(--ISNUMBER(SEARCH({" ref "," email "," memo "," form "," sheet "," report "," ack "," letter "," record "," log "," doc "," file "," batch "," lot "," job "," fax "," rev "," ticket "," case "," order "},(" "&amp;SUBSTITUTE(SUBSTITUTE(SUBSTITUTE(BO301,":"," "),"."," "),","," ")&amp;" "))))&gt;0,ISNUMBER(SEARCH("000",SUBSTITUTE(BO301,":"," ")))),SUMPRODUCT(--ISNUMBER(SEARCH({"http","www.","\",".pdf",".jpg",".jpeg",".png",".heic",".xls",".doc",".msg",".eml"},W301)))&gt;0),1,0),0)</f>
        <v>0</v>
      </c>
    </row>
    <row r="302" customFormat="false" ht="41.25" hidden="false" customHeight="true" outlineLevel="0" collapsed="false">
      <c r="A302" s="57" t="s">
        <v>877</v>
      </c>
      <c r="B302" s="57" t="s">
        <v>246</v>
      </c>
      <c r="C302" s="57" t="str">
        <f aca="false">Flights!$F$13</f>
        <v>MH0753</v>
      </c>
      <c r="D302" s="58" t="n">
        <f aca="false">Flights!$D$13</f>
        <v>46306</v>
      </c>
      <c r="E302" s="57" t="str">
        <f aca="false">Flights!$G$13&amp;"-"&amp;Flights!$H$13</f>
        <v>HAN-KUL</v>
      </c>
      <c r="F302" s="57" t="str">
        <f aca="false">Flights!$K$13</f>
        <v>BC</v>
      </c>
      <c r="G302" s="57" t="s">
        <v>416</v>
      </c>
      <c r="H302" s="57" t="s">
        <v>374</v>
      </c>
      <c r="I302" s="57" t="s">
        <v>495</v>
      </c>
      <c r="J302" s="57" t="s">
        <v>501</v>
      </c>
      <c r="K302" s="67" t="s">
        <v>497</v>
      </c>
      <c r="L302" s="67" t="s">
        <v>878</v>
      </c>
      <c r="M302" s="67" t="s">
        <v>447</v>
      </c>
      <c r="N302" s="67" t="s">
        <v>379</v>
      </c>
      <c r="O302" s="67" t="s">
        <v>876</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")))/(LEN(L_PendNeg)+1)),1,0),1)</f>
        <v>0</v>
      </c>
      <c r="BK302" s="61" t="n">
        <f aca="false">IFERROR(IF(SUMPRODUCT((LEN(BF302)-LEN(SUBSTITUTE(BF302," "&amp;L_PendStrict&amp;" "," ")))/(LEN(L_PendStrict)+1))&gt;SUMPRODUCT((LEN(BF302)-LEN(SUBSTITUTE(BF302," "&amp;L_PendNeg&amp;" "," ")))/(LEN(L_PendNeg)+1)),1,0),1)</f>
        <v>0</v>
      </c>
      <c r="BL302" s="61" t="n">
        <f aca="false">IFERROR(IF(OR(SUMPRODUCT(--ISNUMBER(SEARCH({"a0","a-0","a_0","a/0","a.0"},BN302)))&gt;0,SUMPRODUCT(--ISNUMBER(SEARCH({"ref 0","ref no 0","ref. 0","ref: 0","no. 0","no: 0","# 0","rev 0","email 0","memo 0","form 0","sheet 0","log 0","doc 0","report 0","photo 0","photos 0","img 0","file 0","ack 0","batch 0","lot 0","job 0","record 0","fax 0","letter 0","ref0","#0","no.0","no:0"},BM302)))&gt;0,AND(SUMPRODUCT(--ISNUMBER(SEARCH({" ref "," email "," memo "," form "," sheet "," report "," ack "," letter "," record "," log "," doc "," file "," batch "," lot "," job "," fax "," rev "," ticket "," case "," order "},(" "&amp;SUBSTITUTE(SUBSTITUTE(SUBSTITUTE(BM302,":"," "),"."," "),","," ")&amp;" "))))&gt;0,ISNUMBER(SEARCH("000",SUBSTITUTE(BM302,":"," ")))),SUMPRODUCT(--ISNUMBER(SEARCH({"http","www.","\",".pdf",".jpg",".jpeg",".png",".heic",".xls",".doc",".msg",".eml"},Z302)))&gt;0),1,0),0)</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IFERROR(IF(OR(SUMPRODUCT(--ISNUMBER(SEARCH({"a0","a-0","a_0","a/0","a.0"},BP302)))&gt;0,SUMPRODUCT(--ISNUMBER(SEARCH({"ref 0","ref no 0","ref. 0","ref: 0","no. 0","no: 0","# 0","rev 0","email 0","memo 0","form 0","sheet 0","log 0","doc 0","report 0","photo 0","photos 0","img 0","file 0","ack 0","batch 0","lot 0","job 0","record 0","fax 0","letter 0","ref0","#0","no.0","no:0"},BO302)))&gt;0,AND(SUMPRODUCT(--ISNUMBER(SEARCH({" ref "," email "," memo "," form "," sheet "," report "," ack "," letter "," record "," log "," doc "," file "," batch "," lot "," job "," fax "," rev "," ticket "," case "," order "},(" "&amp;SUBSTITUTE(SUBSTITUTE(SUBSTITUTE(BO302,":"," "),"."," "),","," ")&amp;" "))))&gt;0,ISNUMBER(SEARCH("000",SUBSTITUTE(BO302,":"," ")))),SUMPRODUCT(--ISNUMBER(SEARCH({"http","www.","\",".pdf",".jpg",".jpeg",".png",".heic",".xls",".doc",".msg",".eml"},W302)))&gt;0),1,0),0)</f>
        <v>0</v>
      </c>
    </row>
    <row r="303" customFormat="false" ht="41.25" hidden="false" customHeight="true" outlineLevel="0" collapsed="false">
      <c r="A303" s="57" t="s">
        <v>879</v>
      </c>
      <c r="B303" s="57" t="s">
        <v>246</v>
      </c>
      <c r="C303" s="57" t="str">
        <f aca="false">Flights!$F$13</f>
        <v>MH0753</v>
      </c>
      <c r="D303" s="58" t="n">
        <f aca="false">Flights!$D$13</f>
        <v>46306</v>
      </c>
      <c r="E303" s="57" t="str">
        <f aca="false">Flights!$G$13&amp;"-"&amp;Flights!$H$13</f>
        <v>HAN-KUL</v>
      </c>
      <c r="F303" s="57" t="str">
        <f aca="false">Flights!$K$13</f>
        <v>BC</v>
      </c>
      <c r="G303" s="57" t="s">
        <v>416</v>
      </c>
      <c r="H303" s="57" t="s">
        <v>374</v>
      </c>
      <c r="I303" s="57" t="s">
        <v>495</v>
      </c>
      <c r="J303" s="57" t="s">
        <v>504</v>
      </c>
      <c r="K303" s="67" t="s">
        <v>497</v>
      </c>
      <c r="L303" s="67" t="s">
        <v>880</v>
      </c>
      <c r="M303" s="67" t="s">
        <v>447</v>
      </c>
      <c r="N303" s="67" t="s">
        <v>379</v>
      </c>
      <c r="O303" s="67" t="s">
        <v>876</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")))/(LEN(L_PendNeg)+1)),1,0),1)</f>
        <v>0</v>
      </c>
      <c r="BK303" s="61" t="n">
        <f aca="false">IFERROR(IF(SUMPRODUCT((LEN(BF303)-LEN(SUBSTITUTE(BF303," "&amp;L_PendStrict&amp;" "," ")))/(LEN(L_PendStrict)+1))&gt;SUMPRODUCT((LEN(BF303)-LEN(SUBSTITUTE(BF303," "&amp;L_PendNeg&amp;" "," ")))/(LEN(L_PendNeg)+1)),1,0),1)</f>
        <v>0</v>
      </c>
      <c r="BL303" s="61" t="n">
        <f aca="false">IFERROR(IF(OR(SUMPRODUCT(--ISNUMBER(SEARCH({"a0","a-0","a_0","a/0","a.0"},BN303)))&gt;0,SUMPRODUCT(--ISNUMBER(SEARCH({"ref 0","ref no 0","ref. 0","ref: 0","no. 0","no: 0","# 0","rev 0","email 0","memo 0","form 0","sheet 0","log 0","doc 0","report 0","photo 0","photos 0","img 0","file 0","ack 0","batch 0","lot 0","job 0","record 0","fax 0","letter 0","ref0","#0","no.0","no:0"},BM303)))&gt;0,AND(SUMPRODUCT(--ISNUMBER(SEARCH({" ref "," email "," memo "," form "," sheet "," report "," ack "," letter "," record "," log "," doc "," file "," batch "," lot "," job "," fax "," rev "," ticket "," case "," order "},(" "&amp;SUBSTITUTE(SUBSTITUTE(SUBSTITUTE(BM303,":"," "),"."," "),","," ")&amp;" "))))&gt;0,ISNUMBER(SEARCH("000",SUBSTITUTE(BM303,":"," ")))),SUMPRODUCT(--ISNUMBER(SEARCH({"http","www.","\",".pdf",".jpg",".jpeg",".png",".heic",".xls",".doc",".msg",".eml"},Z303)))&gt;0),1,0),0)</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IFERROR(IF(OR(SUMPRODUCT(--ISNUMBER(SEARCH({"a0","a-0","a_0","a/0","a.0"},BP303)))&gt;0,SUMPRODUCT(--ISNUMBER(SEARCH({"ref 0","ref no 0","ref. 0","ref: 0","no. 0","no: 0","# 0","rev 0","email 0","memo 0","form 0","sheet 0","log 0","doc 0","report 0","photo 0","photos 0","img 0","file 0","ack 0","batch 0","lot 0","job 0","record 0","fax 0","letter 0","ref0","#0","no.0","no:0"},BO303)))&gt;0,AND(SUMPRODUCT(--ISNUMBER(SEARCH({" ref "," email "," memo "," form "," sheet "," report "," ack "," letter "," record "," log "," doc "," file "," batch "," lot "," job "," fax "," rev "," ticket "," case "," order "},(" "&amp;SUBSTITUTE(SUBSTITUTE(SUBSTITUTE(BO303,":"," "),"."," "),","," ")&amp;" "))))&gt;0,ISNUMBER(SEARCH("000",SUBSTITUTE(BO303,":"," ")))),SUMPRODUCT(--ISNUMBER(SEARCH({"http","www.","\",".pdf",".jpg",".jpeg",".png",".heic",".xls",".doc",".msg",".eml"},W303)))&gt;0),1,0),0)</f>
        <v>0</v>
      </c>
    </row>
    <row r="304" customFormat="false" ht="116.25" hidden="false" customHeight="true" outlineLevel="0" collapsed="false">
      <c r="A304" s="57" t="s">
        <v>881</v>
      </c>
      <c r="B304" s="57" t="s">
        <v>246</v>
      </c>
      <c r="C304" s="57" t="str">
        <f aca="false">Flights!$F$13</f>
        <v>MH0753</v>
      </c>
      <c r="D304" s="58" t="n">
        <f aca="false">Flights!$D$13</f>
        <v>46306</v>
      </c>
      <c r="E304" s="57" t="str">
        <f aca="false">Flights!$G$13&amp;"-"&amp;Flights!$H$13</f>
        <v>HAN-KUL</v>
      </c>
      <c r="F304" s="57" t="str">
        <f aca="false">Flights!$K$13</f>
        <v>BC</v>
      </c>
      <c r="G304" s="57" t="s">
        <v>416</v>
      </c>
      <c r="H304" s="57" t="s">
        <v>374</v>
      </c>
      <c r="I304" s="57" t="s">
        <v>495</v>
      </c>
      <c r="J304" s="57" t="s">
        <v>507</v>
      </c>
      <c r="K304" s="67" t="s">
        <v>497</v>
      </c>
      <c r="L304" s="67" t="s">
        <v>882</v>
      </c>
      <c r="M304" s="67" t="s">
        <v>447</v>
      </c>
      <c r="N304" s="67" t="s">
        <v>440</v>
      </c>
      <c r="O304" s="67" t="s">
        <v>883</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")))/(LEN(L_PendNeg)+1)),1,0),1)</f>
        <v>0</v>
      </c>
      <c r="BK304" s="61" t="n">
        <f aca="false">IFERROR(IF(SUMPRODUCT((LEN(BF304)-LEN(SUBSTITUTE(BF304," "&amp;L_PendStrict&amp;" "," ")))/(LEN(L_PendStrict)+1))&gt;SUMPRODUCT((LEN(BF304)-LEN(SUBSTITUTE(BF304," "&amp;L_PendNeg&amp;" "," ")))/(LEN(L_PendNeg)+1)),1,0),1)</f>
        <v>0</v>
      </c>
      <c r="BL304" s="61" t="n">
        <f aca="false">IFERROR(IF(OR(SUMPRODUCT(--ISNUMBER(SEARCH({"a0","a-0","a_0","a/0","a.0"},BN304)))&gt;0,SUMPRODUCT(--ISNUMBER(SEARCH({"ref 0","ref no 0","ref. 0","ref: 0","no. 0","no: 0","# 0","rev 0","email 0","memo 0","form 0","sheet 0","log 0","doc 0","report 0","photo 0","photos 0","img 0","file 0","ack 0","batch 0","lot 0","job 0","record 0","fax 0","letter 0","ref0","#0","no.0","no:0"},BM304)))&gt;0,AND(SUMPRODUCT(--ISNUMBER(SEARCH({" ref "," email "," memo "," form "," sheet "," report "," ack "," letter "," record "," log "," doc "," file "," batch "," lot "," job "," fax "," rev "," ticket "," case "," order "},(" "&amp;SUBSTITUTE(SUBSTITUTE(SUBSTITUTE(BM304,":"," "),"."," "),","," ")&amp;" "))))&gt;0,ISNUMBER(SEARCH("000",SUBSTITUTE(BM304,":"," ")))),SUMPRODUCT(--ISNUMBER(SEARCH({"http","www.","\",".pdf",".jpg",".jpeg",".png",".heic",".xls",".doc",".msg",".eml"},Z304)))&gt;0),1,0),0)</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IFERROR(IF(OR(SUMPRODUCT(--ISNUMBER(SEARCH({"a0","a-0","a_0","a/0","a.0"},BP304)))&gt;0,SUMPRODUCT(--ISNUMBER(SEARCH({"ref 0","ref no 0","ref. 0","ref: 0","no. 0","no: 0","# 0","rev 0","email 0","memo 0","form 0","sheet 0","log 0","doc 0","report 0","photo 0","photos 0","img 0","file 0","ack 0","batch 0","lot 0","job 0","record 0","fax 0","letter 0","ref0","#0","no.0","no:0"},BO304)))&gt;0,AND(SUMPRODUCT(--ISNUMBER(SEARCH({" ref "," email "," memo "," form "," sheet "," report "," ack "," letter "," record "," log "," doc "," file "," batch "," lot "," job "," fax "," rev "," ticket "," case "," order "},(" "&amp;SUBSTITUTE(SUBSTITUTE(SUBSTITUTE(BO304,":"," "),"."," "),","," ")&amp;" "))))&gt;0,ISNUMBER(SEARCH("000",SUBSTITUTE(BO304,":"," ")))),SUMPRODUCT(--ISNUMBER(SEARCH({"http","www.","\",".pdf",".jpg",".jpeg",".png",".heic",".xls",".doc",".msg",".eml"},W304)))&gt;0),1,0),0)</f>
        <v>0</v>
      </c>
    </row>
    <row r="305" customFormat="false" ht="116.25" hidden="false" customHeight="true" outlineLevel="0" collapsed="false">
      <c r="A305" s="57" t="s">
        <v>884</v>
      </c>
      <c r="B305" s="57" t="s">
        <v>246</v>
      </c>
      <c r="C305" s="57" t="str">
        <f aca="false">Flights!$F$13</f>
        <v>MH0753</v>
      </c>
      <c r="D305" s="58" t="n">
        <f aca="false">Flights!$D$13</f>
        <v>46306</v>
      </c>
      <c r="E305" s="57" t="str">
        <f aca="false">Flights!$G$13&amp;"-"&amp;Flights!$H$13</f>
        <v>HAN-KUL</v>
      </c>
      <c r="F305" s="57" t="str">
        <f aca="false">Flights!$K$13</f>
        <v>BC</v>
      </c>
      <c r="G305" s="57" t="s">
        <v>416</v>
      </c>
      <c r="H305" s="57" t="s">
        <v>374</v>
      </c>
      <c r="I305" s="57" t="s">
        <v>495</v>
      </c>
      <c r="J305" s="57" t="s">
        <v>511</v>
      </c>
      <c r="K305" s="67" t="s">
        <v>497</v>
      </c>
      <c r="L305" s="67" t="s">
        <v>885</v>
      </c>
      <c r="M305" s="67" t="s">
        <v>447</v>
      </c>
      <c r="N305" s="67" t="s">
        <v>440</v>
      </c>
      <c r="O305" s="67" t="s">
        <v>883</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")))/(LEN(L_PendNeg)+1)),1,0),1)</f>
        <v>0</v>
      </c>
      <c r="BK305" s="61" t="n">
        <f aca="false">IFERROR(IF(SUMPRODUCT((LEN(BF305)-LEN(SUBSTITUTE(BF305," "&amp;L_PendStrict&amp;" "," ")))/(LEN(L_PendStrict)+1))&gt;SUMPRODUCT((LEN(BF305)-LEN(SUBSTITUTE(BF305," "&amp;L_PendNeg&amp;" "," ")))/(LEN(L_PendNeg)+1)),1,0),1)</f>
        <v>0</v>
      </c>
      <c r="BL305" s="61" t="n">
        <f aca="false">IFERROR(IF(OR(SUMPRODUCT(--ISNUMBER(SEARCH({"a0","a-0","a_0","a/0","a.0"},BN305)))&gt;0,SUMPRODUCT(--ISNUMBER(SEARCH({"ref 0","ref no 0","ref. 0","ref: 0","no. 0","no: 0","# 0","rev 0","email 0","memo 0","form 0","sheet 0","log 0","doc 0","report 0","photo 0","photos 0","img 0","file 0","ack 0","batch 0","lot 0","job 0","record 0","fax 0","letter 0","ref0","#0","no.0","no:0"},BM305)))&gt;0,AND(SUMPRODUCT(--ISNUMBER(SEARCH({" ref "," email "," memo "," form "," sheet "," report "," ack "," letter "," record "," log "," doc "," file "," batch "," lot "," job "," fax "," rev "," ticket "," case "," order "},(" "&amp;SUBSTITUTE(SUBSTITUTE(SUBSTITUTE(BM305,":"," "),"."," "),","," ")&amp;" "))))&gt;0,ISNUMBER(SEARCH("000",SUBSTITUTE(BM305,":"," ")))),SUMPRODUCT(--ISNUMBER(SEARCH({"http","www.","\",".pdf",".jpg",".jpeg",".png",".heic",".xls",".doc",".msg",".eml"},Z305)))&gt;0),1,0),0)</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IFERROR(IF(OR(SUMPRODUCT(--ISNUMBER(SEARCH({"a0","a-0","a_0","a/0","a.0"},BP305)))&gt;0,SUMPRODUCT(--ISNUMBER(SEARCH({"ref 0","ref no 0","ref. 0","ref: 0","no. 0","no: 0","# 0","rev 0","email 0","memo 0","form 0","sheet 0","log 0","doc 0","report 0","photo 0","photos 0","img 0","file 0","ack 0","batch 0","lot 0","job 0","record 0","fax 0","letter 0","ref0","#0","no.0","no:0"},BO305)))&gt;0,AND(SUMPRODUCT(--ISNUMBER(SEARCH({" ref "," email "," memo "," form "," sheet "," report "," ack "," letter "," record "," log "," doc "," file "," batch "," lot "," job "," fax "," rev "," ticket "," case "," order "},(" "&amp;SUBSTITUTE(SUBSTITUTE(SUBSTITUTE(BO305,":"," "),"."," "),","," ")&amp;" "))))&gt;0,ISNUMBER(SEARCH("000",SUBSTITUTE(BO305,":"," ")))),SUMPRODUCT(--ISNUMBER(SEARCH({"http","www.","\",".pdf",".jpg",".jpeg",".png",".heic",".xls",".doc",".msg",".eml"},W305)))&gt;0),1,0),0)</f>
        <v>0</v>
      </c>
    </row>
    <row r="306" customFormat="false" ht="54" hidden="false" customHeight="true" outlineLevel="0" collapsed="false">
      <c r="A306" s="57" t="s">
        <v>886</v>
      </c>
      <c r="B306" s="57" t="s">
        <v>246</v>
      </c>
      <c r="C306" s="57" t="str">
        <f aca="false">Flights!$F$13</f>
        <v>MH0753</v>
      </c>
      <c r="D306" s="58" t="n">
        <f aca="false">Flights!$D$13</f>
        <v>46306</v>
      </c>
      <c r="E306" s="57" t="str">
        <f aca="false">Flights!$G$13&amp;"-"&amp;Flights!$H$13</f>
        <v>HAN-KUL</v>
      </c>
      <c r="F306" s="57" t="str">
        <f aca="false">Flights!$K$13</f>
        <v>BC</v>
      </c>
      <c r="G306" s="57" t="s">
        <v>416</v>
      </c>
      <c r="H306" s="57" t="s">
        <v>374</v>
      </c>
      <c r="I306" s="57" t="s">
        <v>495</v>
      </c>
      <c r="J306" s="57" t="s">
        <v>514</v>
      </c>
      <c r="K306" s="67" t="s">
        <v>515</v>
      </c>
      <c r="L306" s="67" t="s">
        <v>887</v>
      </c>
      <c r="M306" s="67" t="s">
        <v>447</v>
      </c>
      <c r="N306" s="67" t="s">
        <v>379</v>
      </c>
      <c r="O306" s="67" t="s">
        <v>888</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")))/(LEN(L_PendNeg)+1)),1,0),1)</f>
        <v>0</v>
      </c>
      <c r="BK306" s="61" t="n">
        <f aca="false">IFERROR(IF(SUMPRODUCT((LEN(BF306)-LEN(SUBSTITUTE(BF306," "&amp;L_PendStrict&amp;" "," ")))/(LEN(L_PendStrict)+1))&gt;SUMPRODUCT((LEN(BF306)-LEN(SUBSTITUTE(BF306," "&amp;L_PendNeg&amp;" "," ")))/(LEN(L_PendNeg)+1)),1,0),1)</f>
        <v>0</v>
      </c>
      <c r="BL306" s="61" t="n">
        <f aca="false">IFERROR(IF(OR(SUMPRODUCT(--ISNUMBER(SEARCH({"a0","a-0","a_0","a/0","a.0"},BN306)))&gt;0,SUMPRODUCT(--ISNUMBER(SEARCH({"ref 0","ref no 0","ref. 0","ref: 0","no. 0","no: 0","# 0","rev 0","email 0","memo 0","form 0","sheet 0","log 0","doc 0","report 0","photo 0","photos 0","img 0","file 0","ack 0","batch 0","lot 0","job 0","record 0","fax 0","letter 0","ref0","#0","no.0","no:0"},BM306)))&gt;0,AND(SUMPRODUCT(--ISNUMBER(SEARCH({" ref "," email "," memo "," form "," sheet "," report "," ack "," letter "," record "," log "," doc "," file "," batch "," lot "," job "," fax "," rev "," ticket "," case "," order "},(" "&amp;SUBSTITUTE(SUBSTITUTE(SUBSTITUTE(BM306,":"," "),"."," "),","," ")&amp;" "))))&gt;0,ISNUMBER(SEARCH("000",SUBSTITUTE(BM306,":"," ")))),SUMPRODUCT(--ISNUMBER(SEARCH({"http","www.","\",".pdf",".jpg",".jpeg",".png",".heic",".xls",".doc",".msg",".eml"},Z306)))&gt;0),1,0),0)</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IFERROR(IF(OR(SUMPRODUCT(--ISNUMBER(SEARCH({"a0","a-0","a_0","a/0","a.0"},BP306)))&gt;0,SUMPRODUCT(--ISNUMBER(SEARCH({"ref 0","ref no 0","ref. 0","ref: 0","no. 0","no: 0","# 0","rev 0","email 0","memo 0","form 0","sheet 0","log 0","doc 0","report 0","photo 0","photos 0","img 0","file 0","ack 0","batch 0","lot 0","job 0","record 0","fax 0","letter 0","ref0","#0","no.0","no:0"},BO306)))&gt;0,AND(SUMPRODUCT(--ISNUMBER(SEARCH({" ref "," email "," memo "," form "," sheet "," report "," ack "," letter "," record "," log "," doc "," file "," batch "," lot "," job "," fax "," rev "," ticket "," case "," order "},(" "&amp;SUBSTITUTE(SUBSTITUTE(SUBSTITUTE(BO306,":"," "),"."," "),","," ")&amp;" "))))&gt;0,ISNUMBER(SEARCH("000",SUBSTITUTE(BO306,":"," ")))),SUMPRODUCT(--ISNUMBER(SEARCH({"http","www.","\",".pdf",".jpg",".jpeg",".png",".heic",".xls",".doc",".msg",".eml"},W306)))&gt;0),1,0),0)</f>
        <v>0</v>
      </c>
    </row>
    <row r="307" customFormat="false" ht="41.25" hidden="false" customHeight="true" outlineLevel="0" collapsed="false">
      <c r="A307" s="57" t="s">
        <v>889</v>
      </c>
      <c r="B307" s="57" t="s">
        <v>246</v>
      </c>
      <c r="C307" s="57" t="str">
        <f aca="false">Flights!$F$13</f>
        <v>MH0753</v>
      </c>
      <c r="D307" s="58" t="n">
        <f aca="false">Flights!$D$13</f>
        <v>46306</v>
      </c>
      <c r="E307" s="57" t="str">
        <f aca="false">Flights!$G$13&amp;"-"&amp;Flights!$H$13</f>
        <v>HAN-KUL</v>
      </c>
      <c r="F307" s="57" t="str">
        <f aca="false">Flights!$K$13</f>
        <v>BC</v>
      </c>
      <c r="G307" s="57" t="s">
        <v>416</v>
      </c>
      <c r="H307" s="57" t="s">
        <v>374</v>
      </c>
      <c r="I307" s="57" t="s">
        <v>495</v>
      </c>
      <c r="J307" s="57" t="s">
        <v>519</v>
      </c>
      <c r="K307" s="67" t="s">
        <v>497</v>
      </c>
      <c r="L307" s="67" t="s">
        <v>890</v>
      </c>
      <c r="M307" s="67" t="s">
        <v>447</v>
      </c>
      <c r="N307" s="67" t="s">
        <v>379</v>
      </c>
      <c r="O307" s="67" t="s">
        <v>876</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")))/(LEN(L_PendNeg)+1)),1,0),1)</f>
        <v>0</v>
      </c>
      <c r="BK307" s="61" t="n">
        <f aca="false">IFERROR(IF(SUMPRODUCT((LEN(BF307)-LEN(SUBSTITUTE(BF307," "&amp;L_PendStrict&amp;" "," ")))/(LEN(L_PendStrict)+1))&gt;SUMPRODUCT((LEN(BF307)-LEN(SUBSTITUTE(BF307," "&amp;L_PendNeg&amp;" "," ")))/(LEN(L_PendNeg)+1)),1,0),1)</f>
        <v>0</v>
      </c>
      <c r="BL307" s="61" t="n">
        <f aca="false">IFERROR(IF(OR(SUMPRODUCT(--ISNUMBER(SEARCH({"a0","a-0","a_0","a/0","a.0"},BN307)))&gt;0,SUMPRODUCT(--ISNUMBER(SEARCH({"ref 0","ref no 0","ref. 0","ref: 0","no. 0","no: 0","# 0","rev 0","email 0","memo 0","form 0","sheet 0","log 0","doc 0","report 0","photo 0","photos 0","img 0","file 0","ack 0","batch 0","lot 0","job 0","record 0","fax 0","letter 0","ref0","#0","no.0","no:0"},BM307)))&gt;0,AND(SUMPRODUCT(--ISNUMBER(SEARCH({" ref "," email "," memo "," form "," sheet "," report "," ack "," letter "," record "," log "," doc "," file "," batch "," lot "," job "," fax "," rev "," ticket "," case "," order "},(" "&amp;SUBSTITUTE(SUBSTITUTE(SUBSTITUTE(BM307,":"," "),"."," "),","," ")&amp;" "))))&gt;0,ISNUMBER(SEARCH("000",SUBSTITUTE(BM307,":"," ")))),SUMPRODUCT(--ISNUMBER(SEARCH({"http","www.","\",".pdf",".jpg",".jpeg",".png",".heic",".xls",".doc",".msg",".eml"},Z307)))&gt;0),1,0),0)</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IFERROR(IF(OR(SUMPRODUCT(--ISNUMBER(SEARCH({"a0","a-0","a_0","a/0","a.0"},BP307)))&gt;0,SUMPRODUCT(--ISNUMBER(SEARCH({"ref 0","ref no 0","ref. 0","ref: 0","no. 0","no: 0","# 0","rev 0","email 0","memo 0","form 0","sheet 0","log 0","doc 0","report 0","photo 0","photos 0","img 0","file 0","ack 0","batch 0","lot 0","job 0","record 0","fax 0","letter 0","ref0","#0","no.0","no:0"},BO307)))&gt;0,AND(SUMPRODUCT(--ISNUMBER(SEARCH({" ref "," email "," memo "," form "," sheet "," report "," ack "," letter "," record "," log "," doc "," file "," batch "," lot "," job "," fax "," rev "," ticket "," case "," order "},(" "&amp;SUBSTITUTE(SUBSTITUTE(SUBSTITUTE(BO307,":"," "),"."," "),","," ")&amp;" "))))&gt;0,ISNUMBER(SEARCH("000",SUBSTITUTE(BO307,":"," ")))),SUMPRODUCT(--ISNUMBER(SEARCH({"http","www.","\",".pdf",".jpg",".jpeg",".png",".heic",".xls",".doc",".msg",".eml"},W307)))&gt;0),1,0),0)</f>
        <v>0</v>
      </c>
    </row>
    <row r="308" customFormat="false" ht="41.25" hidden="false" customHeight="true" outlineLevel="0" collapsed="false">
      <c r="A308" s="57" t="s">
        <v>891</v>
      </c>
      <c r="B308" s="57" t="s">
        <v>246</v>
      </c>
      <c r="C308" s="57" t="str">
        <f aca="false">Flights!$F$13</f>
        <v>MH0753</v>
      </c>
      <c r="D308" s="58" t="n">
        <f aca="false">Flights!$D$13</f>
        <v>46306</v>
      </c>
      <c r="E308" s="57" t="str">
        <f aca="false">Flights!$G$13&amp;"-"&amp;Flights!$H$13</f>
        <v>HAN-KUL</v>
      </c>
      <c r="F308" s="57" t="str">
        <f aca="false">Flights!$K$13</f>
        <v>BC</v>
      </c>
      <c r="G308" s="57" t="s">
        <v>416</v>
      </c>
      <c r="H308" s="57" t="s">
        <v>374</v>
      </c>
      <c r="I308" s="57" t="s">
        <v>443</v>
      </c>
      <c r="J308" s="57" t="s">
        <v>522</v>
      </c>
      <c r="K308" s="67" t="s">
        <v>445</v>
      </c>
      <c r="L308" s="67" t="s">
        <v>892</v>
      </c>
      <c r="M308" s="67" t="s">
        <v>447</v>
      </c>
      <c r="N308" s="67" t="s">
        <v>379</v>
      </c>
      <c r="O308" s="67" t="s">
        <v>876</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t="n">
        <f aca="false">IFERROR(IF(OR(SUMPRODUCT(--ISNUMBER(SEARCH({"a0","a-0","a_0","a/0","a.0"},BN308)))&gt;0,SUMPRODUCT(--ISNUMBER(SEARCH({"ref 0","ref no 0","ref. 0","ref: 0","no. 0","no: 0","# 0","rev 0","email 0","memo 0","form 0","sheet 0","log 0","doc 0","report 0","photo 0","photos 0","img 0","file 0","ack 0","batch 0","lot 0","job 0","record 0","fax 0","letter 0","ref0","#0","no.0","no:0"},BM308)))&gt;0,AND(SUMPRODUCT(--ISNUMBER(SEARCH({" ref "," email "," memo "," form "," sheet "," report "," ack "," letter "," record "," log "," doc "," file "," batch "," lot "," job "," fax "," rev "," ticket "," case "," order "},(" "&amp;SUBSTITUTE(SUBSTITUTE(SUBSTITUTE(BM308,":"," "),"."," "),","," ")&amp;" "))))&gt;0,ISNUMBER(SEARCH("000",SUBSTITUTE(BM308,":"," ")))),SUMPRODUCT(--ISNUMBER(SEARCH({"http","www.","\",".pdf",".jpg",".jpeg",".png",".heic",".xls",".doc",".msg",".eml"},Z308)))&gt;0),1,0),0)</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IFERROR(IF(OR(SUMPRODUCT(--ISNUMBER(SEARCH({"a0","a-0","a_0","a/0","a.0"},BP308)))&gt;0,SUMPRODUCT(--ISNUMBER(SEARCH({"ref 0","ref no 0","ref. 0","ref: 0","no. 0","no: 0","# 0","rev 0","email 0","memo 0","form 0","sheet 0","log 0","doc 0","report 0","photo 0","photos 0","img 0","file 0","ack 0","batch 0","lot 0","job 0","record 0","fax 0","letter 0","ref0","#0","no.0","no:0"},BO308)))&gt;0,AND(SUMPRODUCT(--ISNUMBER(SEARCH({" ref "," email "," memo "," form "," sheet "," report "," ack "," letter "," record "," log "," doc "," file "," batch "," lot "," job "," fax "," rev "," ticket "," case "," order "},(" "&amp;SUBSTITUTE(SUBSTITUTE(SUBSTITUTE(BO308,":"," "),"."," "),","," ")&amp;" "))))&gt;0,ISNUMBER(SEARCH("000",SUBSTITUTE(BO308,":"," ")))),SUMPRODUCT(--ISNUMBER(SEARCH({"http","www.","\",".pdf",".jpg",".jpeg",".png",".heic",".xls",".doc",".msg",".eml"},W308)))&gt;0),1,0),0)</f>
        <v>0</v>
      </c>
    </row>
    <row r="309" customFormat="false" ht="41.25" hidden="false" customHeight="true" outlineLevel="0" collapsed="false">
      <c r="A309" s="57" t="s">
        <v>893</v>
      </c>
      <c r="B309" s="57" t="s">
        <v>246</v>
      </c>
      <c r="C309" s="57" t="str">
        <f aca="false">Flights!$F$13</f>
        <v>MH0753</v>
      </c>
      <c r="D309" s="58" t="n">
        <f aca="false">Flights!$D$13</f>
        <v>46306</v>
      </c>
      <c r="E309" s="57" t="str">
        <f aca="false">Flights!$G$13&amp;"-"&amp;Flights!$H$13</f>
        <v>HAN-KUL</v>
      </c>
      <c r="F309" s="57" t="str">
        <f aca="false">Flights!$K$13</f>
        <v>BC</v>
      </c>
      <c r="G309" s="57" t="s">
        <v>416</v>
      </c>
      <c r="H309" s="57" t="s">
        <v>374</v>
      </c>
      <c r="I309" s="57" t="s">
        <v>443</v>
      </c>
      <c r="J309" s="57" t="s">
        <v>525</v>
      </c>
      <c r="K309" s="67" t="s">
        <v>445</v>
      </c>
      <c r="L309" s="67" t="s">
        <v>894</v>
      </c>
      <c r="M309" s="67" t="s">
        <v>447</v>
      </c>
      <c r="N309" s="67" t="s">
        <v>379</v>
      </c>
      <c r="O309" s="67" t="s">
        <v>876</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t="n">
        <f aca="false">IFERROR(IF(OR(SUMPRODUCT(--ISNUMBER(SEARCH({"a0","a-0","a_0","a/0","a.0"},BN309)))&gt;0,SUMPRODUCT(--ISNUMBER(SEARCH({"ref 0","ref no 0","ref. 0","ref: 0","no. 0","no: 0","# 0","rev 0","email 0","memo 0","form 0","sheet 0","log 0","doc 0","report 0","photo 0","photos 0","img 0","file 0","ack 0","batch 0","lot 0","job 0","record 0","fax 0","letter 0","ref0","#0","no.0","no:0"},BM309)))&gt;0,AND(SUMPRODUCT(--ISNUMBER(SEARCH({" ref "," email "," memo "," form "," sheet "," report "," ack "," letter "," record "," log "," doc "," file "," batch "," lot "," job "," fax "," rev "," ticket "," case "," order "},(" "&amp;SUBSTITUTE(SUBSTITUTE(SUBSTITUTE(BM309,":"," "),"."," "),","," ")&amp;" "))))&gt;0,ISNUMBER(SEARCH("000",SUBSTITUTE(BM309,":"," ")))),SUMPRODUCT(--ISNUMBER(SEARCH({"http","www.","\",".pdf",".jpg",".jpeg",".png",".heic",".xls",".doc",".msg",".eml"},Z309)))&gt;0),1,0),0)</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IFERROR(IF(OR(SUMPRODUCT(--ISNUMBER(SEARCH({"a0","a-0","a_0","a/0","a.0"},BP309)))&gt;0,SUMPRODUCT(--ISNUMBER(SEARCH({"ref 0","ref no 0","ref. 0","ref: 0","no. 0","no: 0","# 0","rev 0","email 0","memo 0","form 0","sheet 0","log 0","doc 0","report 0","photo 0","photos 0","img 0","file 0","ack 0","batch 0","lot 0","job 0","record 0","fax 0","letter 0","ref0","#0","no.0","no:0"},BO309)))&gt;0,AND(SUMPRODUCT(--ISNUMBER(SEARCH({" ref "," email "," memo "," form "," sheet "," report "," ack "," letter "," record "," log "," doc "," file "," batch "," lot "," job "," fax "," rev "," ticket "," case "," order "},(" "&amp;SUBSTITUTE(SUBSTITUTE(SUBSTITUTE(BO309,":"," "),"."," "),","," ")&amp;" "))))&gt;0,ISNUMBER(SEARCH("000",SUBSTITUTE(BO309,":"," ")))),SUMPRODUCT(--ISNUMBER(SEARCH({"http","www.","\",".pdf",".jpg",".jpeg",".png",".heic",".xls",".doc",".msg",".eml"},W309)))&gt;0),1,0),0)</f>
        <v>0</v>
      </c>
    </row>
    <row r="310" customFormat="false" ht="39.75" hidden="false" customHeight="true" outlineLevel="0" collapsed="false">
      <c r="A310" s="57" t="s">
        <v>895</v>
      </c>
      <c r="B310" s="57" t="s">
        <v>246</v>
      </c>
      <c r="C310" s="57" t="str">
        <f aca="false">Flights!$F$13</f>
        <v>MH0753</v>
      </c>
      <c r="D310" s="58" t="n">
        <f aca="false">Flights!$D$13</f>
        <v>46306</v>
      </c>
      <c r="E310" s="57" t="str">
        <f aca="false">Flights!$G$13&amp;"-"&amp;Flights!$H$13</f>
        <v>HAN-KUL</v>
      </c>
      <c r="F310" s="57" t="str">
        <f aca="false">Flights!$K$13</f>
        <v>BC</v>
      </c>
      <c r="G310" s="57" t="s">
        <v>455</v>
      </c>
      <c r="H310" s="57" t="s">
        <v>456</v>
      </c>
      <c r="I310" s="57" t="s">
        <v>375</v>
      </c>
      <c r="J310" s="57" t="s">
        <v>457</v>
      </c>
      <c r="K310" s="67" t="s">
        <v>422</v>
      </c>
      <c r="L310" s="67" t="s">
        <v>458</v>
      </c>
      <c r="M310" s="67"/>
      <c r="N310" s="67" t="s">
        <v>379</v>
      </c>
      <c r="O310" s="67" t="s">
        <v>459</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IFERROR(IF(OR(SUMPRODUCT(--ISNUMBER(SEARCH({"a0","a-0","a_0","a/0","a.0"},BN310)))&gt;0,SUMPRODUCT(--ISNUMBER(SEARCH({"ref 0","ref no 0","ref. 0","ref: 0","no. 0","no: 0","# 0","rev 0","email 0","memo 0","form 0","sheet 0","log 0","doc 0","report 0","photo 0","photos 0","img 0","file 0","ack 0","batch 0","lot 0","job 0","record 0","fax 0","letter 0","ref0","#0","no.0","no:0"},BM310)))&gt;0,AND(SUMPRODUCT(--ISNUMBER(SEARCH({" ref "," email "," memo "," form "," sheet "," report "," ack "," letter "," record "," log "," doc "," file "," batch "," lot "," job "," fax "," rev "," ticket "," case "," order "},(" "&amp;SUBSTITUTE(SUBSTITUTE(SUBSTITUTE(BM310,":"," "),"."," "),","," ")&amp;" "))))&gt;0,ISNUMBER(SEARCH("000",SUBSTITUTE(BM310,":"," ")))),SUMPRODUCT(--ISNUMBER(SEARCH({"http","www.","\",".pdf",".jpg",".jpeg",".png",".heic",".xls",".doc",".msg",".eml"},Z310)))&gt;0),1,0),0)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IFERROR(IF(OR(SUMPRODUCT(--ISNUMBER(SEARCH({"a0","a-0","a_0","a/0","a.0"},BP310)))&gt;0,SUMPRODUCT(--ISNUMBER(SEARCH({"ref 0","ref no 0","ref. 0","ref: 0","no. 0","no: 0","# 0","rev 0","email 0","memo 0","form 0","sheet 0","log 0","doc 0","report 0","photo 0","photos 0","img 0","file 0","ack 0","batch 0","lot 0","job 0","record 0","fax 0","letter 0","ref0","#0","no.0","no:0"},BO310)))&gt;0,AND(SUMPRODUCT(--ISNUMBER(SEARCH({" ref "," email "," memo "," form "," sheet "," report "," ack "," letter "," record "," log "," doc "," file "," batch "," lot "," job "," fax "," rev "," ticket "," case "," order "},(" "&amp;SUBSTITUTE(SUBSTITUTE(SUBSTITUTE(BO310,":"," "),"."," "),","," ")&amp;" "))))&gt;0,ISNUMBER(SEARCH("000",SUBSTITUTE(BO310,":"," ")))),SUMPRODUCT(--ISNUMBER(SEARCH({"http","www.","\",".pdf",".jpg",".jpeg",".png",".heic",".xls",".doc",".msg",".eml"},W310)))&gt;0),1,0),0)</f>
        <v>0</v>
      </c>
    </row>
    <row r="311" customFormat="false" ht="39.75" hidden="false" customHeight="true" outlineLevel="0" collapsed="false">
      <c r="A311" s="57" t="s">
        <v>896</v>
      </c>
      <c r="B311" s="57" t="s">
        <v>246</v>
      </c>
      <c r="C311" s="57" t="str">
        <f aca="false">Flights!$F$13</f>
        <v>MH0753</v>
      </c>
      <c r="D311" s="58" t="n">
        <f aca="false">Flights!$D$13</f>
        <v>46306</v>
      </c>
      <c r="E311" s="57" t="str">
        <f aca="false">Flights!$G$13&amp;"-"&amp;Flights!$H$13</f>
        <v>HAN-KUL</v>
      </c>
      <c r="F311" s="57" t="str">
        <f aca="false">Flights!$K$13</f>
        <v>BC</v>
      </c>
      <c r="G311" s="57" t="s">
        <v>455</v>
      </c>
      <c r="H311" s="57" t="s">
        <v>456</v>
      </c>
      <c r="I311" s="57" t="s">
        <v>424</v>
      </c>
      <c r="J311" s="57" t="s">
        <v>461</v>
      </c>
      <c r="K311" s="67" t="s">
        <v>422</v>
      </c>
      <c r="L311" s="67" t="s">
        <v>458</v>
      </c>
      <c r="M311" s="67"/>
      <c r="N311" s="67" t="s">
        <v>379</v>
      </c>
      <c r="O311" s="67" t="s">
        <v>459</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IFERROR(IF(OR(SUMPRODUCT(--ISNUMBER(SEARCH({"a0","a-0","a_0","a/0","a.0"},BN311)))&gt;0,SUMPRODUCT(--ISNUMBER(SEARCH({"ref 0","ref no 0","ref. 0","ref: 0","no. 0","no: 0","# 0","rev 0","email 0","memo 0","form 0","sheet 0","log 0","doc 0","report 0","photo 0","photos 0","img 0","file 0","ack 0","batch 0","lot 0","job 0","record 0","fax 0","letter 0","ref0","#0","no.0","no:0"},BM311)))&gt;0,AND(SUMPRODUCT(--ISNUMBER(SEARCH({" ref "," email "," memo "," form "," sheet "," report "," ack "," letter "," record "," log "," doc "," file "," batch "," lot "," job "," fax "," rev "," ticket "," case "," order "},(" "&amp;SUBSTITUTE(SUBSTITUTE(SUBSTITUTE(BM311,":"," "),"."," "),","," ")&amp;" "))))&gt;0,ISNUMBER(SEARCH("000",SUBSTITUTE(BM311,":"," ")))),SUMPRODUCT(--ISNUMBER(SEARCH({"http","www.","\",".pdf",".jpg",".jpeg",".png",".heic",".xls",".doc",".msg",".eml"},Z311)))&gt;0),1,0),0)</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IFERROR(IF(OR(SUMPRODUCT(--ISNUMBER(SEARCH({"a0","a-0","a_0","a/0","a.0"},BP311)))&gt;0,SUMPRODUCT(--ISNUMBER(SEARCH({"ref 0","ref no 0","ref. 0","ref: 0","no. 0","no: 0","# 0","rev 0","email 0","memo 0","form 0","sheet 0","log 0","doc 0","report 0","photo 0","photos 0","img 0","file 0","ack 0","batch 0","lot 0","job 0","record 0","fax 0","letter 0","ref0","#0","no.0","no:0"},BO311)))&gt;0,AND(SUMPRODUCT(--ISNUMBER(SEARCH({" ref "," email "," memo "," form "," sheet "," report "," ack "," letter "," record "," log "," doc "," file "," batch "," lot "," job "," fax "," rev "," ticket "," case "," order "},(" "&amp;SUBSTITUTE(SUBSTITUTE(SUBSTITUTE(BO311,":"," "),"."," "),","," ")&amp;" "))))&gt;0,ISNUMBER(SEARCH("000",SUBSTITUTE(BO311,":"," ")))),SUMPRODUCT(--ISNUMBER(SEARCH({"http","www.","\",".pdf",".jpg",".jpeg",".png",".heic",".xls",".doc",".msg",".eml"},W311)))&gt;0),1,0),0)</f>
        <v>0</v>
      </c>
    </row>
    <row r="312" customFormat="false" ht="41.25" hidden="false" customHeight="true" outlineLevel="0" collapsed="false">
      <c r="A312" s="57" t="s">
        <v>897</v>
      </c>
      <c r="B312" s="57" t="s">
        <v>246</v>
      </c>
      <c r="C312" s="57" t="str">
        <f aca="false">Flights!$F$13</f>
        <v>MH0753</v>
      </c>
      <c r="D312" s="58" t="n">
        <f aca="false">Flights!$D$13</f>
        <v>46306</v>
      </c>
      <c r="E312" s="57" t="str">
        <f aca="false">Flights!$G$13&amp;"-"&amp;Flights!$H$13</f>
        <v>HAN-KUL</v>
      </c>
      <c r="F312" s="57" t="str">
        <f aca="false">Flights!$K$13</f>
        <v>BC</v>
      </c>
      <c r="G312" s="57" t="s">
        <v>455</v>
      </c>
      <c r="H312" s="57" t="s">
        <v>456</v>
      </c>
      <c r="I312" s="57" t="s">
        <v>436</v>
      </c>
      <c r="J312" s="57" t="s">
        <v>530</v>
      </c>
      <c r="K312" s="67" t="s">
        <v>491</v>
      </c>
      <c r="L312" s="67" t="s">
        <v>872</v>
      </c>
      <c r="M312" s="67" t="s">
        <v>447</v>
      </c>
      <c r="N312" s="67" t="s">
        <v>379</v>
      </c>
      <c r="O312" s="67" t="s">
        <v>531</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IFERROR(IF(OR(SUMPRODUCT(--ISNUMBER(SEARCH({"a0","a-0","a_0","a/0","a.0"},BN312)))&gt;0,SUMPRODUCT(--ISNUMBER(SEARCH({"ref 0","ref no 0","ref. 0","ref: 0","no. 0","no: 0","# 0","rev 0","email 0","memo 0","form 0","sheet 0","log 0","doc 0","report 0","photo 0","photos 0","img 0","file 0","ack 0","batch 0","lot 0","job 0","record 0","fax 0","letter 0","ref0","#0","no.0","no:0"},BM312)))&gt;0,AND(SUMPRODUCT(--ISNUMBER(SEARCH({" ref "," email "," memo "," form "," sheet "," report "," ack "," letter "," record "," log "," doc "," file "," batch "," lot "," job "," fax "," rev "," ticket "," case "," order "},(" "&amp;SUBSTITUTE(SUBSTITUTE(SUBSTITUTE(BM312,":"," "),"."," "),","," ")&amp;" "))))&gt;0,ISNUMBER(SEARCH("000",SUBSTITUTE(BM312,":"," ")))),SUMPRODUCT(--ISNUMBER(SEARCH({"http","www.","\",".pdf",".jpg",".jpeg",".png",".heic",".xls",".doc",".msg",".eml"},Z312)))&gt;0),1,0),0)</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IFERROR(IF(OR(SUMPRODUCT(--ISNUMBER(SEARCH({"a0","a-0","a_0","a/0","a.0"},BP312)))&gt;0,SUMPRODUCT(--ISNUMBER(SEARCH({"ref 0","ref no 0","ref. 0","ref: 0","no. 0","no: 0","# 0","rev 0","email 0","memo 0","form 0","sheet 0","log 0","doc 0","report 0","photo 0","photos 0","img 0","file 0","ack 0","batch 0","lot 0","job 0","record 0","fax 0","letter 0","ref0","#0","no.0","no:0"},BO312)))&gt;0,AND(SUMPRODUCT(--ISNUMBER(SEARCH({" ref "," email "," memo "," form "," sheet "," report "," ack "," letter "," record "," log "," doc "," file "," batch "," lot "," job "," fax "," rev "," ticket "," case "," order "},(" "&amp;SUBSTITUTE(SUBSTITUTE(SUBSTITUTE(BO312,":"," "),"."," "),","," ")&amp;" "))))&gt;0,ISNUMBER(SEARCH("000",SUBSTITUTE(BO312,":"," ")))),SUMPRODUCT(--ISNUMBER(SEARCH({"http","www.","\",".pdf",".jpg",".jpeg",".png",".heic",".xls",".doc",".msg",".eml"},W312)))&gt;0),1,0),0)</f>
        <v>0</v>
      </c>
    </row>
    <row r="313" customFormat="false" ht="39.75" hidden="false" customHeight="true" outlineLevel="0" collapsed="false">
      <c r="A313" s="57" t="s">
        <v>898</v>
      </c>
      <c r="B313" s="57" t="s">
        <v>246</v>
      </c>
      <c r="C313" s="57" t="str">
        <f aca="false">Flights!$F$13</f>
        <v>MH0753</v>
      </c>
      <c r="D313" s="58" t="n">
        <f aca="false">Flights!$D$13</f>
        <v>46306</v>
      </c>
      <c r="E313" s="57" t="str">
        <f aca="false">Flights!$G$13&amp;"-"&amp;Flights!$H$13</f>
        <v>HAN-KUL</v>
      </c>
      <c r="F313" s="57" t="str">
        <f aca="false">Flights!$K$13</f>
        <v>BC</v>
      </c>
      <c r="G313" s="57" t="s">
        <v>455</v>
      </c>
      <c r="H313" s="57" t="s">
        <v>456</v>
      </c>
      <c r="I313" s="57" t="s">
        <v>495</v>
      </c>
      <c r="J313" s="57" t="s">
        <v>533</v>
      </c>
      <c r="K313" s="67" t="s">
        <v>497</v>
      </c>
      <c r="L313" s="67" t="s">
        <v>875</v>
      </c>
      <c r="M313" s="67" t="s">
        <v>447</v>
      </c>
      <c r="N313" s="67" t="s">
        <v>379</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IFERROR(IF(OR(SUMPRODUCT(--ISNUMBER(SEARCH({"a0","a-0","a_0","a/0","a.0"},BN313)))&gt;0,SUMPRODUCT(--ISNUMBER(SEARCH({"ref 0","ref no 0","ref. 0","ref: 0","no. 0","no: 0","# 0","rev 0","email 0","memo 0","form 0","sheet 0","log 0","doc 0","report 0","photo 0","photos 0","img 0","file 0","ack 0","batch 0","lot 0","job 0","record 0","fax 0","letter 0","ref0","#0","no.0","no:0"},BM313)))&gt;0,AND(SUMPRODUCT(--ISNUMBER(SEARCH({" ref "," email "," memo "," form "," sheet "," report "," ack "," letter "," record "," log "," doc "," file "," batch "," lot "," job "," fax "," rev "," ticket "," case "," order "},(" "&amp;SUBSTITUTE(SUBSTITUTE(SUBSTITUTE(BM313,":"," "),"."," "),","," ")&amp;" "))))&gt;0,ISNUMBER(SEARCH("000",SUBSTITUTE(BM313,":"," ")))),SUMPRODUCT(--ISNUMBER(SEARCH({"http","www.","\",".pdf",".jpg",".jpeg",".png",".heic",".xls",".doc",".msg",".eml"},Z313)))&gt;0),1,0),0)</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IFERROR(IF(OR(SUMPRODUCT(--ISNUMBER(SEARCH({"a0","a-0","a_0","a/0","a.0"},BP313)))&gt;0,SUMPRODUCT(--ISNUMBER(SEARCH({"ref 0","ref no 0","ref. 0","ref: 0","no. 0","no: 0","# 0","rev 0","email 0","memo 0","form 0","sheet 0","log 0","doc 0","report 0","photo 0","photos 0","img 0","file 0","ack 0","batch 0","lot 0","job 0","record 0","fax 0","letter 0","ref0","#0","no.0","no:0"},BO313)))&gt;0,AND(SUMPRODUCT(--ISNUMBER(SEARCH({" ref "," email "," memo "," form "," sheet "," report "," ack "," letter "," record "," log "," doc "," file "," batch "," lot "," job "," fax "," rev "," ticket "," case "," order "},(" "&amp;SUBSTITUTE(SUBSTITUTE(SUBSTITUTE(BO313,":"," "),"."," "),","," ")&amp;" "))))&gt;0,ISNUMBER(SEARCH("000",SUBSTITUTE(BO313,":"," ")))),SUMPRODUCT(--ISNUMBER(SEARCH({"http","www.","\",".pdf",".jpg",".jpeg",".png",".heic",".xls",".doc",".msg",".eml"},W313)))&gt;0),1,0),0)</f>
        <v>0</v>
      </c>
    </row>
    <row r="314" customFormat="false" ht="39.75" hidden="false" customHeight="true" outlineLevel="0" collapsed="false">
      <c r="A314" s="57" t="s">
        <v>899</v>
      </c>
      <c r="B314" s="57" t="s">
        <v>246</v>
      </c>
      <c r="C314" s="57" t="str">
        <f aca="false">Flights!$F$13</f>
        <v>MH0753</v>
      </c>
      <c r="D314" s="58" t="n">
        <f aca="false">Flights!$D$13</f>
        <v>46306</v>
      </c>
      <c r="E314" s="57" t="str">
        <f aca="false">Flights!$G$13&amp;"-"&amp;Flights!$H$13</f>
        <v>HAN-KUL</v>
      </c>
      <c r="F314" s="57" t="str">
        <f aca="false">Flights!$K$13</f>
        <v>BC</v>
      </c>
      <c r="G314" s="57" t="s">
        <v>455</v>
      </c>
      <c r="H314" s="57" t="s">
        <v>456</v>
      </c>
      <c r="I314" s="57" t="s">
        <v>495</v>
      </c>
      <c r="J314" s="57" t="s">
        <v>535</v>
      </c>
      <c r="K314" s="67" t="s">
        <v>497</v>
      </c>
      <c r="L314" s="67" t="s">
        <v>878</v>
      </c>
      <c r="M314" s="67" t="s">
        <v>447</v>
      </c>
      <c r="N314" s="67" t="s">
        <v>379</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IFERROR(IF(OR(SUMPRODUCT(--ISNUMBER(SEARCH({"a0","a-0","a_0","a/0","a.0"},BN314)))&gt;0,SUMPRODUCT(--ISNUMBER(SEARCH({"ref 0","ref no 0","ref. 0","ref: 0","no. 0","no: 0","# 0","rev 0","email 0","memo 0","form 0","sheet 0","log 0","doc 0","report 0","photo 0","photos 0","img 0","file 0","ack 0","batch 0","lot 0","job 0","record 0","fax 0","letter 0","ref0","#0","no.0","no:0"},BM314)))&gt;0,AND(SUMPRODUCT(--ISNUMBER(SEARCH({" ref "," email "," memo "," form "," sheet "," report "," ack "," letter "," record "," log "," doc "," file "," batch "," lot "," job "," fax "," rev "," ticket "," case "," order "},(" "&amp;SUBSTITUTE(SUBSTITUTE(SUBSTITUTE(BM314,":"," "),"."," "),","," ")&amp;" "))))&gt;0,ISNUMBER(SEARCH("000",SUBSTITUTE(BM314,":"," ")))),SUMPRODUCT(--ISNUMBER(SEARCH({"http","www.","\",".pdf",".jpg",".jpeg",".png",".heic",".xls",".doc",".msg",".eml"},Z314)))&gt;0),1,0),0)</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IFERROR(IF(OR(SUMPRODUCT(--ISNUMBER(SEARCH({"a0","a-0","a_0","a/0","a.0"},BP314)))&gt;0,SUMPRODUCT(--ISNUMBER(SEARCH({"ref 0","ref no 0","ref. 0","ref: 0","no. 0","no: 0","# 0","rev 0","email 0","memo 0","form 0","sheet 0","log 0","doc 0","report 0","photo 0","photos 0","img 0","file 0","ack 0","batch 0","lot 0","job 0","record 0","fax 0","letter 0","ref0","#0","no.0","no:0"},BO314)))&gt;0,AND(SUMPRODUCT(--ISNUMBER(SEARCH({" ref "," email "," memo "," form "," sheet "," report "," ack "," letter "," record "," log "," doc "," file "," batch "," lot "," job "," fax "," rev "," ticket "," case "," order "},(" "&amp;SUBSTITUTE(SUBSTITUTE(SUBSTITUTE(BO314,":"," "),"."," "),","," ")&amp;" "))))&gt;0,ISNUMBER(SEARCH("000",SUBSTITUTE(BO314,":"," ")))),SUMPRODUCT(--ISNUMBER(SEARCH({"http","www.","\",".pdf",".jpg",".jpeg",".png",".heic",".xls",".doc",".msg",".eml"},W314)))&gt;0),1,0),0)</f>
        <v>0</v>
      </c>
    </row>
    <row r="315" customFormat="false" ht="39.75" hidden="false" customHeight="true" outlineLevel="0" collapsed="false">
      <c r="A315" s="57" t="s">
        <v>900</v>
      </c>
      <c r="B315" s="57" t="s">
        <v>246</v>
      </c>
      <c r="C315" s="57" t="str">
        <f aca="false">Flights!$F$13</f>
        <v>MH0753</v>
      </c>
      <c r="D315" s="58" t="n">
        <f aca="false">Flights!$D$13</f>
        <v>46306</v>
      </c>
      <c r="E315" s="57" t="str">
        <f aca="false">Flights!$G$13&amp;"-"&amp;Flights!$H$13</f>
        <v>HAN-KUL</v>
      </c>
      <c r="F315" s="57" t="str">
        <f aca="false">Flights!$K$13</f>
        <v>BC</v>
      </c>
      <c r="G315" s="57" t="s">
        <v>455</v>
      </c>
      <c r="H315" s="57" t="s">
        <v>456</v>
      </c>
      <c r="I315" s="57" t="s">
        <v>495</v>
      </c>
      <c r="J315" s="57" t="s">
        <v>537</v>
      </c>
      <c r="K315" s="67" t="s">
        <v>497</v>
      </c>
      <c r="L315" s="67" t="s">
        <v>880</v>
      </c>
      <c r="M315" s="67" t="s">
        <v>447</v>
      </c>
      <c r="N315" s="67" t="s">
        <v>379</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IFERROR(IF(OR(SUMPRODUCT(--ISNUMBER(SEARCH({"a0","a-0","a_0","a/0","a.0"},BN315)))&gt;0,SUMPRODUCT(--ISNUMBER(SEARCH({"ref 0","ref no 0","ref. 0","ref: 0","no. 0","no: 0","# 0","rev 0","email 0","memo 0","form 0","sheet 0","log 0","doc 0","report 0","photo 0","photos 0","img 0","file 0","ack 0","batch 0","lot 0","job 0","record 0","fax 0","letter 0","ref0","#0","no.0","no:0"},BM315)))&gt;0,AND(SUMPRODUCT(--ISNUMBER(SEARCH({" ref "," email "," memo "," form "," sheet "," report "," ack "," letter "," record "," log "," doc "," file "," batch "," lot "," job "," fax "," rev "," ticket "," case "," order "},(" "&amp;SUBSTITUTE(SUBSTITUTE(SUBSTITUTE(BM315,":"," "),"."," "),","," ")&amp;" "))))&gt;0,ISNUMBER(SEARCH("000",SUBSTITUTE(BM315,":"," ")))),SUMPRODUCT(--ISNUMBER(SEARCH({"http","www.","\",".pdf",".jpg",".jpeg",".png",".heic",".xls",".doc",".msg",".eml"},Z315)))&gt;0),1,0),0)</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IFERROR(IF(OR(SUMPRODUCT(--ISNUMBER(SEARCH({"a0","a-0","a_0","a/0","a.0"},BP315)))&gt;0,SUMPRODUCT(--ISNUMBER(SEARCH({"ref 0","ref no 0","ref. 0","ref: 0","no. 0","no: 0","# 0","rev 0","email 0","memo 0","form 0","sheet 0","log 0","doc 0","report 0","photo 0","photos 0","img 0","file 0","ack 0","batch 0","lot 0","job 0","record 0","fax 0","letter 0","ref0","#0","no.0","no:0"},BO315)))&gt;0,AND(SUMPRODUCT(--ISNUMBER(SEARCH({" ref "," email "," memo "," form "," sheet "," report "," ack "," letter "," record "," log "," doc "," file "," batch "," lot "," job "," fax "," rev "," ticket "," case "," order "},(" "&amp;SUBSTITUTE(SUBSTITUTE(SUBSTITUTE(BO315,":"," "),"."," "),","," ")&amp;" "))))&gt;0,ISNUMBER(SEARCH("000",SUBSTITUTE(BO315,":"," ")))),SUMPRODUCT(--ISNUMBER(SEARCH({"http","www.","\",".pdf",".jpg",".jpeg",".png",".heic",".xls",".doc",".msg",".eml"},W315)))&gt;0),1,0),0)</f>
        <v>0</v>
      </c>
    </row>
    <row r="316" customFormat="false" ht="78.75" hidden="false" customHeight="true" outlineLevel="0" collapsed="false">
      <c r="A316" s="57" t="s">
        <v>901</v>
      </c>
      <c r="B316" s="57" t="s">
        <v>246</v>
      </c>
      <c r="C316" s="57" t="str">
        <f aca="false">Flights!$F$13</f>
        <v>MH0753</v>
      </c>
      <c r="D316" s="58" t="n">
        <f aca="false">Flights!$D$13</f>
        <v>46306</v>
      </c>
      <c r="E316" s="57" t="str">
        <f aca="false">Flights!$G$13&amp;"-"&amp;Flights!$H$13</f>
        <v>HAN-KUL</v>
      </c>
      <c r="F316" s="57" t="str">
        <f aca="false">Flights!$K$13</f>
        <v>BC</v>
      </c>
      <c r="G316" s="57" t="s">
        <v>455</v>
      </c>
      <c r="H316" s="57" t="s">
        <v>456</v>
      </c>
      <c r="I316" s="57" t="s">
        <v>495</v>
      </c>
      <c r="J316" s="57" t="s">
        <v>539</v>
      </c>
      <c r="K316" s="67" t="s">
        <v>497</v>
      </c>
      <c r="L316" s="67" t="s">
        <v>882</v>
      </c>
      <c r="M316" s="67" t="s">
        <v>447</v>
      </c>
      <c r="N316" s="67" t="s">
        <v>440</v>
      </c>
      <c r="O316" s="67" t="s">
        <v>540</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IFERROR(IF(OR(SUMPRODUCT(--ISNUMBER(SEARCH({"a0","a-0","a_0","a/0","a.0"},BN316)))&gt;0,SUMPRODUCT(--ISNUMBER(SEARCH({"ref 0","ref no 0","ref. 0","ref: 0","no. 0","no: 0","# 0","rev 0","email 0","memo 0","form 0","sheet 0","log 0","doc 0","report 0","photo 0","photos 0","img 0","file 0","ack 0","batch 0","lot 0","job 0","record 0","fax 0","letter 0","ref0","#0","no.0","no:0"},BM316)))&gt;0,AND(SUMPRODUCT(--ISNUMBER(SEARCH({" ref "," email "," memo "," form "," sheet "," report "," ack "," letter "," record "," log "," doc "," file "," batch "," lot "," job "," fax "," rev "," ticket "," case "," order "},(" "&amp;SUBSTITUTE(SUBSTITUTE(SUBSTITUTE(BM316,":"," "),"."," "),","," ")&amp;" "))))&gt;0,ISNUMBER(SEARCH("000",SUBSTITUTE(BM316,":"," ")))),SUMPRODUCT(--ISNUMBER(SEARCH({"http","www.","\",".pdf",".jpg",".jpeg",".png",".heic",".xls",".doc",".msg",".eml"},Z316)))&gt;0),1,0),0)</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IFERROR(IF(OR(SUMPRODUCT(--ISNUMBER(SEARCH({"a0","a-0","a_0","a/0","a.0"},BP316)))&gt;0,SUMPRODUCT(--ISNUMBER(SEARCH({"ref 0","ref no 0","ref. 0","ref: 0","no. 0","no: 0","# 0","rev 0","email 0","memo 0","form 0","sheet 0","log 0","doc 0","report 0","photo 0","photos 0","img 0","file 0","ack 0","batch 0","lot 0","job 0","record 0","fax 0","letter 0","ref0","#0","no.0","no:0"},BO316)))&gt;0,AND(SUMPRODUCT(--ISNUMBER(SEARCH({" ref "," email "," memo "," form "," sheet "," report "," ack "," letter "," record "," log "," doc "," file "," batch "," lot "," job "," fax "," rev "," ticket "," case "," order "},(" "&amp;SUBSTITUTE(SUBSTITUTE(SUBSTITUTE(BO316,":"," "),"."," "),","," ")&amp;" "))))&gt;0,ISNUMBER(SEARCH("000",SUBSTITUTE(BO316,":"," ")))),SUMPRODUCT(--ISNUMBER(SEARCH({"http","www.","\",".pdf",".jpg",".jpeg",".png",".heic",".xls",".doc",".msg",".eml"},W316)))&gt;0),1,0),0)</f>
        <v>0</v>
      </c>
    </row>
    <row r="317" customFormat="false" ht="78.75" hidden="false" customHeight="true" outlineLevel="0" collapsed="false">
      <c r="A317" s="57" t="s">
        <v>902</v>
      </c>
      <c r="B317" s="57" t="s">
        <v>246</v>
      </c>
      <c r="C317" s="57" t="str">
        <f aca="false">Flights!$F$13</f>
        <v>MH0753</v>
      </c>
      <c r="D317" s="58" t="n">
        <f aca="false">Flights!$D$13</f>
        <v>46306</v>
      </c>
      <c r="E317" s="57" t="str">
        <f aca="false">Flights!$G$13&amp;"-"&amp;Flights!$H$13</f>
        <v>HAN-KUL</v>
      </c>
      <c r="F317" s="57" t="str">
        <f aca="false">Flights!$K$13</f>
        <v>BC</v>
      </c>
      <c r="G317" s="57" t="s">
        <v>455</v>
      </c>
      <c r="H317" s="57" t="s">
        <v>456</v>
      </c>
      <c r="I317" s="57" t="s">
        <v>495</v>
      </c>
      <c r="J317" s="57" t="s">
        <v>542</v>
      </c>
      <c r="K317" s="67" t="s">
        <v>497</v>
      </c>
      <c r="L317" s="67" t="s">
        <v>885</v>
      </c>
      <c r="M317" s="67" t="s">
        <v>447</v>
      </c>
      <c r="N317" s="67" t="s">
        <v>440</v>
      </c>
      <c r="O317" s="67" t="s">
        <v>540</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IFERROR(IF(OR(SUMPRODUCT(--ISNUMBER(SEARCH({"a0","a-0","a_0","a/0","a.0"},BN317)))&gt;0,SUMPRODUCT(--ISNUMBER(SEARCH({"ref 0","ref no 0","ref. 0","ref: 0","no. 0","no: 0","# 0","rev 0","email 0","memo 0","form 0","sheet 0","log 0","doc 0","report 0","photo 0","photos 0","img 0","file 0","ack 0","batch 0","lot 0","job 0","record 0","fax 0","letter 0","ref0","#0","no.0","no:0"},BM317)))&gt;0,AND(SUMPRODUCT(--ISNUMBER(SEARCH({" ref "," email "," memo "," form "," sheet "," report "," ack "," letter "," record "," log "," doc "," file "," batch "," lot "," job "," fax "," rev "," ticket "," case "," order "},(" "&amp;SUBSTITUTE(SUBSTITUTE(SUBSTITUTE(BM317,":"," "),"."," "),","," ")&amp;" "))))&gt;0,ISNUMBER(SEARCH("000",SUBSTITUTE(BM317,":"," ")))),SUMPRODUCT(--ISNUMBER(SEARCH({"http","www.","\",".pdf",".jpg",".jpeg",".png",".heic",".xls",".doc",".msg",".eml"},Z317)))&gt;0),1,0),0)</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IFERROR(IF(OR(SUMPRODUCT(--ISNUMBER(SEARCH({"a0","a-0","a_0","a/0","a.0"},BP317)))&gt;0,SUMPRODUCT(--ISNUMBER(SEARCH({"ref 0","ref no 0","ref. 0","ref: 0","no. 0","no: 0","# 0","rev 0","email 0","memo 0","form 0","sheet 0","log 0","doc 0","report 0","photo 0","photos 0","img 0","file 0","ack 0","batch 0","lot 0","job 0","record 0","fax 0","letter 0","ref0","#0","no.0","no:0"},BO317)))&gt;0,AND(SUMPRODUCT(--ISNUMBER(SEARCH({" ref "," email "," memo "," form "," sheet "," report "," ack "," letter "," record "," log "," doc "," file "," batch "," lot "," job "," fax "," rev "," ticket "," case "," order "},(" "&amp;SUBSTITUTE(SUBSTITUTE(SUBSTITUTE(BO317,":"," "),"."," "),","," ")&amp;" "))))&gt;0,ISNUMBER(SEARCH("000",SUBSTITUTE(BO317,":"," ")))),SUMPRODUCT(--ISNUMBER(SEARCH({"http","www.","\",".pdf",".jpg",".jpeg",".png",".heic",".xls",".doc",".msg",".eml"},W317)))&gt;0),1,0),0)</f>
        <v>0</v>
      </c>
    </row>
    <row r="318" customFormat="false" ht="39.75" hidden="false" customHeight="true" outlineLevel="0" collapsed="false">
      <c r="A318" s="57" t="s">
        <v>903</v>
      </c>
      <c r="B318" s="57" t="s">
        <v>246</v>
      </c>
      <c r="C318" s="57" t="str">
        <f aca="false">Flights!$F$13</f>
        <v>MH0753</v>
      </c>
      <c r="D318" s="58" t="n">
        <f aca="false">Flights!$D$13</f>
        <v>46306</v>
      </c>
      <c r="E318" s="57" t="str">
        <f aca="false">Flights!$G$13&amp;"-"&amp;Flights!$H$13</f>
        <v>HAN-KUL</v>
      </c>
      <c r="F318" s="57" t="str">
        <f aca="false">Flights!$K$13</f>
        <v>BC</v>
      </c>
      <c r="G318" s="57" t="s">
        <v>455</v>
      </c>
      <c r="H318" s="57" t="s">
        <v>456</v>
      </c>
      <c r="I318" s="57" t="s">
        <v>495</v>
      </c>
      <c r="J318" s="57" t="s">
        <v>544</v>
      </c>
      <c r="K318" s="67" t="s">
        <v>515</v>
      </c>
      <c r="L318" s="67" t="s">
        <v>887</v>
      </c>
      <c r="M318" s="67" t="s">
        <v>447</v>
      </c>
      <c r="N318" s="67" t="s">
        <v>379</v>
      </c>
      <c r="O318" s="67" t="s">
        <v>545</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IFERROR(IF(OR(SUMPRODUCT(--ISNUMBER(SEARCH({"a0","a-0","a_0","a/0","a.0"},BN318)))&gt;0,SUMPRODUCT(--ISNUMBER(SEARCH({"ref 0","ref no 0","ref. 0","ref: 0","no. 0","no: 0","# 0","rev 0","email 0","memo 0","form 0","sheet 0","log 0","doc 0","report 0","photo 0","photos 0","img 0","file 0","ack 0","batch 0","lot 0","job 0","record 0","fax 0","letter 0","ref0","#0","no.0","no:0"},BM318)))&gt;0,AND(SUMPRODUCT(--ISNUMBER(SEARCH({" ref "," email "," memo "," form "," sheet "," report "," ack "," letter "," record "," log "," doc "," file "," batch "," lot "," job "," fax "," rev "," ticket "," case "," order "},(" "&amp;SUBSTITUTE(SUBSTITUTE(SUBSTITUTE(BM318,":"," "),"."," "),","," ")&amp;" "))))&gt;0,ISNUMBER(SEARCH("000",SUBSTITUTE(BM318,":"," ")))),SUMPRODUCT(--ISNUMBER(SEARCH({"http","www.","\",".pdf",".jpg",".jpeg",".png",".heic",".xls",".doc",".msg",".eml"},Z318)))&gt;0),1,0),0)</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IFERROR(IF(OR(SUMPRODUCT(--ISNUMBER(SEARCH({"a0","a-0","a_0","a/0","a.0"},BP318)))&gt;0,SUMPRODUCT(--ISNUMBER(SEARCH({"ref 0","ref no 0","ref. 0","ref: 0","no. 0","no: 0","# 0","rev 0","email 0","memo 0","form 0","sheet 0","log 0","doc 0","report 0","photo 0","photos 0","img 0","file 0","ack 0","batch 0","lot 0","job 0","record 0","fax 0","letter 0","ref0","#0","no.0","no:0"},BO318)))&gt;0,AND(SUMPRODUCT(--ISNUMBER(SEARCH({" ref "," email "," memo "," form "," sheet "," report "," ack "," letter "," record "," log "," doc "," file "," batch "," lot "," job "," fax "," rev "," ticket "," case "," order "},(" "&amp;SUBSTITUTE(SUBSTITUTE(SUBSTITUTE(BO318,":"," "),"."," "),","," ")&amp;" "))))&gt;0,ISNUMBER(SEARCH("000",SUBSTITUTE(BO318,":"," ")))),SUMPRODUCT(--ISNUMBER(SEARCH({"http","www.","\",".pdf",".jpg",".jpeg",".png",".heic",".xls",".doc",".msg",".eml"},W318)))&gt;0),1,0),0)</f>
        <v>0</v>
      </c>
    </row>
    <row r="319" customFormat="false" ht="39.75" hidden="false" customHeight="true" outlineLevel="0" collapsed="false">
      <c r="A319" s="57" t="s">
        <v>904</v>
      </c>
      <c r="B319" s="57" t="s">
        <v>246</v>
      </c>
      <c r="C319" s="57" t="str">
        <f aca="false">Flights!$F$13</f>
        <v>MH0753</v>
      </c>
      <c r="D319" s="58" t="n">
        <f aca="false">Flights!$D$13</f>
        <v>46306</v>
      </c>
      <c r="E319" s="57" t="str">
        <f aca="false">Flights!$G$13&amp;"-"&amp;Flights!$H$13</f>
        <v>HAN-KUL</v>
      </c>
      <c r="F319" s="57" t="str">
        <f aca="false">Flights!$K$13</f>
        <v>BC</v>
      </c>
      <c r="G319" s="57" t="s">
        <v>455</v>
      </c>
      <c r="H319" s="57" t="s">
        <v>456</v>
      </c>
      <c r="I319" s="57" t="s">
        <v>495</v>
      </c>
      <c r="J319" s="57" t="s">
        <v>547</v>
      </c>
      <c r="K319" s="67" t="s">
        <v>497</v>
      </c>
      <c r="L319" s="67" t="s">
        <v>890</v>
      </c>
      <c r="M319" s="67" t="s">
        <v>447</v>
      </c>
      <c r="N319" s="67" t="s">
        <v>379</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IFERROR(IF(OR(SUMPRODUCT(--ISNUMBER(SEARCH({"a0","a-0","a_0","a/0","a.0"},BN319)))&gt;0,SUMPRODUCT(--ISNUMBER(SEARCH({"ref 0","ref no 0","ref. 0","ref: 0","no. 0","no: 0","# 0","rev 0","email 0","memo 0","form 0","sheet 0","log 0","doc 0","report 0","photo 0","photos 0","img 0","file 0","ack 0","batch 0","lot 0","job 0","record 0","fax 0","letter 0","ref0","#0","no.0","no:0"},BM319)))&gt;0,AND(SUMPRODUCT(--ISNUMBER(SEARCH({" ref "," email "," memo "," form "," sheet "," report "," ack "," letter "," record "," log "," doc "," file "," batch "," lot "," job "," fax "," rev "," ticket "," case "," order "},(" "&amp;SUBSTITUTE(SUBSTITUTE(SUBSTITUTE(BM319,":"," "),"."," "),","," ")&amp;" "))))&gt;0,ISNUMBER(SEARCH("000",SUBSTITUTE(BM319,":"," ")))),SUMPRODUCT(--ISNUMBER(SEARCH({"http","www.","\",".pdf",".jpg",".jpeg",".png",".heic",".xls",".doc",".msg",".eml"},Z319)))&gt;0),1,0),0)</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IFERROR(IF(OR(SUMPRODUCT(--ISNUMBER(SEARCH({"a0","a-0","a_0","a/0","a.0"},BP319)))&gt;0,SUMPRODUCT(--ISNUMBER(SEARCH({"ref 0","ref no 0","ref. 0","ref: 0","no. 0","no: 0","# 0","rev 0","email 0","memo 0","form 0","sheet 0","log 0","doc 0","report 0","photo 0","photos 0","img 0","file 0","ack 0","batch 0","lot 0","job 0","record 0","fax 0","letter 0","ref0","#0","no.0","no:0"},BO319)))&gt;0,AND(SUMPRODUCT(--ISNUMBER(SEARCH({" ref "," email "," memo "," form "," sheet "," report "," ack "," letter "," record "," log "," doc "," file "," batch "," lot "," job "," fax "," rev "," ticket "," case "," order "},(" "&amp;SUBSTITUTE(SUBSTITUTE(SUBSTITUTE(BO319,":"," "),"."," "),","," ")&amp;" "))))&gt;0,ISNUMBER(SEARCH("000",SUBSTITUTE(BO319,":"," ")))),SUMPRODUCT(--ISNUMBER(SEARCH({"http","www.","\",".pdf",".jpg",".jpeg",".png",".heic",".xls",".doc",".msg",".eml"},W319)))&gt;0),1,0),0)</f>
        <v>0</v>
      </c>
    </row>
    <row r="320" customFormat="false" ht="39.75" hidden="false" customHeight="true" outlineLevel="0" collapsed="false">
      <c r="A320" s="57" t="s">
        <v>905</v>
      </c>
      <c r="B320" s="57" t="s">
        <v>246</v>
      </c>
      <c r="C320" s="57" t="str">
        <f aca="false">Flights!$F$13</f>
        <v>MH0753</v>
      </c>
      <c r="D320" s="58" t="n">
        <f aca="false">Flights!$D$13</f>
        <v>46306</v>
      </c>
      <c r="E320" s="57" t="str">
        <f aca="false">Flights!$G$13&amp;"-"&amp;Flights!$H$13</f>
        <v>HAN-KUL</v>
      </c>
      <c r="F320" s="57" t="str">
        <f aca="false">Flights!$K$13</f>
        <v>BC</v>
      </c>
      <c r="G320" s="57" t="s">
        <v>455</v>
      </c>
      <c r="H320" s="57" t="s">
        <v>456</v>
      </c>
      <c r="I320" s="57" t="s">
        <v>443</v>
      </c>
      <c r="J320" s="57" t="s">
        <v>549</v>
      </c>
      <c r="K320" s="67" t="s">
        <v>445</v>
      </c>
      <c r="L320" s="67" t="s">
        <v>892</v>
      </c>
      <c r="M320" s="67" t="s">
        <v>447</v>
      </c>
      <c r="N320" s="67" t="s">
        <v>379</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IFERROR(IF(OR(SUMPRODUCT(--ISNUMBER(SEARCH({"a0","a-0","a_0","a/0","a.0"},BN320)))&gt;0,SUMPRODUCT(--ISNUMBER(SEARCH({"ref 0","ref no 0","ref. 0","ref: 0","no. 0","no: 0","# 0","rev 0","email 0","memo 0","form 0","sheet 0","log 0","doc 0","report 0","photo 0","photos 0","img 0","file 0","ack 0","batch 0","lot 0","job 0","record 0","fax 0","letter 0","ref0","#0","no.0","no:0"},BM320)))&gt;0,AND(SUMPRODUCT(--ISNUMBER(SEARCH({" ref "," email "," memo "," form "," sheet "," report "," ack "," letter "," record "," log "," doc "," file "," batch "," lot "," job "," fax "," rev "," ticket "," case "," order "},(" "&amp;SUBSTITUTE(SUBSTITUTE(SUBSTITUTE(BM320,":"," "),"."," "),","," ")&amp;" "))))&gt;0,ISNUMBER(SEARCH("000",SUBSTITUTE(BM320,":"," ")))),SUMPRODUCT(--ISNUMBER(SEARCH({"http","www.","\",".pdf",".jpg",".jpeg",".png",".heic",".xls",".doc",".msg",".eml"},Z320)))&gt;0),1,0),0)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IFERROR(IF(OR(SUMPRODUCT(--ISNUMBER(SEARCH({"a0","a-0","a_0","a/0","a.0"},BP320)))&gt;0,SUMPRODUCT(--ISNUMBER(SEARCH({"ref 0","ref no 0","ref. 0","ref: 0","no. 0","no: 0","# 0","rev 0","email 0","memo 0","form 0","sheet 0","log 0","doc 0","report 0","photo 0","photos 0","img 0","file 0","ack 0","batch 0","lot 0","job 0","record 0","fax 0","letter 0","ref0","#0","no.0","no:0"},BO320)))&gt;0,AND(SUMPRODUCT(--ISNUMBER(SEARCH({" ref "," email "," memo "," form "," sheet "," report "," ack "," letter "," record "," log "," doc "," file "," batch "," lot "," job "," fax "," rev "," ticket "," case "," order "},(" "&amp;SUBSTITUTE(SUBSTITUTE(SUBSTITUTE(BO320,":"," "),"."," "),","," ")&amp;" "))))&gt;0,ISNUMBER(SEARCH("000",SUBSTITUTE(BO320,":"," ")))),SUMPRODUCT(--ISNUMBER(SEARCH({"http","www.","\",".pdf",".jpg",".jpeg",".png",".heic",".xls",".doc",".msg",".eml"},W320)))&gt;0),1,0),0)</f>
        <v>0</v>
      </c>
    </row>
    <row r="321" customFormat="false" ht="39.75" hidden="false" customHeight="true" outlineLevel="0" collapsed="false">
      <c r="A321" s="57" t="s">
        <v>906</v>
      </c>
      <c r="B321" s="57" t="s">
        <v>246</v>
      </c>
      <c r="C321" s="57" t="str">
        <f aca="false">Flights!$F$13</f>
        <v>MH0753</v>
      </c>
      <c r="D321" s="58" t="n">
        <f aca="false">Flights!$D$13</f>
        <v>46306</v>
      </c>
      <c r="E321" s="57" t="str">
        <f aca="false">Flights!$G$13&amp;"-"&amp;Flights!$H$13</f>
        <v>HAN-KUL</v>
      </c>
      <c r="F321" s="57" t="str">
        <f aca="false">Flights!$K$13</f>
        <v>BC</v>
      </c>
      <c r="G321" s="57" t="s">
        <v>455</v>
      </c>
      <c r="H321" s="57" t="s">
        <v>456</v>
      </c>
      <c r="I321" s="57" t="s">
        <v>443</v>
      </c>
      <c r="J321" s="57" t="s">
        <v>551</v>
      </c>
      <c r="K321" s="67" t="s">
        <v>445</v>
      </c>
      <c r="L321" s="67" t="s">
        <v>894</v>
      </c>
      <c r="M321" s="67" t="s">
        <v>447</v>
      </c>
      <c r="N321" s="67" t="s">
        <v>379</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IFERROR(IF(OR(SUMPRODUCT(--ISNUMBER(SEARCH({"a0","a-0","a_0","a/0","a.0"},BN321)))&gt;0,SUMPRODUCT(--ISNUMBER(SEARCH({"ref 0","ref no 0","ref. 0","ref: 0","no. 0","no: 0","# 0","rev 0","email 0","memo 0","form 0","sheet 0","log 0","doc 0","report 0","photo 0","photos 0","img 0","file 0","ack 0","batch 0","lot 0","job 0","record 0","fax 0","letter 0","ref0","#0","no.0","no:0"},BM321)))&gt;0,AND(SUMPRODUCT(--ISNUMBER(SEARCH({" ref "," email "," memo "," form "," sheet "," report "," ack "," letter "," record "," log "," doc "," file "," batch "," lot "," job "," fax "," rev "," ticket "," case "," order "},(" "&amp;SUBSTITUTE(SUBSTITUTE(SUBSTITUTE(BM321,":"," "),"."," "),","," ")&amp;" "))))&gt;0,ISNUMBER(SEARCH("000",SUBSTITUTE(BM321,":"," ")))),SUMPRODUCT(--ISNUMBER(SEARCH({"http","www.","\",".pdf",".jpg",".jpeg",".png",".heic",".xls",".doc",".msg",".eml"},Z321)))&gt;0),1,0),0)</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IFERROR(IF(OR(SUMPRODUCT(--ISNUMBER(SEARCH({"a0","a-0","a_0","a/0","a.0"},BP321)))&gt;0,SUMPRODUCT(--ISNUMBER(SEARCH({"ref 0","ref no 0","ref. 0","ref: 0","no. 0","no: 0","# 0","rev 0","email 0","memo 0","form 0","sheet 0","log 0","doc 0","report 0","photo 0","photos 0","img 0","file 0","ack 0","batch 0","lot 0","job 0","record 0","fax 0","letter 0","ref0","#0","no.0","no:0"},BO321)))&gt;0,AND(SUMPRODUCT(--ISNUMBER(SEARCH({" ref "," email "," memo "," form "," sheet "," report "," ack "," letter "," record "," log "," doc "," file "," batch "," lot "," job "," fax "," rev "," ticket "," case "," order "},(" "&amp;SUBSTITUTE(SUBSTITUTE(SUBSTITUTE(BO321,":"," "),"."," "),","," ")&amp;" "))))&gt;0,ISNUMBER(SEARCH("000",SUBSTITUTE(BO321,":"," ")))),SUMPRODUCT(--ISNUMBER(SEARCH({"http","www.","\",".pdf",".jpg",".jpeg",".png",".heic",".xls",".doc",".msg",".eml"},W321)))&gt;0),1,0),0)</f>
        <v>0</v>
      </c>
    </row>
    <row r="322" customFormat="false" ht="39.75" hidden="false" customHeight="true" outlineLevel="0" collapsed="false">
      <c r="A322" s="57" t="s">
        <v>907</v>
      </c>
      <c r="B322" s="57" t="s">
        <v>251</v>
      </c>
      <c r="C322" s="57" t="str">
        <f aca="false">Flights!$F$14</f>
        <v>MH1140</v>
      </c>
      <c r="D322" s="58" t="n">
        <f aca="false">Flights!$D$14</f>
        <v>46307</v>
      </c>
      <c r="E322" s="57" t="str">
        <f aca="false">Flights!$G$14&amp;"-"&amp;Flights!$H$14</f>
        <v>KUL-PEN</v>
      </c>
      <c r="F322" s="57" t="str">
        <f aca="false">Flights!$K$14</f>
        <v>BC</v>
      </c>
      <c r="G322" s="57" t="s">
        <v>81</v>
      </c>
      <c r="H322" s="57" t="s">
        <v>374</v>
      </c>
      <c r="I322" s="57" t="s">
        <v>375</v>
      </c>
      <c r="J322" s="57" t="s">
        <v>376</v>
      </c>
      <c r="K322" s="67" t="s">
        <v>377</v>
      </c>
      <c r="L322" s="67" t="s">
        <v>378</v>
      </c>
      <c r="M322" s="67"/>
      <c r="N322" s="67" t="s">
        <v>379</v>
      </c>
      <c r="O322" s="67" t="s">
        <v>908</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")))/(LEN(L_PendNeg)+1)),1,0),1)</f>
        <v>0</v>
      </c>
      <c r="BK322" s="61" t="n">
        <f aca="false">IFERROR(IF(SUMPRODUCT((LEN(BF322)-LEN(SUBSTITUTE(BF322," "&amp;L_PendStrict&amp;" "," ")))/(LEN(L_PendStrict)+1))&gt;SUMPRODUCT((LEN(BF322)-LEN(SUBSTITUTE(BF322," "&amp;L_PendNeg&amp;" "," ")))/(LEN(L_PendNeg)+1)),1,0),1)</f>
        <v>0</v>
      </c>
      <c r="BL322" s="61" t="n">
        <f aca="false">IFERROR(IF(OR(SUMPRODUCT(--ISNUMBER(SEARCH({"a0","a-0","a_0","a/0","a.0"},BN322)))&gt;0,SUMPRODUCT(--ISNUMBER(SEARCH({"ref 0","ref no 0","ref. 0","ref: 0","no. 0","no: 0","# 0","rev 0","email 0","memo 0","form 0","sheet 0","log 0","doc 0","report 0","photo 0","photos 0","img 0","file 0","ack 0","batch 0","lot 0","job 0","record 0","fax 0","letter 0","ref0","#0","no.0","no:0"},BM322)))&gt;0,AND(SUMPRODUCT(--ISNUMBER(SEARCH({" ref "," email "," memo "," form "," sheet "," report "," ack "," letter "," record "," log "," doc "," file "," batch "," lot "," job "," fax "," rev "," ticket "," case "," order "},(" "&amp;SUBSTITUTE(SUBSTITUTE(SUBSTITUTE(BM322,":"," "),"."," "),","," ")&amp;" "))))&gt;0,ISNUMBER(SEARCH("000",SUBSTITUTE(BM322,":"," ")))),SUMPRODUCT(--ISNUMBER(SEARCH({"http","www.","\",".pdf",".jpg",".jpeg",".png",".heic",".xls",".doc",".msg",".eml"},Z322)))&gt;0),1,0),0)</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IFERROR(IF(OR(SUMPRODUCT(--ISNUMBER(SEARCH({"a0","a-0","a_0","a/0","a.0"},BP322)))&gt;0,SUMPRODUCT(--ISNUMBER(SEARCH({"ref 0","ref no 0","ref. 0","ref: 0","no. 0","no: 0","# 0","rev 0","email 0","memo 0","form 0","sheet 0","log 0","doc 0","report 0","photo 0","photos 0","img 0","file 0","ack 0","batch 0","lot 0","job 0","record 0","fax 0","letter 0","ref0","#0","no.0","no:0"},BO322)))&gt;0,AND(SUMPRODUCT(--ISNUMBER(SEARCH({" ref "," email "," memo "," form "," sheet "," report "," ack "," letter "," record "," log "," doc "," file "," batch "," lot "," job "," fax "," rev "," ticket "," case "," order "},(" "&amp;SUBSTITUTE(SUBSTITUTE(SUBSTITUTE(BO322,":"," "),"."," "),","," ")&amp;" "))))&gt;0,ISNUMBER(SEARCH("000",SUBSTITUTE(BO322,":"," ")))),SUMPRODUCT(--ISNUMBER(SEARCH({"http","www.","\",".pdf",".jpg",".jpeg",".png",".heic",".xls",".doc",".msg",".eml"},W322)))&gt;0),1,0),0)</f>
        <v>0</v>
      </c>
    </row>
    <row r="323" customFormat="false" ht="41.25" hidden="false" customHeight="true" outlineLevel="0" collapsed="false">
      <c r="A323" s="57" t="s">
        <v>909</v>
      </c>
      <c r="B323" s="57" t="s">
        <v>251</v>
      </c>
      <c r="C323" s="57" t="str">
        <f aca="false">Flights!$F$14</f>
        <v>MH1140</v>
      </c>
      <c r="D323" s="58" t="n">
        <f aca="false">Flights!$D$14</f>
        <v>46307</v>
      </c>
      <c r="E323" s="57" t="str">
        <f aca="false">Flights!$G$14&amp;"-"&amp;Flights!$H$14</f>
        <v>KUL-PEN</v>
      </c>
      <c r="F323" s="57" t="str">
        <f aca="false">Flights!$K$14</f>
        <v>BC</v>
      </c>
      <c r="G323" s="57" t="s">
        <v>81</v>
      </c>
      <c r="H323" s="57" t="s">
        <v>374</v>
      </c>
      <c r="I323" s="57" t="s">
        <v>381</v>
      </c>
      <c r="J323" s="57" t="s">
        <v>382</v>
      </c>
      <c r="K323" s="67" t="s">
        <v>383</v>
      </c>
      <c r="L323" s="67" t="s">
        <v>378</v>
      </c>
      <c r="M323" s="67"/>
      <c r="N323" s="67" t="s">
        <v>379</v>
      </c>
      <c r="O323" s="67" t="s">
        <v>910</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")))/(LEN(L_PendNeg)+1)),1,0),1)</f>
        <v>0</v>
      </c>
      <c r="BK323" s="61" t="n">
        <f aca="false">IFERROR(IF(SUMPRODUCT((LEN(BF323)-LEN(SUBSTITUTE(BF323," "&amp;L_PendStrict&amp;" "," ")))/(LEN(L_PendStrict)+1))&gt;SUMPRODUCT((LEN(BF323)-LEN(SUBSTITUTE(BF323," "&amp;L_PendNeg&amp;" "," ")))/(LEN(L_PendNeg)+1)),1,0),1)</f>
        <v>0</v>
      </c>
      <c r="BL323" s="61" t="n">
        <f aca="false">IFERROR(IF(OR(SUMPRODUCT(--ISNUMBER(SEARCH({"a0","a-0","a_0","a/0","a.0"},BN323)))&gt;0,SUMPRODUCT(--ISNUMBER(SEARCH({"ref 0","ref no 0","ref. 0","ref: 0","no. 0","no: 0","# 0","rev 0","email 0","memo 0","form 0","sheet 0","log 0","doc 0","report 0","photo 0","photos 0","img 0","file 0","ack 0","batch 0","lot 0","job 0","record 0","fax 0","letter 0","ref0","#0","no.0","no:0"},BM323)))&gt;0,AND(SUMPRODUCT(--ISNUMBER(SEARCH({" ref "," email "," memo "," form "," sheet "," report "," ack "," letter "," record "," log "," doc "," file "," batch "," lot "," job "," fax "," rev "," ticket "," case "," order "},(" "&amp;SUBSTITUTE(SUBSTITUTE(SUBSTITUTE(BM323,":"," "),"."," "),","," ")&amp;" "))))&gt;0,ISNUMBER(SEARCH("000",SUBSTITUTE(BM323,":"," ")))),SUMPRODUCT(--ISNUMBER(SEARCH({"http","www.","\",".pdf",".jpg",".jpeg",".png",".heic",".xls",".doc",".msg",".eml"},Z323)))&gt;0),1,0),0)</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IFERROR(IF(OR(SUMPRODUCT(--ISNUMBER(SEARCH({"a0","a-0","a_0","a/0","a.0"},BP323)))&gt;0,SUMPRODUCT(--ISNUMBER(SEARCH({"ref 0","ref no 0","ref. 0","ref: 0","no. 0","no: 0","# 0","rev 0","email 0","memo 0","form 0","sheet 0","log 0","doc 0","report 0","photo 0","photos 0","img 0","file 0","ack 0","batch 0","lot 0","job 0","record 0","fax 0","letter 0","ref0","#0","no.0","no:0"},BO323)))&gt;0,AND(SUMPRODUCT(--ISNUMBER(SEARCH({" ref "," email "," memo "," form "," sheet "," report "," ack "," letter "," record "," log "," doc "," file "," batch "," lot "," job "," fax "," rev "," ticket "," case "," order "},(" "&amp;SUBSTITUTE(SUBSTITUTE(SUBSTITUTE(BO323,":"," "),"."," "),","," ")&amp;" "))))&gt;0,ISNUMBER(SEARCH("000",SUBSTITUTE(BO323,":"," ")))),SUMPRODUCT(--ISNUMBER(SEARCH({"http","www.","\",".pdf",".jpg",".jpeg",".png",".heic",".xls",".doc",".msg",".eml"},W323)))&gt;0),1,0),0)</f>
        <v>0</v>
      </c>
    </row>
    <row r="324" customFormat="false" ht="41.25" hidden="false" customHeight="true" outlineLevel="0" collapsed="false">
      <c r="A324" s="57" t="s">
        <v>911</v>
      </c>
      <c r="B324" s="57" t="s">
        <v>251</v>
      </c>
      <c r="C324" s="57" t="str">
        <f aca="false">Flights!$F$14</f>
        <v>MH1140</v>
      </c>
      <c r="D324" s="58" t="n">
        <f aca="false">Flights!$D$14</f>
        <v>46307</v>
      </c>
      <c r="E324" s="57" t="str">
        <f aca="false">Flights!$G$14&amp;"-"&amp;Flights!$H$14</f>
        <v>KUL-PEN</v>
      </c>
      <c r="F324" s="57" t="str">
        <f aca="false">Flights!$K$14</f>
        <v>BC</v>
      </c>
      <c r="G324" s="57" t="s">
        <v>81</v>
      </c>
      <c r="H324" s="57" t="s">
        <v>374</v>
      </c>
      <c r="I324" s="57" t="s">
        <v>385</v>
      </c>
      <c r="J324" s="57" t="s">
        <v>386</v>
      </c>
      <c r="K324" s="67" t="s">
        <v>387</v>
      </c>
      <c r="L324" s="67" t="s">
        <v>378</v>
      </c>
      <c r="M324" s="67"/>
      <c r="N324" s="67" t="str">
        <f aca="false">IF(TRIM(Flights!$L$14)="A339","Required","N/A – rule")</f>
        <v>N/A – rule</v>
      </c>
      <c r="O324" s="67" t="s">
        <v>388</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")))/(LEN(L_PendNeg)+1)),1,0),1)</f>
        <v>0</v>
      </c>
      <c r="BK324" s="61" t="n">
        <f aca="false">IFERROR(IF(SUMPRODUCT((LEN(BF324)-LEN(SUBSTITUTE(BF324," "&amp;L_PendStrict&amp;" "," ")))/(LEN(L_PendStrict)+1))&gt;SUMPRODUCT((LEN(BF324)-LEN(SUBSTITUTE(BF324," "&amp;L_PendNeg&amp;" "," ")))/(LEN(L_PendNeg)+1)),1,0),1)</f>
        <v>0</v>
      </c>
      <c r="BL324" s="61" t="n">
        <f aca="false">IFERROR(IF(OR(SUMPRODUCT(--ISNUMBER(SEARCH({"a0","a-0","a_0","a/0","a.0"},BN324)))&gt;0,SUMPRODUCT(--ISNUMBER(SEARCH({"ref 0","ref no 0","ref. 0","ref: 0","no. 0","no: 0","# 0","rev 0","email 0","memo 0","form 0","sheet 0","log 0","doc 0","report 0","photo 0","photos 0","img 0","file 0","ack 0","batch 0","lot 0","job 0","record 0","fax 0","letter 0","ref0","#0","no.0","no:0"},BM324)))&gt;0,AND(SUMPRODUCT(--ISNUMBER(SEARCH({" ref "," email "," memo "," form "," sheet "," report "," ack "," letter "," record "," log "," doc "," file "," batch "," lot "," job "," fax "," rev "," ticket "," case "," order "},(" "&amp;SUBSTITUTE(SUBSTITUTE(SUBSTITUTE(BM324,":"," "),"."," "),","," ")&amp;" "))))&gt;0,ISNUMBER(SEARCH("000",SUBSTITUTE(BM324,":"," ")))),SUMPRODUCT(--ISNUMBER(SEARCH({"http","www.","\",".pdf",".jpg",".jpeg",".png",".heic",".xls",".doc",".msg",".eml"},Z324)))&gt;0),1,0),0)</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IFERROR(IF(OR(SUMPRODUCT(--ISNUMBER(SEARCH({"a0","a-0","a_0","a/0","a.0"},BP324)))&gt;0,SUMPRODUCT(--ISNUMBER(SEARCH({"ref 0","ref no 0","ref. 0","ref: 0","no. 0","no: 0","# 0","rev 0","email 0","memo 0","form 0","sheet 0","log 0","doc 0","report 0","photo 0","photos 0","img 0","file 0","ack 0","batch 0","lot 0","job 0","record 0","fax 0","letter 0","ref0","#0","no.0","no:0"},BO324)))&gt;0,AND(SUMPRODUCT(--ISNUMBER(SEARCH({" ref "," email "," memo "," form "," sheet "," report "," ack "," letter "," record "," log "," doc "," file "," batch "," lot "," job "," fax "," rev "," ticket "," case "," order "},(" "&amp;SUBSTITUTE(SUBSTITUTE(SUBSTITUTE(BO324,":"," "),"."," "),","," ")&amp;" "))))&gt;0,ISNUMBER(SEARCH("000",SUBSTITUTE(BO324,":"," ")))),SUMPRODUCT(--ISNUMBER(SEARCH({"http","www.","\",".pdf",".jpg",".jpeg",".png",".heic",".xls",".doc",".msg",".eml"},W324)))&gt;0),1,0),0)</f>
        <v>0</v>
      </c>
    </row>
    <row r="325" customFormat="false" ht="39.75" hidden="false" customHeight="true" outlineLevel="0" collapsed="false">
      <c r="A325" s="57" t="s">
        <v>912</v>
      </c>
      <c r="B325" s="57" t="s">
        <v>251</v>
      </c>
      <c r="C325" s="57" t="str">
        <f aca="false">Flights!$F$14</f>
        <v>MH1140</v>
      </c>
      <c r="D325" s="58" t="n">
        <f aca="false">Flights!$D$14</f>
        <v>46307</v>
      </c>
      <c r="E325" s="57" t="str">
        <f aca="false">Flights!$G$14&amp;"-"&amp;Flights!$H$14</f>
        <v>KUL-PEN</v>
      </c>
      <c r="F325" s="57" t="str">
        <f aca="false">Flights!$K$14</f>
        <v>BC</v>
      </c>
      <c r="G325" s="57" t="s">
        <v>81</v>
      </c>
      <c r="H325" s="57" t="s">
        <v>374</v>
      </c>
      <c r="I325" s="57" t="s">
        <v>390</v>
      </c>
      <c r="J325" s="57" t="s">
        <v>391</v>
      </c>
      <c r="K325" s="67" t="s">
        <v>392</v>
      </c>
      <c r="L325" s="67" t="s">
        <v>378</v>
      </c>
      <c r="M325" s="67"/>
      <c r="N325" s="67" t="s">
        <v>379</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")))/(LEN(L_PendNeg)+1)),1,0),1)</f>
        <v>0</v>
      </c>
      <c r="BK325" s="61" t="n">
        <f aca="false">IFERROR(IF(SUMPRODUCT((LEN(BF325)-LEN(SUBSTITUTE(BF325," "&amp;L_PendStrict&amp;" "," ")))/(LEN(L_PendStrict)+1))&gt;SUMPRODUCT((LEN(BF325)-LEN(SUBSTITUTE(BF325," "&amp;L_PendNeg&amp;" "," ")))/(LEN(L_PendNeg)+1)),1,0),1)</f>
        <v>0</v>
      </c>
      <c r="BL325" s="61" t="n">
        <f aca="false">IFERROR(IF(OR(SUMPRODUCT(--ISNUMBER(SEARCH({"a0","a-0","a_0","a/0","a.0"},BN325)))&gt;0,SUMPRODUCT(--ISNUMBER(SEARCH({"ref 0","ref no 0","ref. 0","ref: 0","no. 0","no: 0","# 0","rev 0","email 0","memo 0","form 0","sheet 0","log 0","doc 0","report 0","photo 0","photos 0","img 0","file 0","ack 0","batch 0","lot 0","job 0","record 0","fax 0","letter 0","ref0","#0","no.0","no:0"},BM325)))&gt;0,AND(SUMPRODUCT(--ISNUMBER(SEARCH({" ref "," email "," memo "," form "," sheet "," report "," ack "," letter "," record "," log "," doc "," file "," batch "," lot "," job "," fax "," rev "," ticket "," case "," order "},(" "&amp;SUBSTITUTE(SUBSTITUTE(SUBSTITUTE(BM325,":"," "),"."," "),","," ")&amp;" "))))&gt;0,ISNUMBER(SEARCH("000",SUBSTITUTE(BM325,":"," ")))),SUMPRODUCT(--ISNUMBER(SEARCH({"http","www.","\",".pdf",".jpg",".jpeg",".png",".heic",".xls",".doc",".msg",".eml"},Z325)))&gt;0),1,0),0)</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IFERROR(IF(OR(SUMPRODUCT(--ISNUMBER(SEARCH({"a0","a-0","a_0","a/0","a.0"},BP325)))&gt;0,SUMPRODUCT(--ISNUMBER(SEARCH({"ref 0","ref no 0","ref. 0","ref: 0","no. 0","no: 0","# 0","rev 0","email 0","memo 0","form 0","sheet 0","log 0","doc 0","report 0","photo 0","photos 0","img 0","file 0","ack 0","batch 0","lot 0","job 0","record 0","fax 0","letter 0","ref0","#0","no.0","no:0"},BO325)))&gt;0,AND(SUMPRODUCT(--ISNUMBER(SEARCH({" ref "," email "," memo "," form "," sheet "," report "," ack "," letter "," record "," log "," doc "," file "," batch "," lot "," job "," fax "," rev "," ticket "," case "," order "},(" "&amp;SUBSTITUTE(SUBSTITUTE(SUBSTITUTE(BO325,":"," "),"."," "),","," ")&amp;" "))))&gt;0,ISNUMBER(SEARCH("000",SUBSTITUTE(BO325,":"," ")))),SUMPRODUCT(--ISNUMBER(SEARCH({"http","www.","\",".pdf",".jpg",".jpeg",".png",".heic",".xls",".doc",".msg",".eml"},W325)))&gt;0),1,0),0)</f>
        <v>0</v>
      </c>
    </row>
    <row r="326" customFormat="false" ht="39.75" hidden="false" customHeight="true" outlineLevel="0" collapsed="false">
      <c r="A326" s="57" t="s">
        <v>913</v>
      </c>
      <c r="B326" s="57" t="s">
        <v>251</v>
      </c>
      <c r="C326" s="57" t="str">
        <f aca="false">Flights!$F$14</f>
        <v>MH1140</v>
      </c>
      <c r="D326" s="58" t="n">
        <f aca="false">Flights!$D$14</f>
        <v>46307</v>
      </c>
      <c r="E326" s="57" t="str">
        <f aca="false">Flights!$G$14&amp;"-"&amp;Flights!$H$14</f>
        <v>KUL-PEN</v>
      </c>
      <c r="F326" s="57" t="str">
        <f aca="false">Flights!$K$14</f>
        <v>BC</v>
      </c>
      <c r="G326" s="57" t="s">
        <v>81</v>
      </c>
      <c r="H326" s="57" t="s">
        <v>374</v>
      </c>
      <c r="I326" s="57" t="s">
        <v>394</v>
      </c>
      <c r="J326" s="57" t="s">
        <v>395</v>
      </c>
      <c r="K326" s="67" t="s">
        <v>396</v>
      </c>
      <c r="L326" s="67" t="s">
        <v>378</v>
      </c>
      <c r="M326" s="67"/>
      <c r="N326" s="67" t="s">
        <v>379</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")))/(LEN(L_PendNeg)+1)),1,0),1)</f>
        <v>0</v>
      </c>
      <c r="BK326" s="61" t="n">
        <f aca="false">IFERROR(IF(SUMPRODUCT((LEN(BF326)-LEN(SUBSTITUTE(BF326," "&amp;L_PendStrict&amp;" "," ")))/(LEN(L_PendStrict)+1))&gt;SUMPRODUCT((LEN(BF326)-LEN(SUBSTITUTE(BF326," "&amp;L_PendNeg&amp;" "," ")))/(LEN(L_PendNeg)+1)),1,0),1)</f>
        <v>0</v>
      </c>
      <c r="BL326" s="61" t="n">
        <f aca="false">IFERROR(IF(OR(SUMPRODUCT(--ISNUMBER(SEARCH({"a0","a-0","a_0","a/0","a.0"},BN326)))&gt;0,SUMPRODUCT(--ISNUMBER(SEARCH({"ref 0","ref no 0","ref. 0","ref: 0","no. 0","no: 0","# 0","rev 0","email 0","memo 0","form 0","sheet 0","log 0","doc 0","report 0","photo 0","photos 0","img 0","file 0","ack 0","batch 0","lot 0","job 0","record 0","fax 0","letter 0","ref0","#0","no.0","no:0"},BM326)))&gt;0,AND(SUMPRODUCT(--ISNUMBER(SEARCH({" ref "," email "," memo "," form "," sheet "," report "," ack "," letter "," record "," log "," doc "," file "," batch "," lot "," job "," fax "," rev "," ticket "," case "," order "},(" "&amp;SUBSTITUTE(SUBSTITUTE(SUBSTITUTE(BM326,":"," "),"."," "),","," ")&amp;" "))))&gt;0,ISNUMBER(SEARCH("000",SUBSTITUTE(BM326,":"," ")))),SUMPRODUCT(--ISNUMBER(SEARCH({"http","www.","\",".pdf",".jpg",".jpeg",".png",".heic",".xls",".doc",".msg",".eml"},Z326)))&gt;0),1,0),0)</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IFERROR(IF(OR(SUMPRODUCT(--ISNUMBER(SEARCH({"a0","a-0","a_0","a/0","a.0"},BP326)))&gt;0,SUMPRODUCT(--ISNUMBER(SEARCH({"ref 0","ref no 0","ref. 0","ref: 0","no. 0","no: 0","# 0","rev 0","email 0","memo 0","form 0","sheet 0","log 0","doc 0","report 0","photo 0","photos 0","img 0","file 0","ack 0","batch 0","lot 0","job 0","record 0","fax 0","letter 0","ref0","#0","no.0","no:0"},BO326)))&gt;0,AND(SUMPRODUCT(--ISNUMBER(SEARCH({" ref "," email "," memo "," form "," sheet "," report "," ack "," letter "," record "," log "," doc "," file "," batch "," lot "," job "," fax "," rev "," ticket "," case "," order "},(" "&amp;SUBSTITUTE(SUBSTITUTE(SUBSTITUTE(BO326,":"," "),"."," "),","," ")&amp;" "))))&gt;0,ISNUMBER(SEARCH("000",SUBSTITUTE(BO326,":"," ")))),SUMPRODUCT(--ISNUMBER(SEARCH({"http","www.","\",".pdf",".jpg",".jpeg",".png",".heic",".xls",".doc",".msg",".eml"},W326)))&gt;0),1,0),0)</f>
        <v>0</v>
      </c>
    </row>
    <row r="327" customFormat="false" ht="39.75" hidden="false" customHeight="true" outlineLevel="0" collapsed="false">
      <c r="A327" s="57" t="s">
        <v>914</v>
      </c>
      <c r="B327" s="57" t="s">
        <v>251</v>
      </c>
      <c r="C327" s="57" t="str">
        <f aca="false">Flights!$F$14</f>
        <v>MH1140</v>
      </c>
      <c r="D327" s="58" t="n">
        <f aca="false">Flights!$D$14</f>
        <v>46307</v>
      </c>
      <c r="E327" s="57" t="str">
        <f aca="false">Flights!$G$14&amp;"-"&amp;Flights!$H$14</f>
        <v>KUL-PEN</v>
      </c>
      <c r="F327" s="57" t="str">
        <f aca="false">Flights!$K$14</f>
        <v>BC</v>
      </c>
      <c r="G327" s="57" t="s">
        <v>81</v>
      </c>
      <c r="H327" s="57" t="s">
        <v>374</v>
      </c>
      <c r="I327" s="57" t="s">
        <v>394</v>
      </c>
      <c r="J327" s="57" t="s">
        <v>398</v>
      </c>
      <c r="K327" s="67" t="s">
        <v>399</v>
      </c>
      <c r="L327" s="67" t="s">
        <v>378</v>
      </c>
      <c r="M327" s="67"/>
      <c r="N327" s="67" t="s">
        <v>379</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")))/(LEN(L_PendNeg)+1)),1,0),1)</f>
        <v>0</v>
      </c>
      <c r="BK327" s="61" t="n">
        <f aca="false">IFERROR(IF(SUMPRODUCT((LEN(BF327)-LEN(SUBSTITUTE(BF327," "&amp;L_PendStrict&amp;" "," ")))/(LEN(L_PendStrict)+1))&gt;SUMPRODUCT((LEN(BF327)-LEN(SUBSTITUTE(BF327," "&amp;L_PendNeg&amp;" "," ")))/(LEN(L_PendNeg)+1)),1,0),1)</f>
        <v>0</v>
      </c>
      <c r="BL327" s="61" t="n">
        <f aca="false">IFERROR(IF(OR(SUMPRODUCT(--ISNUMBER(SEARCH({"a0","a-0","a_0","a/0","a.0"},BN327)))&gt;0,SUMPRODUCT(--ISNUMBER(SEARCH({"ref 0","ref no 0","ref. 0","ref: 0","no. 0","no: 0","# 0","rev 0","email 0","memo 0","form 0","sheet 0","log 0","doc 0","report 0","photo 0","photos 0","img 0","file 0","ack 0","batch 0","lot 0","job 0","record 0","fax 0","letter 0","ref0","#0","no.0","no:0"},BM327)))&gt;0,AND(SUMPRODUCT(--ISNUMBER(SEARCH({" ref "," email "," memo "," form "," sheet "," report "," ack "," letter "," record "," log "," doc "," file "," batch "," lot "," job "," fax "," rev "," ticket "," case "," order "},(" "&amp;SUBSTITUTE(SUBSTITUTE(SUBSTITUTE(BM327,":"," "),"."," "),","," ")&amp;" "))))&gt;0,ISNUMBER(SEARCH("000",SUBSTITUTE(BM327,":"," ")))),SUMPRODUCT(--ISNUMBER(SEARCH({"http","www.","\",".pdf",".jpg",".jpeg",".png",".heic",".xls",".doc",".msg",".eml"},Z327)))&gt;0),1,0),0)</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IFERROR(IF(OR(SUMPRODUCT(--ISNUMBER(SEARCH({"a0","a-0","a_0","a/0","a.0"},BP327)))&gt;0,SUMPRODUCT(--ISNUMBER(SEARCH({"ref 0","ref no 0","ref. 0","ref: 0","no. 0","no: 0","# 0","rev 0","email 0","memo 0","form 0","sheet 0","log 0","doc 0","report 0","photo 0","photos 0","img 0","file 0","ack 0","batch 0","lot 0","job 0","record 0","fax 0","letter 0","ref0","#0","no.0","no:0"},BO327)))&gt;0,AND(SUMPRODUCT(--ISNUMBER(SEARCH({" ref "," email "," memo "," form "," sheet "," report "," ack "," letter "," record "," log "," doc "," file "," batch "," lot "," job "," fax "," rev "," ticket "," case "," order "},(" "&amp;SUBSTITUTE(SUBSTITUTE(SUBSTITUTE(BO327,":"," "),"."," "),","," ")&amp;" "))))&gt;0,ISNUMBER(SEARCH("000",SUBSTITUTE(BO327,":"," ")))),SUMPRODUCT(--ISNUMBER(SEARCH({"http","www.","\",".pdf",".jpg",".jpeg",".png",".heic",".xls",".doc",".msg",".eml"},W327)))&gt;0),1,0),0)</f>
        <v>0</v>
      </c>
    </row>
    <row r="328" customFormat="false" ht="39.75" hidden="false" customHeight="true" outlineLevel="0" collapsed="false">
      <c r="A328" s="57" t="s">
        <v>915</v>
      </c>
      <c r="B328" s="57" t="s">
        <v>251</v>
      </c>
      <c r="C328" s="57" t="str">
        <f aca="false">Flights!$F$14</f>
        <v>MH1140</v>
      </c>
      <c r="D328" s="58" t="n">
        <f aca="false">Flights!$D$14</f>
        <v>46307</v>
      </c>
      <c r="E328" s="57" t="str">
        <f aca="false">Flights!$G$14&amp;"-"&amp;Flights!$H$14</f>
        <v>KUL-PEN</v>
      </c>
      <c r="F328" s="57" t="str">
        <f aca="false">Flights!$K$14</f>
        <v>BC</v>
      </c>
      <c r="G328" s="57" t="s">
        <v>81</v>
      </c>
      <c r="H328" s="57" t="s">
        <v>374</v>
      </c>
      <c r="I328" s="57" t="s">
        <v>401</v>
      </c>
      <c r="J328" s="57" t="s">
        <v>402</v>
      </c>
      <c r="K328" s="67" t="s">
        <v>403</v>
      </c>
      <c r="L328" s="67" t="s">
        <v>378</v>
      </c>
      <c r="M328" s="67"/>
      <c r="N328" s="67" t="s">
        <v>379</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")))/(LEN(L_PendNeg)+1)),1,0),1)</f>
        <v>0</v>
      </c>
      <c r="BK328" s="61" t="n">
        <f aca="false">IFERROR(IF(SUMPRODUCT((LEN(BF328)-LEN(SUBSTITUTE(BF328," "&amp;L_PendStrict&amp;" "," ")))/(LEN(L_PendStrict)+1))&gt;SUMPRODUCT((LEN(BF328)-LEN(SUBSTITUTE(BF328," "&amp;L_PendNeg&amp;" "," ")))/(LEN(L_PendNeg)+1)),1,0),1)</f>
        <v>0</v>
      </c>
      <c r="BL328" s="61" t="n">
        <f aca="false">IFERROR(IF(OR(SUMPRODUCT(--ISNUMBER(SEARCH({"a0","a-0","a_0","a/0","a.0"},BN328)))&gt;0,SUMPRODUCT(--ISNUMBER(SEARCH({"ref 0","ref no 0","ref. 0","ref: 0","no. 0","no: 0","# 0","rev 0","email 0","memo 0","form 0","sheet 0","log 0","doc 0","report 0","photo 0","photos 0","img 0","file 0","ack 0","batch 0","lot 0","job 0","record 0","fax 0","letter 0","ref0","#0","no.0","no:0"},BM328)))&gt;0,AND(SUMPRODUCT(--ISNUMBER(SEARCH({" ref "," email "," memo "," form "," sheet "," report "," ack "," letter "," record "," log "," doc "," file "," batch "," lot "," job "," fax "," rev "," ticket "," case "," order "},(" "&amp;SUBSTITUTE(SUBSTITUTE(SUBSTITUTE(BM328,":"," "),"."," "),","," ")&amp;" "))))&gt;0,ISNUMBER(SEARCH("000",SUBSTITUTE(BM328,":"," ")))),SUMPRODUCT(--ISNUMBER(SEARCH({"http","www.","\",".pdf",".jpg",".jpeg",".png",".heic",".xls",".doc",".msg",".eml"},Z328)))&gt;0),1,0),0)</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IFERROR(IF(OR(SUMPRODUCT(--ISNUMBER(SEARCH({"a0","a-0","a_0","a/0","a.0"},BP328)))&gt;0,SUMPRODUCT(--ISNUMBER(SEARCH({"ref 0","ref no 0","ref. 0","ref: 0","no. 0","no: 0","# 0","rev 0","email 0","memo 0","form 0","sheet 0","log 0","doc 0","report 0","photo 0","photos 0","img 0","file 0","ack 0","batch 0","lot 0","job 0","record 0","fax 0","letter 0","ref0","#0","no.0","no:0"},BO328)))&gt;0,AND(SUMPRODUCT(--ISNUMBER(SEARCH({" ref "," email "," memo "," form "," sheet "," report "," ack "," letter "," record "," log "," doc "," file "," batch "," lot "," job "," fax "," rev "," ticket "," case "," order "},(" "&amp;SUBSTITUTE(SUBSTITUTE(SUBSTITUTE(BO328,":"," "),"."," "),","," ")&amp;" "))))&gt;0,ISNUMBER(SEARCH("000",SUBSTITUTE(BO328,":"," ")))),SUMPRODUCT(--ISNUMBER(SEARCH({"http","www.","\",".pdf",".jpg",".jpeg",".png",".heic",".xls",".doc",".msg",".eml"},W328)))&gt;0),1,0),0)</f>
        <v>0</v>
      </c>
    </row>
    <row r="329" customFormat="false" ht="39.75" hidden="false" customHeight="true" outlineLevel="0" collapsed="false">
      <c r="A329" s="57" t="s">
        <v>916</v>
      </c>
      <c r="B329" s="57" t="s">
        <v>251</v>
      </c>
      <c r="C329" s="57" t="str">
        <f aca="false">Flights!$F$14</f>
        <v>MH1140</v>
      </c>
      <c r="D329" s="58" t="n">
        <f aca="false">Flights!$D$14</f>
        <v>46307</v>
      </c>
      <c r="E329" s="57" t="str">
        <f aca="false">Flights!$G$14&amp;"-"&amp;Flights!$H$14</f>
        <v>KUL-PEN</v>
      </c>
      <c r="F329" s="57" t="str">
        <f aca="false">Flights!$K$14</f>
        <v>BC</v>
      </c>
      <c r="G329" s="57" t="s">
        <v>81</v>
      </c>
      <c r="H329" s="57" t="s">
        <v>374</v>
      </c>
      <c r="I329" s="57" t="s">
        <v>401</v>
      </c>
      <c r="J329" s="57" t="s">
        <v>405</v>
      </c>
      <c r="K329" s="67" t="s">
        <v>403</v>
      </c>
      <c r="L329" s="67" t="s">
        <v>378</v>
      </c>
      <c r="M329" s="67"/>
      <c r="N329" s="67" t="s">
        <v>379</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")))/(LEN(L_PendNeg)+1)),1,0),1)</f>
        <v>0</v>
      </c>
      <c r="BK329" s="61" t="n">
        <f aca="false">IFERROR(IF(SUMPRODUCT((LEN(BF329)-LEN(SUBSTITUTE(BF329," "&amp;L_PendStrict&amp;" "," ")))/(LEN(L_PendStrict)+1))&gt;SUMPRODUCT((LEN(BF329)-LEN(SUBSTITUTE(BF329," "&amp;L_PendNeg&amp;" "," ")))/(LEN(L_PendNeg)+1)),1,0),1)</f>
        <v>0</v>
      </c>
      <c r="BL329" s="61" t="n">
        <f aca="false">IFERROR(IF(OR(SUMPRODUCT(--ISNUMBER(SEARCH({"a0","a-0","a_0","a/0","a.0"},BN329)))&gt;0,SUMPRODUCT(--ISNUMBER(SEARCH({"ref 0","ref no 0","ref. 0","ref: 0","no. 0","no: 0","# 0","rev 0","email 0","memo 0","form 0","sheet 0","log 0","doc 0","report 0","photo 0","photos 0","img 0","file 0","ack 0","batch 0","lot 0","job 0","record 0","fax 0","letter 0","ref0","#0","no.0","no:0"},BM329)))&gt;0,AND(SUMPRODUCT(--ISNUMBER(SEARCH({" ref "," email "," memo "," form "," sheet "," report "," ack "," letter "," record "," log "," doc "," file "," batch "," lot "," job "," fax "," rev "," ticket "," case "," order "},(" "&amp;SUBSTITUTE(SUBSTITUTE(SUBSTITUTE(BM329,":"," "),"."," "),","," ")&amp;" "))))&gt;0,ISNUMBER(SEARCH("000",SUBSTITUTE(BM329,":"," ")))),SUMPRODUCT(--ISNUMBER(SEARCH({"http","www.","\",".pdf",".jpg",".jpeg",".png",".heic",".xls",".doc",".msg",".eml"},Z329)))&gt;0),1,0),0)</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IFERROR(IF(OR(SUMPRODUCT(--ISNUMBER(SEARCH({"a0","a-0","a_0","a/0","a.0"},BP329)))&gt;0,SUMPRODUCT(--ISNUMBER(SEARCH({"ref 0","ref no 0","ref. 0","ref: 0","no. 0","no: 0","# 0","rev 0","email 0","memo 0","form 0","sheet 0","log 0","doc 0","report 0","photo 0","photos 0","img 0","file 0","ack 0","batch 0","lot 0","job 0","record 0","fax 0","letter 0","ref0","#0","no.0","no:0"},BO329)))&gt;0,AND(SUMPRODUCT(--ISNUMBER(SEARCH({" ref "," email "," memo "," form "," sheet "," report "," ack "," letter "," record "," log "," doc "," file "," batch "," lot "," job "," fax "," rev "," ticket "," case "," order "},(" "&amp;SUBSTITUTE(SUBSTITUTE(SUBSTITUTE(BO329,":"," "),"."," "),","," ")&amp;" "))))&gt;0,ISNUMBER(SEARCH("000",SUBSTITUTE(BO329,":"," ")))),SUMPRODUCT(--ISNUMBER(SEARCH({"http","www.","\",".pdf",".jpg",".jpeg",".png",".heic",".xls",".doc",".msg",".eml"},W329)))&gt;0),1,0),0)</f>
        <v>0</v>
      </c>
    </row>
    <row r="330" customFormat="false" ht="39.75" hidden="false" customHeight="true" outlineLevel="0" collapsed="false">
      <c r="A330" s="57" t="s">
        <v>917</v>
      </c>
      <c r="B330" s="57" t="s">
        <v>251</v>
      </c>
      <c r="C330" s="57" t="str">
        <f aca="false">Flights!$F$14</f>
        <v>MH1140</v>
      </c>
      <c r="D330" s="58" t="n">
        <f aca="false">Flights!$D$14</f>
        <v>46307</v>
      </c>
      <c r="E330" s="57" t="str">
        <f aca="false">Flights!$G$14&amp;"-"&amp;Flights!$H$14</f>
        <v>KUL-PEN</v>
      </c>
      <c r="F330" s="57" t="str">
        <f aca="false">Flights!$K$14</f>
        <v>BC</v>
      </c>
      <c r="G330" s="57" t="s">
        <v>81</v>
      </c>
      <c r="H330" s="57" t="s">
        <v>374</v>
      </c>
      <c r="I330" s="57" t="s">
        <v>407</v>
      </c>
      <c r="J330" s="57" t="s">
        <v>408</v>
      </c>
      <c r="K330" s="67" t="s">
        <v>918</v>
      </c>
      <c r="L330" s="67" t="s">
        <v>919</v>
      </c>
      <c r="M330" s="67"/>
      <c r="N330" s="67" t="s">
        <v>379</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")))/(LEN(L_PendNeg)+1)),1,0),1)</f>
        <v>0</v>
      </c>
      <c r="BK330" s="61" t="n">
        <f aca="false">IFERROR(IF(SUMPRODUCT((LEN(BF330)-LEN(SUBSTITUTE(BF330," "&amp;L_PendStrict&amp;" "," ")))/(LEN(L_PendStrict)+1))&gt;SUMPRODUCT((LEN(BF330)-LEN(SUBSTITUTE(BF330," "&amp;L_PendNeg&amp;" "," ")))/(LEN(L_PendNeg)+1)),1,0),1)</f>
        <v>0</v>
      </c>
      <c r="BL330" s="61" t="n">
        <f aca="false">IFERROR(IF(OR(SUMPRODUCT(--ISNUMBER(SEARCH({"a0","a-0","a_0","a/0","a.0"},BN330)))&gt;0,SUMPRODUCT(--ISNUMBER(SEARCH({"ref 0","ref no 0","ref. 0","ref: 0","no. 0","no: 0","# 0","rev 0","email 0","memo 0","form 0","sheet 0","log 0","doc 0","report 0","photo 0","photos 0","img 0","file 0","ack 0","batch 0","lot 0","job 0","record 0","fax 0","letter 0","ref0","#0","no.0","no:0"},BM330)))&gt;0,AND(SUMPRODUCT(--ISNUMBER(SEARCH({" ref "," email "," memo "," form "," sheet "," report "," ack "," letter "," record "," log "," doc "," file "," batch "," lot "," job "," fax "," rev "," ticket "," case "," order "},(" "&amp;SUBSTITUTE(SUBSTITUTE(SUBSTITUTE(BM330,":"," "),"."," "),","," ")&amp;" "))))&gt;0,ISNUMBER(SEARCH("000",SUBSTITUTE(BM330,":"," ")))),SUMPRODUCT(--ISNUMBER(SEARCH({"http","www.","\",".pdf",".jpg",".jpeg",".png",".heic",".xls",".doc",".msg",".eml"},Z330)))&gt;0),1,0),0)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IFERROR(IF(OR(SUMPRODUCT(--ISNUMBER(SEARCH({"a0","a-0","a_0","a/0","a.0"},BP330)))&gt;0,SUMPRODUCT(--ISNUMBER(SEARCH({"ref 0","ref no 0","ref. 0","ref: 0","no. 0","no: 0","# 0","rev 0","email 0","memo 0","form 0","sheet 0","log 0","doc 0","report 0","photo 0","photos 0","img 0","file 0","ack 0","batch 0","lot 0","job 0","record 0","fax 0","letter 0","ref0","#0","no.0","no:0"},BO330)))&gt;0,AND(SUMPRODUCT(--ISNUMBER(SEARCH({" ref "," email "," memo "," form "," sheet "," report "," ack "," letter "," record "," log "," doc "," file "," batch "," lot "," job "," fax "," rev "," ticket "," case "," order "},(" "&amp;SUBSTITUTE(SUBSTITUTE(SUBSTITUTE(BO330,":"," "),"."," "),","," ")&amp;" "))))&gt;0,ISNUMBER(SEARCH("000",SUBSTITUTE(BO330,":"," ")))),SUMPRODUCT(--ISNUMBER(SEARCH({"http","www.","\",".pdf",".jpg",".jpeg",".png",".heic",".xls",".doc",".msg",".eml"},W330)))&gt;0),1,0),0)</f>
        <v>0</v>
      </c>
    </row>
    <row r="331" customFormat="false" ht="39.75" hidden="false" customHeight="true" outlineLevel="0" collapsed="false">
      <c r="A331" s="57" t="s">
        <v>920</v>
      </c>
      <c r="B331" s="57" t="s">
        <v>251</v>
      </c>
      <c r="C331" s="57" t="str">
        <f aca="false">Flights!$F$14</f>
        <v>MH1140</v>
      </c>
      <c r="D331" s="58" t="n">
        <f aca="false">Flights!$D$14</f>
        <v>46307</v>
      </c>
      <c r="E331" s="57" t="str">
        <f aca="false">Flights!$G$14&amp;"-"&amp;Flights!$H$14</f>
        <v>KUL-PEN</v>
      </c>
      <c r="F331" s="57" t="str">
        <f aca="false">Flights!$K$14</f>
        <v>BC</v>
      </c>
      <c r="G331" s="57" t="s">
        <v>83</v>
      </c>
      <c r="H331" s="57" t="s">
        <v>374</v>
      </c>
      <c r="I331" s="57" t="s">
        <v>375</v>
      </c>
      <c r="J331" s="57" t="s">
        <v>412</v>
      </c>
      <c r="K331" s="67" t="s">
        <v>413</v>
      </c>
      <c r="L331" s="67" t="s">
        <v>414</v>
      </c>
      <c r="M331" s="67"/>
      <c r="N331" s="67" t="s">
        <v>379</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")))/(LEN(L_PendNeg)+1)),1,0),1)</f>
        <v>0</v>
      </c>
      <c r="BK331" s="61" t="n">
        <f aca="false">IFERROR(IF(SUMPRODUCT((LEN(BF331)-LEN(SUBSTITUTE(BF331," "&amp;L_PendStrict&amp;" "," ")))/(LEN(L_PendStrict)+1))&gt;SUMPRODUCT((LEN(BF331)-LEN(SUBSTITUTE(BF331," "&amp;L_PendNeg&amp;" "," ")))/(LEN(L_PendNeg)+1)),1,0),1)</f>
        <v>0</v>
      </c>
      <c r="BL331" s="61" t="n">
        <f aca="false">IFERROR(IF(OR(SUMPRODUCT(--ISNUMBER(SEARCH({"a0","a-0","a_0","a/0","a.0"},BN331)))&gt;0,SUMPRODUCT(--ISNUMBER(SEARCH({"ref 0","ref no 0","ref. 0","ref: 0","no. 0","no: 0","# 0","rev 0","email 0","memo 0","form 0","sheet 0","log 0","doc 0","report 0","photo 0","photos 0","img 0","file 0","ack 0","batch 0","lot 0","job 0","record 0","fax 0","letter 0","ref0","#0","no.0","no:0"},BM331)))&gt;0,AND(SUMPRODUCT(--ISNUMBER(SEARCH({" ref "," email "," memo "," form "," sheet "," report "," ack "," letter "," record "," log "," doc "," file "," batch "," lot "," job "," fax "," rev "," ticket "," case "," order "},(" "&amp;SUBSTITUTE(SUBSTITUTE(SUBSTITUTE(BM331,":"," "),"."," "),","," ")&amp;" "))))&gt;0,ISNUMBER(SEARCH("000",SUBSTITUTE(BM331,":"," ")))),SUMPRODUCT(--ISNUMBER(SEARCH({"http","www.","\",".pdf",".jpg",".jpeg",".png",".heic",".xls",".doc",".msg",".eml"},Z331)))&gt;0),1,0),0)</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IFERROR(IF(OR(SUMPRODUCT(--ISNUMBER(SEARCH({"a0","a-0","a_0","a/0","a.0"},BP331)))&gt;0,SUMPRODUCT(--ISNUMBER(SEARCH({"ref 0","ref no 0","ref. 0","ref: 0","no. 0","no: 0","# 0","rev 0","email 0","memo 0","form 0","sheet 0","log 0","doc 0","report 0","photo 0","photos 0","img 0","file 0","ack 0","batch 0","lot 0","job 0","record 0","fax 0","letter 0","ref0","#0","no.0","no:0"},BO331)))&gt;0,AND(SUMPRODUCT(--ISNUMBER(SEARCH({" ref "," email "," memo "," form "," sheet "," report "," ack "," letter "," record "," log "," doc "," file "," batch "," lot "," job "," fax "," rev "," ticket "," case "," order "},(" "&amp;SUBSTITUTE(SUBSTITUTE(SUBSTITUTE(BO331,":"," "),"."," "),","," ")&amp;" "))))&gt;0,ISNUMBER(SEARCH("000",SUBSTITUTE(BO331,":"," ")))),SUMPRODUCT(--ISNUMBER(SEARCH({"http","www.","\",".pdf",".jpg",".jpeg",".png",".heic",".xls",".doc",".msg",".eml"},W331)))&gt;0),1,0),0)</f>
        <v>0</v>
      </c>
    </row>
    <row r="332" customFormat="false" ht="39.75" hidden="false" customHeight="true" outlineLevel="0" collapsed="false">
      <c r="A332" s="57" t="s">
        <v>921</v>
      </c>
      <c r="B332" s="57" t="s">
        <v>251</v>
      </c>
      <c r="C332" s="57" t="str">
        <f aca="false">Flights!$F$14</f>
        <v>MH1140</v>
      </c>
      <c r="D332" s="58" t="n">
        <f aca="false">Flights!$D$14</f>
        <v>46307</v>
      </c>
      <c r="E332" s="57" t="str">
        <f aca="false">Flights!$G$14&amp;"-"&amp;Flights!$H$14</f>
        <v>KUL-PEN</v>
      </c>
      <c r="F332" s="57" t="str">
        <f aca="false">Flights!$K$14</f>
        <v>BC</v>
      </c>
      <c r="G332" s="57" t="s">
        <v>416</v>
      </c>
      <c r="H332" s="57" t="s">
        <v>374</v>
      </c>
      <c r="I332" s="57" t="s">
        <v>375</v>
      </c>
      <c r="J332" s="57" t="s">
        <v>417</v>
      </c>
      <c r="K332" s="67"/>
      <c r="L332" s="67" t="s">
        <v>418</v>
      </c>
      <c r="M332" s="67"/>
      <c r="N332" s="67" t="s">
        <v>379</v>
      </c>
      <c r="O332" s="67" t="s">
        <v>419</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")))/(LEN(L_PendNeg)+1)),1,0),1)</f>
        <v>0</v>
      </c>
      <c r="BK332" s="61" t="n">
        <f aca="false">IFERROR(IF(SUMPRODUCT((LEN(BF332)-LEN(SUBSTITUTE(BF332," "&amp;L_PendStrict&amp;" "," ")))/(LEN(L_PendStrict)+1))&gt;SUMPRODUCT((LEN(BF332)-LEN(SUBSTITUTE(BF332," "&amp;L_PendNeg&amp;" "," ")))/(LEN(L_PendNeg)+1)),1,0),1)</f>
        <v>0</v>
      </c>
      <c r="BL332" s="61" t="n">
        <f aca="false">IFERROR(IF(OR(SUMPRODUCT(--ISNUMBER(SEARCH({"a0","a-0","a_0","a/0","a.0"},BN332)))&gt;0,SUMPRODUCT(--ISNUMBER(SEARCH({"ref 0","ref no 0","ref. 0","ref: 0","no. 0","no: 0","# 0","rev 0","email 0","memo 0","form 0","sheet 0","log 0","doc 0","report 0","photo 0","photos 0","img 0","file 0","ack 0","batch 0","lot 0","job 0","record 0","fax 0","letter 0","ref0","#0","no.0","no:0"},BM332)))&gt;0,AND(SUMPRODUCT(--ISNUMBER(SEARCH({" ref "," email "," memo "," form "," sheet "," report "," ack "," letter "," record "," log "," doc "," file "," batch "," lot "," job "," fax "," rev "," ticket "," case "," order "},(" "&amp;SUBSTITUTE(SUBSTITUTE(SUBSTITUTE(BM332,":"," "),"."," "),","," ")&amp;" "))))&gt;0,ISNUMBER(SEARCH("000",SUBSTITUTE(BM332,":"," ")))),SUMPRODUCT(--ISNUMBER(SEARCH({"http","www.","\",".pdf",".jpg",".jpeg",".png",".heic",".xls",".doc",".msg",".eml"},Z332)))&gt;0),1,0),0)</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IFERROR(IF(OR(SUMPRODUCT(--ISNUMBER(SEARCH({"a0","a-0","a_0","a/0","a.0"},BP332)))&gt;0,SUMPRODUCT(--ISNUMBER(SEARCH({"ref 0","ref no 0","ref. 0","ref: 0","no. 0","no: 0","# 0","rev 0","email 0","memo 0","form 0","sheet 0","log 0","doc 0","report 0","photo 0","photos 0","img 0","file 0","ack 0","batch 0","lot 0","job 0","record 0","fax 0","letter 0","ref0","#0","no.0","no:0"},BO332)))&gt;0,AND(SUMPRODUCT(--ISNUMBER(SEARCH({" ref "," email "," memo "," form "," sheet "," report "," ack "," letter "," record "," log "," doc "," file "," batch "," lot "," job "," fax "," rev "," ticket "," case "," order "},(" "&amp;SUBSTITUTE(SUBSTITUTE(SUBSTITUTE(BO332,":"," "),"."," "),","," ")&amp;" "))))&gt;0,ISNUMBER(SEARCH("000",SUBSTITUTE(BO332,":"," ")))),SUMPRODUCT(--ISNUMBER(SEARCH({"http","www.","\",".pdf",".jpg",".jpeg",".png",".heic",".xls",".doc",".msg",".eml"},W332)))&gt;0),1,0),0)</f>
        <v>0</v>
      </c>
    </row>
    <row r="333" customFormat="false" ht="39.75" hidden="false" customHeight="true" outlineLevel="0" collapsed="false">
      <c r="A333" s="57" t="s">
        <v>922</v>
      </c>
      <c r="B333" s="57" t="s">
        <v>251</v>
      </c>
      <c r="C333" s="57" t="str">
        <f aca="false">Flights!$F$14</f>
        <v>MH1140</v>
      </c>
      <c r="D333" s="58" t="n">
        <f aca="false">Flights!$D$14</f>
        <v>46307</v>
      </c>
      <c r="E333" s="57" t="str">
        <f aca="false">Flights!$G$14&amp;"-"&amp;Flights!$H$14</f>
        <v>KUL-PEN</v>
      </c>
      <c r="F333" s="57" t="str">
        <f aca="false">Flights!$K$14</f>
        <v>BC</v>
      </c>
      <c r="G333" s="57" t="s">
        <v>416</v>
      </c>
      <c r="H333" s="57" t="s">
        <v>374</v>
      </c>
      <c r="I333" s="57" t="s">
        <v>375</v>
      </c>
      <c r="J333" s="57" t="s">
        <v>421</v>
      </c>
      <c r="K333" s="67" t="s">
        <v>422</v>
      </c>
      <c r="L333" s="67" t="s">
        <v>418</v>
      </c>
      <c r="M333" s="67"/>
      <c r="N333" s="67" t="s">
        <v>379</v>
      </c>
      <c r="O333" s="67" t="s">
        <v>419</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")))/(LEN(L_PendNeg)+1)),1,0),1)</f>
        <v>0</v>
      </c>
      <c r="BK333" s="61" t="n">
        <f aca="false">IFERROR(IF(SUMPRODUCT((LEN(BF333)-LEN(SUBSTITUTE(BF333," "&amp;L_PendStrict&amp;" "," ")))/(LEN(L_PendStrict)+1))&gt;SUMPRODUCT((LEN(BF333)-LEN(SUBSTITUTE(BF333," "&amp;L_PendNeg&amp;" "," ")))/(LEN(L_PendNeg)+1)),1,0),1)</f>
        <v>0</v>
      </c>
      <c r="BL333" s="61" t="n">
        <f aca="false">IFERROR(IF(OR(SUMPRODUCT(--ISNUMBER(SEARCH({"a0","a-0","a_0","a/0","a.0"},BN333)))&gt;0,SUMPRODUCT(--ISNUMBER(SEARCH({"ref 0","ref no 0","ref. 0","ref: 0","no. 0","no: 0","# 0","rev 0","email 0","memo 0","form 0","sheet 0","log 0","doc 0","report 0","photo 0","photos 0","img 0","file 0","ack 0","batch 0","lot 0","job 0","record 0","fax 0","letter 0","ref0","#0","no.0","no:0"},BM333)))&gt;0,AND(SUMPRODUCT(--ISNUMBER(SEARCH({" ref "," email "," memo "," form "," sheet "," report "," ack "," letter "," record "," log "," doc "," file "," batch "," lot "," job "," fax "," rev "," ticket "," case "," order "},(" "&amp;SUBSTITUTE(SUBSTITUTE(SUBSTITUTE(BM333,":"," "),"."," "),","," ")&amp;" "))))&gt;0,ISNUMBER(SEARCH("000",SUBSTITUTE(BM333,":"," ")))),SUMPRODUCT(--ISNUMBER(SEARCH({"http","www.","\",".pdf",".jpg",".jpeg",".png",".heic",".xls",".doc",".msg",".eml"},Z333)))&gt;0),1,0),0)</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IFERROR(IF(OR(SUMPRODUCT(--ISNUMBER(SEARCH({"a0","a-0","a_0","a/0","a.0"},BP333)))&gt;0,SUMPRODUCT(--ISNUMBER(SEARCH({"ref 0","ref no 0","ref. 0","ref: 0","no. 0","no: 0","# 0","rev 0","email 0","memo 0","form 0","sheet 0","log 0","doc 0","report 0","photo 0","photos 0","img 0","file 0","ack 0","batch 0","lot 0","job 0","record 0","fax 0","letter 0","ref0","#0","no.0","no:0"},BO333)))&gt;0,AND(SUMPRODUCT(--ISNUMBER(SEARCH({" ref "," email "," memo "," form "," sheet "," report "," ack "," letter "," record "," log "," doc "," file "," batch "," lot "," job "," fax "," rev "," ticket "," case "," order "},(" "&amp;SUBSTITUTE(SUBSTITUTE(SUBSTITUTE(BO333,":"," "),"."," "),","," ")&amp;" "))))&gt;0,ISNUMBER(SEARCH("000",SUBSTITUTE(BO333,":"," ")))),SUMPRODUCT(--ISNUMBER(SEARCH({"http","www.","\",".pdf",".jpg",".jpeg",".png",".heic",".xls",".doc",".msg",".eml"},W333)))&gt;0),1,0),0)</f>
        <v>0</v>
      </c>
    </row>
    <row r="334" customFormat="false" ht="39.75" hidden="false" customHeight="true" outlineLevel="0" collapsed="false">
      <c r="A334" s="57" t="s">
        <v>923</v>
      </c>
      <c r="B334" s="57" t="s">
        <v>251</v>
      </c>
      <c r="C334" s="57" t="str">
        <f aca="false">Flights!$F$14</f>
        <v>MH1140</v>
      </c>
      <c r="D334" s="58" t="n">
        <f aca="false">Flights!$D$14</f>
        <v>46307</v>
      </c>
      <c r="E334" s="57" t="str">
        <f aca="false">Flights!$G$14&amp;"-"&amp;Flights!$H$14</f>
        <v>KUL-PEN</v>
      </c>
      <c r="F334" s="57" t="str">
        <f aca="false">Flights!$K$14</f>
        <v>BC</v>
      </c>
      <c r="G334" s="57" t="s">
        <v>416</v>
      </c>
      <c r="H334" s="57" t="s">
        <v>374</v>
      </c>
      <c r="I334" s="57" t="s">
        <v>424</v>
      </c>
      <c r="J334" s="57" t="s">
        <v>425</v>
      </c>
      <c r="K334" s="67"/>
      <c r="L334" s="67" t="s">
        <v>418</v>
      </c>
      <c r="M334" s="67"/>
      <c r="N334" s="67" t="s">
        <v>379</v>
      </c>
      <c r="O334" s="67" t="s">
        <v>419</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")))/(LEN(L_PendNeg)+1)),1,0),1)</f>
        <v>0</v>
      </c>
      <c r="BK334" s="61" t="n">
        <f aca="false">IFERROR(IF(SUMPRODUCT((LEN(BF334)-LEN(SUBSTITUTE(BF334," "&amp;L_PendStrict&amp;" "," ")))/(LEN(L_PendStrict)+1))&gt;SUMPRODUCT((LEN(BF334)-LEN(SUBSTITUTE(BF334," "&amp;L_PendNeg&amp;" "," ")))/(LEN(L_PendNeg)+1)),1,0),1)</f>
        <v>0</v>
      </c>
      <c r="BL334" s="61" t="n">
        <f aca="false">IFERROR(IF(OR(SUMPRODUCT(--ISNUMBER(SEARCH({"a0","a-0","a_0","a/0","a.0"},BN334)))&gt;0,SUMPRODUCT(--ISNUMBER(SEARCH({"ref 0","ref no 0","ref. 0","ref: 0","no. 0","no: 0","# 0","rev 0","email 0","memo 0","form 0","sheet 0","log 0","doc 0","report 0","photo 0","photos 0","img 0","file 0","ack 0","batch 0","lot 0","job 0","record 0","fax 0","letter 0","ref0","#0","no.0","no:0"},BM334)))&gt;0,AND(SUMPRODUCT(--ISNUMBER(SEARCH({" ref "," email "," memo "," form "," sheet "," report "," ack "," letter "," record "," log "," doc "," file "," batch "," lot "," job "," fax "," rev "," ticket "," case "," order "},(" "&amp;SUBSTITUTE(SUBSTITUTE(SUBSTITUTE(BM334,":"," "),"."," "),","," ")&amp;" "))))&gt;0,ISNUMBER(SEARCH("000",SUBSTITUTE(BM334,":"," ")))),SUMPRODUCT(--ISNUMBER(SEARCH({"http","www.","\",".pdf",".jpg",".jpeg",".png",".heic",".xls",".doc",".msg",".eml"},Z334)))&gt;0),1,0),0)</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IFERROR(IF(OR(SUMPRODUCT(--ISNUMBER(SEARCH({"a0","a-0","a_0","a/0","a.0"},BP334)))&gt;0,SUMPRODUCT(--ISNUMBER(SEARCH({"ref 0","ref no 0","ref. 0","ref: 0","no. 0","no: 0","# 0","rev 0","email 0","memo 0","form 0","sheet 0","log 0","doc 0","report 0","photo 0","photos 0","img 0","file 0","ack 0","batch 0","lot 0","job 0","record 0","fax 0","letter 0","ref0","#0","no.0","no:0"},BO334)))&gt;0,AND(SUMPRODUCT(--ISNUMBER(SEARCH({" ref "," email "," memo "," form "," sheet "," report "," ack "," letter "," record "," log "," doc "," file "," batch "," lot "," job "," fax "," rev "," ticket "," case "," order "},(" "&amp;SUBSTITUTE(SUBSTITUTE(SUBSTITUTE(BO334,":"," "),"."," "),","," ")&amp;" "))))&gt;0,ISNUMBER(SEARCH("000",SUBSTITUTE(BO334,":"," ")))),SUMPRODUCT(--ISNUMBER(SEARCH({"http","www.","\",".pdf",".jpg",".jpeg",".png",".heic",".xls",".doc",".msg",".eml"},W334)))&gt;0),1,0),0)</f>
        <v>0</v>
      </c>
    </row>
    <row r="335" customFormat="false" ht="39.75" hidden="false" customHeight="true" outlineLevel="0" collapsed="false">
      <c r="A335" s="57" t="s">
        <v>924</v>
      </c>
      <c r="B335" s="57" t="s">
        <v>251</v>
      </c>
      <c r="C335" s="57" t="str">
        <f aca="false">Flights!$F$14</f>
        <v>MH1140</v>
      </c>
      <c r="D335" s="58" t="n">
        <f aca="false">Flights!$D$14</f>
        <v>46307</v>
      </c>
      <c r="E335" s="57" t="str">
        <f aca="false">Flights!$G$14&amp;"-"&amp;Flights!$H$14</f>
        <v>KUL-PEN</v>
      </c>
      <c r="F335" s="57" t="str">
        <f aca="false">Flights!$K$14</f>
        <v>BC</v>
      </c>
      <c r="G335" s="57" t="s">
        <v>416</v>
      </c>
      <c r="H335" s="57" t="s">
        <v>374</v>
      </c>
      <c r="I335" s="57" t="s">
        <v>424</v>
      </c>
      <c r="J335" s="57" t="s">
        <v>427</v>
      </c>
      <c r="K335" s="67"/>
      <c r="L335" s="67" t="s">
        <v>418</v>
      </c>
      <c r="M335" s="67"/>
      <c r="N335" s="67" t="s">
        <v>379</v>
      </c>
      <c r="O335" s="67" t="s">
        <v>419</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")))/(LEN(L_PendNeg)+1)),1,0),1)</f>
        <v>0</v>
      </c>
      <c r="BK335" s="61" t="n">
        <f aca="false">IFERROR(IF(SUMPRODUCT((LEN(BF335)-LEN(SUBSTITUTE(BF335," "&amp;L_PendStrict&amp;" "," ")))/(LEN(L_PendStrict)+1))&gt;SUMPRODUCT((LEN(BF335)-LEN(SUBSTITUTE(BF335," "&amp;L_PendNeg&amp;" "," ")))/(LEN(L_PendNeg)+1)),1,0),1)</f>
        <v>0</v>
      </c>
      <c r="BL335" s="61" t="n">
        <f aca="false">IFERROR(IF(OR(SUMPRODUCT(--ISNUMBER(SEARCH({"a0","a-0","a_0","a/0","a.0"},BN335)))&gt;0,SUMPRODUCT(--ISNUMBER(SEARCH({"ref 0","ref no 0","ref. 0","ref: 0","no. 0","no: 0","# 0","rev 0","email 0","memo 0","form 0","sheet 0","log 0","doc 0","report 0","photo 0","photos 0","img 0","file 0","ack 0","batch 0","lot 0","job 0","record 0","fax 0","letter 0","ref0","#0","no.0","no:0"},BM335)))&gt;0,AND(SUMPRODUCT(--ISNUMBER(SEARCH({" ref "," email "," memo "," form "," sheet "," report "," ack "," letter "," record "," log "," doc "," file "," batch "," lot "," job "," fax "," rev "," ticket "," case "," order "},(" "&amp;SUBSTITUTE(SUBSTITUTE(SUBSTITUTE(BM335,":"," "),"."," "),","," ")&amp;" "))))&gt;0,ISNUMBER(SEARCH("000",SUBSTITUTE(BM335,":"," ")))),SUMPRODUCT(--ISNUMBER(SEARCH({"http","www.","\",".pdf",".jpg",".jpeg",".png",".heic",".xls",".doc",".msg",".eml"},Z335)))&gt;0),1,0),0)</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IFERROR(IF(OR(SUMPRODUCT(--ISNUMBER(SEARCH({"a0","a-0","a_0","a/0","a.0"},BP335)))&gt;0,SUMPRODUCT(--ISNUMBER(SEARCH({"ref 0","ref no 0","ref. 0","ref: 0","no. 0","no: 0","# 0","rev 0","email 0","memo 0","form 0","sheet 0","log 0","doc 0","report 0","photo 0","photos 0","img 0","file 0","ack 0","batch 0","lot 0","job 0","record 0","fax 0","letter 0","ref0","#0","no.0","no:0"},BO335)))&gt;0,AND(SUMPRODUCT(--ISNUMBER(SEARCH({" ref "," email "," memo "," form "," sheet "," report "," ack "," letter "," record "," log "," doc "," file "," batch "," lot "," job "," fax "," rev "," ticket "," case "," order "},(" "&amp;SUBSTITUTE(SUBSTITUTE(SUBSTITUTE(BO335,":"," "),"."," "),","," ")&amp;" "))))&gt;0,ISNUMBER(SEARCH("000",SUBSTITUTE(BO335,":"," ")))),SUMPRODUCT(--ISNUMBER(SEARCH({"http","www.","\",".pdf",".jpg",".jpeg",".png",".heic",".xls",".doc",".msg",".eml"},W335)))&gt;0),1,0),0)</f>
        <v>0</v>
      </c>
    </row>
    <row r="336" customFormat="false" ht="39.75" hidden="false" customHeight="true" outlineLevel="0" collapsed="false">
      <c r="A336" s="57" t="s">
        <v>925</v>
      </c>
      <c r="B336" s="57" t="s">
        <v>251</v>
      </c>
      <c r="C336" s="57" t="str">
        <f aca="false">Flights!$F$14</f>
        <v>MH1140</v>
      </c>
      <c r="D336" s="58" t="n">
        <f aca="false">Flights!$D$14</f>
        <v>46307</v>
      </c>
      <c r="E336" s="57" t="str">
        <f aca="false">Flights!$G$14&amp;"-"&amp;Flights!$H$14</f>
        <v>KUL-PEN</v>
      </c>
      <c r="F336" s="57" t="str">
        <f aca="false">Flights!$K$14</f>
        <v>BC</v>
      </c>
      <c r="G336" s="57" t="s">
        <v>416</v>
      </c>
      <c r="H336" s="57" t="s">
        <v>374</v>
      </c>
      <c r="I336" s="57" t="s">
        <v>424</v>
      </c>
      <c r="J336" s="57" t="s">
        <v>429</v>
      </c>
      <c r="K336" s="67"/>
      <c r="L336" s="67" t="s">
        <v>418</v>
      </c>
      <c r="M336" s="67"/>
      <c r="N336" s="67" t="s">
        <v>379</v>
      </c>
      <c r="O336" s="67" t="s">
        <v>419</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")))/(LEN(L_PendNeg)+1)),1,0),1)</f>
        <v>0</v>
      </c>
      <c r="BK336" s="61" t="n">
        <f aca="false">IFERROR(IF(SUMPRODUCT((LEN(BF336)-LEN(SUBSTITUTE(BF336," "&amp;L_PendStrict&amp;" "," ")))/(LEN(L_PendStrict)+1))&gt;SUMPRODUCT((LEN(BF336)-LEN(SUBSTITUTE(BF336," "&amp;L_PendNeg&amp;" "," ")))/(LEN(L_PendNeg)+1)),1,0),1)</f>
        <v>0</v>
      </c>
      <c r="BL336" s="61" t="n">
        <f aca="false">IFERROR(IF(OR(SUMPRODUCT(--ISNUMBER(SEARCH({"a0","a-0","a_0","a/0","a.0"},BN336)))&gt;0,SUMPRODUCT(--ISNUMBER(SEARCH({"ref 0","ref no 0","ref. 0","ref: 0","no. 0","no: 0","# 0","rev 0","email 0","memo 0","form 0","sheet 0","log 0","doc 0","report 0","photo 0","photos 0","img 0","file 0","ack 0","batch 0","lot 0","job 0","record 0","fax 0","letter 0","ref0","#0","no.0","no:0"},BM336)))&gt;0,AND(SUMPRODUCT(--ISNUMBER(SEARCH({" ref "," email "," memo "," form "," sheet "," report "," ack "," letter "," record "," log "," doc "," file "," batch "," lot "," job "," fax "," rev "," ticket "," case "," order "},(" "&amp;SUBSTITUTE(SUBSTITUTE(SUBSTITUTE(BM336,":"," "),"."," "),","," ")&amp;" "))))&gt;0,ISNUMBER(SEARCH("000",SUBSTITUTE(BM336,":"," ")))),SUMPRODUCT(--ISNUMBER(SEARCH({"http","www.","\",".pdf",".jpg",".jpeg",".png",".heic",".xls",".doc",".msg",".eml"},Z336)))&gt;0),1,0),0)</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IFERROR(IF(OR(SUMPRODUCT(--ISNUMBER(SEARCH({"a0","a-0","a_0","a/0","a.0"},BP336)))&gt;0,SUMPRODUCT(--ISNUMBER(SEARCH({"ref 0","ref no 0","ref. 0","ref: 0","no. 0","no: 0","# 0","rev 0","email 0","memo 0","form 0","sheet 0","log 0","doc 0","report 0","photo 0","photos 0","img 0","file 0","ack 0","batch 0","lot 0","job 0","record 0","fax 0","letter 0","ref0","#0","no.0","no:0"},BO336)))&gt;0,AND(SUMPRODUCT(--ISNUMBER(SEARCH({" ref "," email "," memo "," form "," sheet "," report "," ack "," letter "," record "," log "," doc "," file "," batch "," lot "," job "," fax "," rev "," ticket "," case "," order "},(" "&amp;SUBSTITUTE(SUBSTITUTE(SUBSTITUTE(BO336,":"," "),"."," "),","," ")&amp;" "))))&gt;0,ISNUMBER(SEARCH("000",SUBSTITUTE(BO336,":"," ")))),SUMPRODUCT(--ISNUMBER(SEARCH({"http","www.","\",".pdf",".jpg",".jpeg",".png",".heic",".xls",".doc",".msg",".eml"},W336)))&gt;0),1,0),0)</f>
        <v>0</v>
      </c>
    </row>
    <row r="337" customFormat="false" ht="78.75" hidden="false" customHeight="true" outlineLevel="0" collapsed="false">
      <c r="A337" s="57" t="s">
        <v>926</v>
      </c>
      <c r="B337" s="57" t="s">
        <v>251</v>
      </c>
      <c r="C337" s="57" t="str">
        <f aca="false">Flights!$F$14</f>
        <v>MH1140</v>
      </c>
      <c r="D337" s="58" t="n">
        <f aca="false">Flights!$D$14</f>
        <v>46307</v>
      </c>
      <c r="E337" s="57" t="str">
        <f aca="false">Flights!$G$14&amp;"-"&amp;Flights!$H$14</f>
        <v>KUL-PEN</v>
      </c>
      <c r="F337" s="57" t="str">
        <f aca="false">Flights!$K$14</f>
        <v>BC</v>
      </c>
      <c r="G337" s="57" t="s">
        <v>416</v>
      </c>
      <c r="H337" s="57" t="s">
        <v>374</v>
      </c>
      <c r="I337" s="57" t="s">
        <v>424</v>
      </c>
      <c r="J337" s="57" t="s">
        <v>431</v>
      </c>
      <c r="K337" s="67" t="s">
        <v>487</v>
      </c>
      <c r="L337" s="67" t="s">
        <v>418</v>
      </c>
      <c r="M337" s="67"/>
      <c r="N337" s="67" t="s">
        <v>379</v>
      </c>
      <c r="O337" s="67" t="s">
        <v>419</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")))/(LEN(L_PendNeg)+1)),1,0),1)</f>
        <v>0</v>
      </c>
      <c r="BK337" s="61" t="n">
        <f aca="false">IFERROR(IF(SUMPRODUCT((LEN(BF337)-LEN(SUBSTITUTE(BF337," "&amp;L_PendStrict&amp;" "," ")))/(LEN(L_PendStrict)+1))&gt;SUMPRODUCT((LEN(BF337)-LEN(SUBSTITUTE(BF337," "&amp;L_PendNeg&amp;" "," ")))/(LEN(L_PendNeg)+1)),1,0),1)</f>
        <v>0</v>
      </c>
      <c r="BL337" s="61" t="n">
        <f aca="false">IFERROR(IF(OR(SUMPRODUCT(--ISNUMBER(SEARCH({"a0","a-0","a_0","a/0","a.0"},BN337)))&gt;0,SUMPRODUCT(--ISNUMBER(SEARCH({"ref 0","ref no 0","ref. 0","ref: 0","no. 0","no: 0","# 0","rev 0","email 0","memo 0","form 0","sheet 0","log 0","doc 0","report 0","photo 0","photos 0","img 0","file 0","ack 0","batch 0","lot 0","job 0","record 0","fax 0","letter 0","ref0","#0","no.0","no:0"},BM337)))&gt;0,AND(SUMPRODUCT(--ISNUMBER(SEARCH({" ref "," email "," memo "," form "," sheet "," report "," ack "," letter "," record "," log "," doc "," file "," batch "," lot "," job "," fax "," rev "," ticket "," case "," order "},(" "&amp;SUBSTITUTE(SUBSTITUTE(SUBSTITUTE(BM337,":"," "),"."," "),","," ")&amp;" "))))&gt;0,ISNUMBER(SEARCH("000",SUBSTITUTE(BM337,":"," ")))),SUMPRODUCT(--ISNUMBER(SEARCH({"http","www.","\",".pdf",".jpg",".jpeg",".png",".heic",".xls",".doc",".msg",".eml"},Z337)))&gt;0),1,0),0)</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IFERROR(IF(OR(SUMPRODUCT(--ISNUMBER(SEARCH({"a0","a-0","a_0","a/0","a.0"},BP337)))&gt;0,SUMPRODUCT(--ISNUMBER(SEARCH({"ref 0","ref no 0","ref. 0","ref: 0","no. 0","no: 0","# 0","rev 0","email 0","memo 0","form 0","sheet 0","log 0","doc 0","report 0","photo 0","photos 0","img 0","file 0","ack 0","batch 0","lot 0","job 0","record 0","fax 0","letter 0","ref0","#0","no.0","no:0"},BO337)))&gt;0,AND(SUMPRODUCT(--ISNUMBER(SEARCH({" ref "," email "," memo "," form "," sheet "," report "," ack "," letter "," record "," log "," doc "," file "," batch "," lot "," job "," fax "," rev "," ticket "," case "," order "},(" "&amp;SUBSTITUTE(SUBSTITUTE(SUBSTITUTE(BO337,":"," "),"."," "),","," ")&amp;" "))))&gt;0,ISNUMBER(SEARCH("000",SUBSTITUTE(BO337,":"," ")))),SUMPRODUCT(--ISNUMBER(SEARCH({"http","www.","\",".pdf",".jpg",".jpeg",".png",".heic",".xls",".doc",".msg",".eml"},W337)))&gt;0),1,0),0)</f>
        <v>0</v>
      </c>
    </row>
    <row r="338" customFormat="false" ht="39.75" hidden="false" customHeight="true" outlineLevel="0" collapsed="false">
      <c r="A338" s="57" t="s">
        <v>927</v>
      </c>
      <c r="B338" s="57" t="s">
        <v>251</v>
      </c>
      <c r="C338" s="57" t="str">
        <f aca="false">Flights!$F$14</f>
        <v>MH1140</v>
      </c>
      <c r="D338" s="58" t="n">
        <f aca="false">Flights!$D$14</f>
        <v>46307</v>
      </c>
      <c r="E338" s="57" t="str">
        <f aca="false">Flights!$G$14&amp;"-"&amp;Flights!$H$14</f>
        <v>KUL-PEN</v>
      </c>
      <c r="F338" s="57" t="str">
        <f aca="false">Flights!$K$14</f>
        <v>BC</v>
      </c>
      <c r="G338" s="57" t="s">
        <v>416</v>
      </c>
      <c r="H338" s="57" t="s">
        <v>374</v>
      </c>
      <c r="I338" s="57" t="s">
        <v>424</v>
      </c>
      <c r="J338" s="57" t="s">
        <v>434</v>
      </c>
      <c r="K338" s="67"/>
      <c r="L338" s="67" t="s">
        <v>418</v>
      </c>
      <c r="M338" s="67"/>
      <c r="N338" s="67" t="s">
        <v>379</v>
      </c>
      <c r="O338" s="67" t="s">
        <v>419</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")))/(LEN(L_PendNeg)+1)),1,0),1)</f>
        <v>0</v>
      </c>
      <c r="BK338" s="61" t="n">
        <f aca="false">IFERROR(IF(SUMPRODUCT((LEN(BF338)-LEN(SUBSTITUTE(BF338," "&amp;L_PendStrict&amp;" "," ")))/(LEN(L_PendStrict)+1))&gt;SUMPRODUCT((LEN(BF338)-LEN(SUBSTITUTE(BF338," "&amp;L_PendNeg&amp;" "," ")))/(LEN(L_PendNeg)+1)),1,0),1)</f>
        <v>0</v>
      </c>
      <c r="BL338" s="61" t="n">
        <f aca="false">IFERROR(IF(OR(SUMPRODUCT(--ISNUMBER(SEARCH({"a0","a-0","a_0","a/0","a.0"},BN338)))&gt;0,SUMPRODUCT(--ISNUMBER(SEARCH({"ref 0","ref no 0","ref. 0","ref: 0","no. 0","no: 0","# 0","rev 0","email 0","memo 0","form 0","sheet 0","log 0","doc 0","report 0","photo 0","photos 0","img 0","file 0","ack 0","batch 0","lot 0","job 0","record 0","fax 0","letter 0","ref0","#0","no.0","no:0"},BM338)))&gt;0,AND(SUMPRODUCT(--ISNUMBER(SEARCH({" ref "," email "," memo "," form "," sheet "," report "," ack "," letter "," record "," log "," doc "," file "," batch "," lot "," job "," fax "," rev "," ticket "," case "," order "},(" "&amp;SUBSTITUTE(SUBSTITUTE(SUBSTITUTE(BM338,":"," "),"."," "),","," ")&amp;" "))))&gt;0,ISNUMBER(SEARCH("000",SUBSTITUTE(BM338,":"," ")))),SUMPRODUCT(--ISNUMBER(SEARCH({"http","www.","\",".pdf",".jpg",".jpeg",".png",".heic",".xls",".doc",".msg",".eml"},Z338)))&gt;0),1,0),0)</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IFERROR(IF(OR(SUMPRODUCT(--ISNUMBER(SEARCH({"a0","a-0","a_0","a/0","a.0"},BP338)))&gt;0,SUMPRODUCT(--ISNUMBER(SEARCH({"ref 0","ref no 0","ref. 0","ref: 0","no. 0","no: 0","# 0","rev 0","email 0","memo 0","form 0","sheet 0","log 0","doc 0","report 0","photo 0","photos 0","img 0","file 0","ack 0","batch 0","lot 0","job 0","record 0","fax 0","letter 0","ref0","#0","no.0","no:0"},BO338)))&gt;0,AND(SUMPRODUCT(--ISNUMBER(SEARCH({" ref "," email "," memo "," form "," sheet "," report "," ack "," letter "," record "," log "," doc "," file "," batch "," lot "," job "," fax "," rev "," ticket "," case "," order "},(" "&amp;SUBSTITUTE(SUBSTITUTE(SUBSTITUTE(BO338,":"," "),"."," "),","," ")&amp;" "))))&gt;0,ISNUMBER(SEARCH("000",SUBSTITUTE(BO338,":"," ")))),SUMPRODUCT(--ISNUMBER(SEARCH({"http","www.","\",".pdf",".jpg",".jpeg",".png",".heic",".xls",".doc",".msg",".eml"},W338)))&gt;0),1,0),0)</f>
        <v>0</v>
      </c>
    </row>
    <row r="339" customFormat="false" ht="66" hidden="false" customHeight="true" outlineLevel="0" collapsed="false">
      <c r="A339" s="57" t="s">
        <v>928</v>
      </c>
      <c r="B339" s="57" t="s">
        <v>251</v>
      </c>
      <c r="C339" s="57" t="str">
        <f aca="false">Flights!$F$14</f>
        <v>MH1140</v>
      </c>
      <c r="D339" s="58" t="n">
        <f aca="false">Flights!$D$14</f>
        <v>46307</v>
      </c>
      <c r="E339" s="57" t="str">
        <f aca="false">Flights!$G$14&amp;"-"&amp;Flights!$H$14</f>
        <v>KUL-PEN</v>
      </c>
      <c r="F339" s="57" t="str">
        <f aca="false">Flights!$K$14</f>
        <v>BC</v>
      </c>
      <c r="G339" s="57" t="s">
        <v>416</v>
      </c>
      <c r="H339" s="57" t="s">
        <v>374</v>
      </c>
      <c r="I339" s="57" t="s">
        <v>436</v>
      </c>
      <c r="J339" s="57" t="s">
        <v>490</v>
      </c>
      <c r="K339" s="67" t="s">
        <v>491</v>
      </c>
      <c r="L339" s="67" t="s">
        <v>929</v>
      </c>
      <c r="M339" s="67" t="s">
        <v>447</v>
      </c>
      <c r="N339" s="67" t="s">
        <v>379</v>
      </c>
      <c r="O339" s="67" t="s">
        <v>493</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")))/(LEN(L_PendNeg)+1)),1,0),1)</f>
        <v>0</v>
      </c>
      <c r="BK339" s="61" t="n">
        <f aca="false">IFERROR(IF(SUMPRODUCT((LEN(BF339)-LEN(SUBSTITUTE(BF339," "&amp;L_PendStrict&amp;" "," ")))/(LEN(L_PendStrict)+1))&gt;SUMPRODUCT((LEN(BF339)-LEN(SUBSTITUTE(BF339," "&amp;L_PendNeg&amp;" "," ")))/(LEN(L_PendNeg)+1)),1,0),1)</f>
        <v>0</v>
      </c>
      <c r="BL339" s="61" t="n">
        <f aca="false">IFERROR(IF(OR(SUMPRODUCT(--ISNUMBER(SEARCH({"a0","a-0","a_0","a/0","a.0"},BN339)))&gt;0,SUMPRODUCT(--ISNUMBER(SEARCH({"ref 0","ref no 0","ref. 0","ref: 0","no. 0","no: 0","# 0","rev 0","email 0","memo 0","form 0","sheet 0","log 0","doc 0","report 0","photo 0","photos 0","img 0","file 0","ack 0","batch 0","lot 0","job 0","record 0","fax 0","letter 0","ref0","#0","no.0","no:0"},BM339)))&gt;0,AND(SUMPRODUCT(--ISNUMBER(SEARCH({" ref "," email "," memo "," form "," sheet "," report "," ack "," letter "," record "," log "," doc "," file "," batch "," lot "," job "," fax "," rev "," ticket "," case "," order "},(" "&amp;SUBSTITUTE(SUBSTITUTE(SUBSTITUTE(BM339,":"," "),"."," "),","," ")&amp;" "))))&gt;0,ISNUMBER(SEARCH("000",SUBSTITUTE(BM339,":"," ")))),SUMPRODUCT(--ISNUMBER(SEARCH({"http","www.","\",".pdf",".jpg",".jpeg",".png",".heic",".xls",".doc",".msg",".eml"},Z339)))&gt;0),1,0),0)</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IFERROR(IF(OR(SUMPRODUCT(--ISNUMBER(SEARCH({"a0","a-0","a_0","a/0","a.0"},BP339)))&gt;0,SUMPRODUCT(--ISNUMBER(SEARCH({"ref 0","ref no 0","ref. 0","ref: 0","no. 0","no: 0","# 0","rev 0","email 0","memo 0","form 0","sheet 0","log 0","doc 0","report 0","photo 0","photos 0","img 0","file 0","ack 0","batch 0","lot 0","job 0","record 0","fax 0","letter 0","ref0","#0","no.0","no:0"},BO339)))&gt;0,AND(SUMPRODUCT(--ISNUMBER(SEARCH({" ref "," email "," memo "," form "," sheet "," report "," ack "," letter "," record "," log "," doc "," file "," batch "," lot "," job "," fax "," rev "," ticket "," case "," order "},(" "&amp;SUBSTITUTE(SUBSTITUTE(SUBSTITUTE(BO339,":"," "),"."," "),","," ")&amp;" "))))&gt;0,ISNUMBER(SEARCH("000",SUBSTITUTE(BO339,":"," ")))),SUMPRODUCT(--ISNUMBER(SEARCH({"http","www.","\",".pdf",".jpg",".jpeg",".png",".heic",".xls",".doc",".msg",".eml"},W339)))&gt;0),1,0),0)</f>
        <v>0</v>
      </c>
    </row>
    <row r="340" customFormat="false" ht="41.25" hidden="false" customHeight="true" outlineLevel="0" collapsed="false">
      <c r="A340" s="57" t="s">
        <v>930</v>
      </c>
      <c r="B340" s="57" t="s">
        <v>251</v>
      </c>
      <c r="C340" s="57" t="str">
        <f aca="false">Flights!$F$14</f>
        <v>MH1140</v>
      </c>
      <c r="D340" s="58" t="n">
        <f aca="false">Flights!$D$14</f>
        <v>46307</v>
      </c>
      <c r="E340" s="57" t="str">
        <f aca="false">Flights!$G$14&amp;"-"&amp;Flights!$H$14</f>
        <v>KUL-PEN</v>
      </c>
      <c r="F340" s="57" t="str">
        <f aca="false">Flights!$K$14</f>
        <v>BC</v>
      </c>
      <c r="G340" s="57" t="s">
        <v>416</v>
      </c>
      <c r="H340" s="57" t="s">
        <v>374</v>
      </c>
      <c r="I340" s="57" t="s">
        <v>495</v>
      </c>
      <c r="J340" s="57" t="s">
        <v>496</v>
      </c>
      <c r="K340" s="67" t="s">
        <v>497</v>
      </c>
      <c r="L340" s="67" t="s">
        <v>931</v>
      </c>
      <c r="M340" s="67" t="s">
        <v>447</v>
      </c>
      <c r="N340" s="67" t="s">
        <v>379</v>
      </c>
      <c r="O340" s="67" t="s">
        <v>499</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")))/(LEN(L_PendNeg)+1)),1,0),1)</f>
        <v>0</v>
      </c>
      <c r="BK340" s="61" t="n">
        <f aca="false">IFERROR(IF(SUMPRODUCT((LEN(BF340)-LEN(SUBSTITUTE(BF340," "&amp;L_PendStrict&amp;" "," ")))/(LEN(L_PendStrict)+1))&gt;SUMPRODUCT((LEN(BF340)-LEN(SUBSTITUTE(BF340," "&amp;L_PendNeg&amp;" "," ")))/(LEN(L_PendNeg)+1)),1,0),1)</f>
        <v>0</v>
      </c>
      <c r="BL340" s="61" t="n">
        <f aca="false">IFERROR(IF(OR(SUMPRODUCT(--ISNUMBER(SEARCH({"a0","a-0","a_0","a/0","a.0"},BN340)))&gt;0,SUMPRODUCT(--ISNUMBER(SEARCH({"ref 0","ref no 0","ref. 0","ref: 0","no. 0","no: 0","# 0","rev 0","email 0","memo 0","form 0","sheet 0","log 0","doc 0","report 0","photo 0","photos 0","img 0","file 0","ack 0","batch 0","lot 0","job 0","record 0","fax 0","letter 0","ref0","#0","no.0","no:0"},BM340)))&gt;0,AND(SUMPRODUCT(--ISNUMBER(SEARCH({" ref "," email "," memo "," form "," sheet "," report "," ack "," letter "," record "," log "," doc "," file "," batch "," lot "," job "," fax "," rev "," ticket "," case "," order "},(" "&amp;SUBSTITUTE(SUBSTITUTE(SUBSTITUTE(BM340,":"," "),"."," "),","," ")&amp;" "))))&gt;0,ISNUMBER(SEARCH("000",SUBSTITUTE(BM340,":"," ")))),SUMPRODUCT(--ISNUMBER(SEARCH({"http","www.","\",".pdf",".jpg",".jpeg",".png",".heic",".xls",".doc",".msg",".eml"},Z340)))&gt;0),1,0),0)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IFERROR(IF(OR(SUMPRODUCT(--ISNUMBER(SEARCH({"a0","a-0","a_0","a/0","a.0"},BP340)))&gt;0,SUMPRODUCT(--ISNUMBER(SEARCH({"ref 0","ref no 0","ref. 0","ref: 0","no. 0","no: 0","# 0","rev 0","email 0","memo 0","form 0","sheet 0","log 0","doc 0","report 0","photo 0","photos 0","img 0","file 0","ack 0","batch 0","lot 0","job 0","record 0","fax 0","letter 0","ref0","#0","no.0","no:0"},BO340)))&gt;0,AND(SUMPRODUCT(--ISNUMBER(SEARCH({" ref "," email "," memo "," form "," sheet "," report "," ack "," letter "," record "," log "," doc "," file "," batch "," lot "," job "," fax "," rev "," ticket "," case "," order "},(" "&amp;SUBSTITUTE(SUBSTITUTE(SUBSTITUTE(BO340,":"," "),"."," "),","," ")&amp;" "))))&gt;0,ISNUMBER(SEARCH("000",SUBSTITUTE(BO340,":"," ")))),SUMPRODUCT(--ISNUMBER(SEARCH({"http","www.","\",".pdf",".jpg",".jpeg",".png",".heic",".xls",".doc",".msg",".eml"},W340)))&gt;0),1,0),0)</f>
        <v>0</v>
      </c>
    </row>
    <row r="341" customFormat="false" ht="41.25" hidden="false" customHeight="true" outlineLevel="0" collapsed="false">
      <c r="A341" s="57" t="s">
        <v>932</v>
      </c>
      <c r="B341" s="57" t="s">
        <v>251</v>
      </c>
      <c r="C341" s="57" t="str">
        <f aca="false">Flights!$F$14</f>
        <v>MH1140</v>
      </c>
      <c r="D341" s="58" t="n">
        <f aca="false">Flights!$D$14</f>
        <v>46307</v>
      </c>
      <c r="E341" s="57" t="str">
        <f aca="false">Flights!$G$14&amp;"-"&amp;Flights!$H$14</f>
        <v>KUL-PEN</v>
      </c>
      <c r="F341" s="57" t="str">
        <f aca="false">Flights!$K$14</f>
        <v>BC</v>
      </c>
      <c r="G341" s="57" t="s">
        <v>416</v>
      </c>
      <c r="H341" s="57" t="s">
        <v>374</v>
      </c>
      <c r="I341" s="57" t="s">
        <v>495</v>
      </c>
      <c r="J341" s="57" t="s">
        <v>501</v>
      </c>
      <c r="K341" s="67" t="s">
        <v>497</v>
      </c>
      <c r="L341" s="67" t="s">
        <v>933</v>
      </c>
      <c r="M341" s="67" t="s">
        <v>447</v>
      </c>
      <c r="N341" s="67" t="s">
        <v>379</v>
      </c>
      <c r="O341" s="67" t="s">
        <v>499</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")))/(LEN(L_PendNeg)+1)),1,0),1)</f>
        <v>0</v>
      </c>
      <c r="BK341" s="61" t="n">
        <f aca="false">IFERROR(IF(SUMPRODUCT((LEN(BF341)-LEN(SUBSTITUTE(BF341," "&amp;L_PendStrict&amp;" "," ")))/(LEN(L_PendStrict)+1))&gt;SUMPRODUCT((LEN(BF341)-LEN(SUBSTITUTE(BF341," "&amp;L_PendNeg&amp;" "," ")))/(LEN(L_PendNeg)+1)),1,0),1)</f>
        <v>0</v>
      </c>
      <c r="BL341" s="61" t="n">
        <f aca="false">IFERROR(IF(OR(SUMPRODUCT(--ISNUMBER(SEARCH({"a0","a-0","a_0","a/0","a.0"},BN341)))&gt;0,SUMPRODUCT(--ISNUMBER(SEARCH({"ref 0","ref no 0","ref. 0","ref: 0","no. 0","no: 0","# 0","rev 0","email 0","memo 0","form 0","sheet 0","log 0","doc 0","report 0","photo 0","photos 0","img 0","file 0","ack 0","batch 0","lot 0","job 0","record 0","fax 0","letter 0","ref0","#0","no.0","no:0"},BM341)))&gt;0,AND(SUMPRODUCT(--ISNUMBER(SEARCH({" ref "," email "," memo "," form "," sheet "," report "," ack "," letter "," record "," log "," doc "," file "," batch "," lot "," job "," fax "," rev "," ticket "," case "," order "},(" "&amp;SUBSTITUTE(SUBSTITUTE(SUBSTITUTE(BM341,":"," "),"."," "),","," ")&amp;" "))))&gt;0,ISNUMBER(SEARCH("000",SUBSTITUTE(BM341,":"," ")))),SUMPRODUCT(--ISNUMBER(SEARCH({"http","www.","\",".pdf",".jpg",".jpeg",".png",".heic",".xls",".doc",".msg",".eml"},Z341)))&gt;0),1,0),0)</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IFERROR(IF(OR(SUMPRODUCT(--ISNUMBER(SEARCH({"a0","a-0","a_0","a/0","a.0"},BP341)))&gt;0,SUMPRODUCT(--ISNUMBER(SEARCH({"ref 0","ref no 0","ref. 0","ref: 0","no. 0","no: 0","# 0","rev 0","email 0","memo 0","form 0","sheet 0","log 0","doc 0","report 0","photo 0","photos 0","img 0","file 0","ack 0","batch 0","lot 0","job 0","record 0","fax 0","letter 0","ref0","#0","no.0","no:0"},BO341)))&gt;0,AND(SUMPRODUCT(--ISNUMBER(SEARCH({" ref "," email "," memo "," form "," sheet "," report "," ack "," letter "," record "," log "," doc "," file "," batch "," lot "," job "," fax "," rev "," ticket "," case "," order "},(" "&amp;SUBSTITUTE(SUBSTITUTE(SUBSTITUTE(BO341,":"," "),"."," "),","," ")&amp;" "))))&gt;0,ISNUMBER(SEARCH("000",SUBSTITUTE(BO341,":"," ")))),SUMPRODUCT(--ISNUMBER(SEARCH({"http","www.","\",".pdf",".jpg",".jpeg",".png",".heic",".xls",".doc",".msg",".eml"},W341)))&gt;0),1,0),0)</f>
        <v>0</v>
      </c>
    </row>
    <row r="342" customFormat="false" ht="41.25" hidden="false" customHeight="true" outlineLevel="0" collapsed="false">
      <c r="A342" s="57" t="s">
        <v>934</v>
      </c>
      <c r="B342" s="57" t="s">
        <v>251</v>
      </c>
      <c r="C342" s="57" t="str">
        <f aca="false">Flights!$F$14</f>
        <v>MH1140</v>
      </c>
      <c r="D342" s="58" t="n">
        <f aca="false">Flights!$D$14</f>
        <v>46307</v>
      </c>
      <c r="E342" s="57" t="str">
        <f aca="false">Flights!$G$14&amp;"-"&amp;Flights!$H$14</f>
        <v>KUL-PEN</v>
      </c>
      <c r="F342" s="57" t="str">
        <f aca="false">Flights!$K$14</f>
        <v>BC</v>
      </c>
      <c r="G342" s="57" t="s">
        <v>416</v>
      </c>
      <c r="H342" s="57" t="s">
        <v>374</v>
      </c>
      <c r="I342" s="57" t="s">
        <v>495</v>
      </c>
      <c r="J342" s="57" t="s">
        <v>504</v>
      </c>
      <c r="K342" s="67" t="s">
        <v>497</v>
      </c>
      <c r="L342" s="67" t="s">
        <v>935</v>
      </c>
      <c r="M342" s="67" t="s">
        <v>447</v>
      </c>
      <c r="N342" s="67" t="s">
        <v>379</v>
      </c>
      <c r="O342" s="67" t="s">
        <v>499</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")))/(LEN(L_PendNeg)+1)),1,0),1)</f>
        <v>0</v>
      </c>
      <c r="BK342" s="61" t="n">
        <f aca="false">IFERROR(IF(SUMPRODUCT((LEN(BF342)-LEN(SUBSTITUTE(BF342," "&amp;L_PendStrict&amp;" "," ")))/(LEN(L_PendStrict)+1))&gt;SUMPRODUCT((LEN(BF342)-LEN(SUBSTITUTE(BF342," "&amp;L_PendNeg&amp;" "," ")))/(LEN(L_PendNeg)+1)),1,0),1)</f>
        <v>0</v>
      </c>
      <c r="BL342" s="61" t="n">
        <f aca="false">IFERROR(IF(OR(SUMPRODUCT(--ISNUMBER(SEARCH({"a0","a-0","a_0","a/0","a.0"},BN342)))&gt;0,SUMPRODUCT(--ISNUMBER(SEARCH({"ref 0","ref no 0","ref. 0","ref: 0","no. 0","no: 0","# 0","rev 0","email 0","memo 0","form 0","sheet 0","log 0","doc 0","report 0","photo 0","photos 0","img 0","file 0","ack 0","batch 0","lot 0","job 0","record 0","fax 0","letter 0","ref0","#0","no.0","no:0"},BM342)))&gt;0,AND(SUMPRODUCT(--ISNUMBER(SEARCH({" ref "," email "," memo "," form "," sheet "," report "," ack "," letter "," record "," log "," doc "," file "," batch "," lot "," job "," fax "," rev "," ticket "," case "," order "},(" "&amp;SUBSTITUTE(SUBSTITUTE(SUBSTITUTE(BM342,":"," "),"."," "),","," ")&amp;" "))))&gt;0,ISNUMBER(SEARCH("000",SUBSTITUTE(BM342,":"," ")))),SUMPRODUCT(--ISNUMBER(SEARCH({"http","www.","\",".pdf",".jpg",".jpeg",".png",".heic",".xls",".doc",".msg",".eml"},Z342)))&gt;0),1,0),0)</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IFERROR(IF(OR(SUMPRODUCT(--ISNUMBER(SEARCH({"a0","a-0","a_0","a/0","a.0"},BP342)))&gt;0,SUMPRODUCT(--ISNUMBER(SEARCH({"ref 0","ref no 0","ref. 0","ref: 0","no. 0","no: 0","# 0","rev 0","email 0","memo 0","form 0","sheet 0","log 0","doc 0","report 0","photo 0","photos 0","img 0","file 0","ack 0","batch 0","lot 0","job 0","record 0","fax 0","letter 0","ref0","#0","no.0","no:0"},BO342)))&gt;0,AND(SUMPRODUCT(--ISNUMBER(SEARCH({" ref "," email "," memo "," form "," sheet "," report "," ack "," letter "," record "," log "," doc "," file "," batch "," lot "," job "," fax "," rev "," ticket "," case "," order "},(" "&amp;SUBSTITUTE(SUBSTITUTE(SUBSTITUTE(BO342,":"," "),"."," "),","," ")&amp;" "))))&gt;0,ISNUMBER(SEARCH("000",SUBSTITUTE(BO342,":"," ")))),SUMPRODUCT(--ISNUMBER(SEARCH({"http","www.","\",".pdf",".jpg",".jpeg",".png",".heic",".xls",".doc",".msg",".eml"},W342)))&gt;0),1,0),0)</f>
        <v>0</v>
      </c>
    </row>
    <row r="343" customFormat="false" ht="54" hidden="false" customHeight="true" outlineLevel="0" collapsed="false">
      <c r="A343" s="57" t="s">
        <v>936</v>
      </c>
      <c r="B343" s="57" t="s">
        <v>251</v>
      </c>
      <c r="C343" s="57" t="str">
        <f aca="false">Flights!$F$14</f>
        <v>MH1140</v>
      </c>
      <c r="D343" s="58" t="n">
        <f aca="false">Flights!$D$14</f>
        <v>46307</v>
      </c>
      <c r="E343" s="57" t="str">
        <f aca="false">Flights!$G$14&amp;"-"&amp;Flights!$H$14</f>
        <v>KUL-PEN</v>
      </c>
      <c r="F343" s="57" t="str">
        <f aca="false">Flights!$K$14</f>
        <v>BC</v>
      </c>
      <c r="G343" s="57" t="s">
        <v>416</v>
      </c>
      <c r="H343" s="57" t="s">
        <v>374</v>
      </c>
      <c r="I343" s="57" t="s">
        <v>495</v>
      </c>
      <c r="J343" s="57" t="s">
        <v>514</v>
      </c>
      <c r="K343" s="67" t="s">
        <v>515</v>
      </c>
      <c r="L343" s="67" t="s">
        <v>937</v>
      </c>
      <c r="M343" s="67" t="s">
        <v>447</v>
      </c>
      <c r="N343" s="67" t="s">
        <v>379</v>
      </c>
      <c r="O343" s="67" t="s">
        <v>517</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t="n">
        <f aca="false">IFERROR(IF(OR(SUMPRODUCT(--ISNUMBER(SEARCH({"a0","a-0","a_0","a/0","a.0"},BN343)))&gt;0,SUMPRODUCT(--ISNUMBER(SEARCH({"ref 0","ref no 0","ref. 0","ref: 0","no. 0","no: 0","# 0","rev 0","email 0","memo 0","form 0","sheet 0","log 0","doc 0","report 0","photo 0","photos 0","img 0","file 0","ack 0","batch 0","lot 0","job 0","record 0","fax 0","letter 0","ref0","#0","no.0","no:0"},BM343)))&gt;0,AND(SUMPRODUCT(--ISNUMBER(SEARCH({" ref "," email "," memo "," form "," sheet "," report "," ack "," letter "," record "," log "," doc "," file "," batch "," lot "," job "," fax "," rev "," ticket "," case "," order "},(" "&amp;SUBSTITUTE(SUBSTITUTE(SUBSTITUTE(BM343,":"," "),"."," "),","," ")&amp;" "))))&gt;0,ISNUMBER(SEARCH("000",SUBSTITUTE(BM343,":"," ")))),SUMPRODUCT(--ISNUMBER(SEARCH({"http","www.","\",".pdf",".jpg",".jpeg",".png",".heic",".xls",".doc",".msg",".eml"},Z343)))&gt;0),1,0),0)</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IFERROR(IF(OR(SUMPRODUCT(--ISNUMBER(SEARCH({"a0","a-0","a_0","a/0","a.0"},BP343)))&gt;0,SUMPRODUCT(--ISNUMBER(SEARCH({"ref 0","ref no 0","ref. 0","ref: 0","no. 0","no: 0","# 0","rev 0","email 0","memo 0","form 0","sheet 0","log 0","doc 0","report 0","photo 0","photos 0","img 0","file 0","ack 0","batch 0","lot 0","job 0","record 0","fax 0","letter 0","ref0","#0","no.0","no:0"},BO343)))&gt;0,AND(SUMPRODUCT(--ISNUMBER(SEARCH({" ref "," email "," memo "," form "," sheet "," report "," ack "," letter "," record "," log "," doc "," file "," batch "," lot "," job "," fax "," rev "," ticket "," case "," order "},(" "&amp;SUBSTITUTE(SUBSTITUTE(SUBSTITUTE(BO343,":"," "),"."," "),","," ")&amp;" "))))&gt;0,ISNUMBER(SEARCH("000",SUBSTITUTE(BO343,":"," ")))),SUMPRODUCT(--ISNUMBER(SEARCH({"http","www.","\",".pdf",".jpg",".jpeg",".png",".heic",".xls",".doc",".msg",".eml"},W343)))&gt;0),1,0),0)</f>
        <v>0</v>
      </c>
    </row>
    <row r="344" customFormat="false" ht="41.25" hidden="false" customHeight="true" outlineLevel="0" collapsed="false">
      <c r="A344" s="57" t="s">
        <v>938</v>
      </c>
      <c r="B344" s="57" t="s">
        <v>251</v>
      </c>
      <c r="C344" s="57" t="str">
        <f aca="false">Flights!$F$14</f>
        <v>MH1140</v>
      </c>
      <c r="D344" s="58" t="n">
        <f aca="false">Flights!$D$14</f>
        <v>46307</v>
      </c>
      <c r="E344" s="57" t="str">
        <f aca="false">Flights!$G$14&amp;"-"&amp;Flights!$H$14</f>
        <v>KUL-PEN</v>
      </c>
      <c r="F344" s="57" t="str">
        <f aca="false">Flights!$K$14</f>
        <v>BC</v>
      </c>
      <c r="G344" s="57" t="s">
        <v>416</v>
      </c>
      <c r="H344" s="57" t="s">
        <v>374</v>
      </c>
      <c r="I344" s="57" t="s">
        <v>495</v>
      </c>
      <c r="J344" s="57" t="s">
        <v>519</v>
      </c>
      <c r="K344" s="67" t="s">
        <v>497</v>
      </c>
      <c r="L344" s="67" t="s">
        <v>939</v>
      </c>
      <c r="M344" s="67" t="s">
        <v>447</v>
      </c>
      <c r="N344" s="67" t="s">
        <v>379</v>
      </c>
      <c r="O344" s="67" t="s">
        <v>499</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t="n">
        <f aca="false">IFERROR(IF(OR(SUMPRODUCT(--ISNUMBER(SEARCH({"a0","a-0","a_0","a/0","a.0"},BN344)))&gt;0,SUMPRODUCT(--ISNUMBER(SEARCH({"ref 0","ref no 0","ref. 0","ref: 0","no. 0","no: 0","# 0","rev 0","email 0","memo 0","form 0","sheet 0","log 0","doc 0","report 0","photo 0","photos 0","img 0","file 0","ack 0","batch 0","lot 0","job 0","record 0","fax 0","letter 0","ref0","#0","no.0","no:0"},BM344)))&gt;0,AND(SUMPRODUCT(--ISNUMBER(SEARCH({" ref "," email "," memo "," form "," sheet "," report "," ack "," letter "," record "," log "," doc "," file "," batch "," lot "," job "," fax "," rev "," ticket "," case "," order "},(" "&amp;SUBSTITUTE(SUBSTITUTE(SUBSTITUTE(BM344,":"," "),"."," "),","," ")&amp;" "))))&gt;0,ISNUMBER(SEARCH("000",SUBSTITUTE(BM344,":"," ")))),SUMPRODUCT(--ISNUMBER(SEARCH({"http","www.","\",".pdf",".jpg",".jpeg",".png",".heic",".xls",".doc",".msg",".eml"},Z344)))&gt;0),1,0),0)</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IFERROR(IF(OR(SUMPRODUCT(--ISNUMBER(SEARCH({"a0","a-0","a_0","a/0","a.0"},BP344)))&gt;0,SUMPRODUCT(--ISNUMBER(SEARCH({"ref 0","ref no 0","ref. 0","ref: 0","no. 0","no: 0","# 0","rev 0","email 0","memo 0","form 0","sheet 0","log 0","doc 0","report 0","photo 0","photos 0","img 0","file 0","ack 0","batch 0","lot 0","job 0","record 0","fax 0","letter 0","ref0","#0","no.0","no:0"},BO344)))&gt;0,AND(SUMPRODUCT(--ISNUMBER(SEARCH({" ref "," email "," memo "," form "," sheet "," report "," ack "," letter "," record "," log "," doc "," file "," batch "," lot "," job "," fax "," rev "," ticket "," case "," order "},(" "&amp;SUBSTITUTE(SUBSTITUTE(SUBSTITUTE(BO344,":"," "),"."," "),","," ")&amp;" "))))&gt;0,ISNUMBER(SEARCH("000",SUBSTITUTE(BO344,":"," ")))),SUMPRODUCT(--ISNUMBER(SEARCH({"http","www.","\",".pdf",".jpg",".jpeg",".png",".heic",".xls",".doc",".msg",".eml"},W344)))&gt;0),1,0),0)</f>
        <v>0</v>
      </c>
    </row>
    <row r="345" customFormat="false" ht="41.25" hidden="false" customHeight="true" outlineLevel="0" collapsed="false">
      <c r="A345" s="57" t="s">
        <v>940</v>
      </c>
      <c r="B345" s="57" t="s">
        <v>251</v>
      </c>
      <c r="C345" s="57" t="str">
        <f aca="false">Flights!$F$14</f>
        <v>MH1140</v>
      </c>
      <c r="D345" s="58" t="n">
        <f aca="false">Flights!$D$14</f>
        <v>46307</v>
      </c>
      <c r="E345" s="57" t="str">
        <f aca="false">Flights!$G$14&amp;"-"&amp;Flights!$H$14</f>
        <v>KUL-PEN</v>
      </c>
      <c r="F345" s="57" t="str">
        <f aca="false">Flights!$K$14</f>
        <v>BC</v>
      </c>
      <c r="G345" s="57" t="s">
        <v>416</v>
      </c>
      <c r="H345" s="57" t="s">
        <v>374</v>
      </c>
      <c r="I345" s="57" t="s">
        <v>443</v>
      </c>
      <c r="J345" s="57" t="s">
        <v>522</v>
      </c>
      <c r="K345" s="67" t="s">
        <v>445</v>
      </c>
      <c r="L345" s="67" t="s">
        <v>941</v>
      </c>
      <c r="M345" s="67" t="s">
        <v>447</v>
      </c>
      <c r="N345" s="67" t="s">
        <v>379</v>
      </c>
      <c r="O345" s="67" t="s">
        <v>499</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t="n">
        <f aca="false">IFERROR(IF(OR(SUMPRODUCT(--ISNUMBER(SEARCH({"a0","a-0","a_0","a/0","a.0"},BN345)))&gt;0,SUMPRODUCT(--ISNUMBER(SEARCH({"ref 0","ref no 0","ref. 0","ref: 0","no. 0","no: 0","# 0","rev 0","email 0","memo 0","form 0","sheet 0","log 0","doc 0","report 0","photo 0","photos 0","img 0","file 0","ack 0","batch 0","lot 0","job 0","record 0","fax 0","letter 0","ref0","#0","no.0","no:0"},BM345)))&gt;0,AND(SUMPRODUCT(--ISNUMBER(SEARCH({" ref "," email "," memo "," form "," sheet "," report "," ack "," letter "," record "," log "," doc "," file "," batch "," lot "," job "," fax "," rev "," ticket "," case "," order "},(" "&amp;SUBSTITUTE(SUBSTITUTE(SUBSTITUTE(BM345,":"," "),"."," "),","," ")&amp;" "))))&gt;0,ISNUMBER(SEARCH("000",SUBSTITUTE(BM345,":"," ")))),SUMPRODUCT(--ISNUMBER(SEARCH({"http","www.","\",".pdf",".jpg",".jpeg",".png",".heic",".xls",".doc",".msg",".eml"},Z345)))&gt;0),1,0),0)</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IFERROR(IF(OR(SUMPRODUCT(--ISNUMBER(SEARCH({"a0","a-0","a_0","a/0","a.0"},BP345)))&gt;0,SUMPRODUCT(--ISNUMBER(SEARCH({"ref 0","ref no 0","ref. 0","ref: 0","no. 0","no: 0","# 0","rev 0","email 0","memo 0","form 0","sheet 0","log 0","doc 0","report 0","photo 0","photos 0","img 0","file 0","ack 0","batch 0","lot 0","job 0","record 0","fax 0","letter 0","ref0","#0","no.0","no:0"},BO345)))&gt;0,AND(SUMPRODUCT(--ISNUMBER(SEARCH({" ref "," email "," memo "," form "," sheet "," report "," ack "," letter "," record "," log "," doc "," file "," batch "," lot "," job "," fax "," rev "," ticket "," case "," order "},(" "&amp;SUBSTITUTE(SUBSTITUTE(SUBSTITUTE(BO345,":"," "),"."," "),","," ")&amp;" "))))&gt;0,ISNUMBER(SEARCH("000",SUBSTITUTE(BO345,":"," ")))),SUMPRODUCT(--ISNUMBER(SEARCH({"http","www.","\",".pdf",".jpg",".jpeg",".png",".heic",".xls",".doc",".msg",".eml"},W345)))&gt;0),1,0),0)</f>
        <v>0</v>
      </c>
    </row>
    <row r="346" customFormat="false" ht="41.25" hidden="false" customHeight="true" outlineLevel="0" collapsed="false">
      <c r="A346" s="57" t="s">
        <v>942</v>
      </c>
      <c r="B346" s="57" t="s">
        <v>251</v>
      </c>
      <c r="C346" s="57" t="str">
        <f aca="false">Flights!$F$14</f>
        <v>MH1140</v>
      </c>
      <c r="D346" s="58" t="n">
        <f aca="false">Flights!$D$14</f>
        <v>46307</v>
      </c>
      <c r="E346" s="57" t="str">
        <f aca="false">Flights!$G$14&amp;"-"&amp;Flights!$H$14</f>
        <v>KUL-PEN</v>
      </c>
      <c r="F346" s="57" t="str">
        <f aca="false">Flights!$K$14</f>
        <v>BC</v>
      </c>
      <c r="G346" s="57" t="s">
        <v>416</v>
      </c>
      <c r="H346" s="57" t="s">
        <v>374</v>
      </c>
      <c r="I346" s="57" t="s">
        <v>443</v>
      </c>
      <c r="J346" s="57" t="s">
        <v>525</v>
      </c>
      <c r="K346" s="67" t="s">
        <v>445</v>
      </c>
      <c r="L346" s="67" t="s">
        <v>943</v>
      </c>
      <c r="M346" s="67" t="s">
        <v>447</v>
      </c>
      <c r="N346" s="67" t="s">
        <v>379</v>
      </c>
      <c r="O346" s="67" t="s">
        <v>499</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t="n">
        <f aca="false">IFERROR(IF(OR(SUMPRODUCT(--ISNUMBER(SEARCH({"a0","a-0","a_0","a/0","a.0"},BN346)))&gt;0,SUMPRODUCT(--ISNUMBER(SEARCH({"ref 0","ref no 0","ref. 0","ref: 0","no. 0","no: 0","# 0","rev 0","email 0","memo 0","form 0","sheet 0","log 0","doc 0","report 0","photo 0","photos 0","img 0","file 0","ack 0","batch 0","lot 0","job 0","record 0","fax 0","letter 0","ref0","#0","no.0","no:0"},BM346)))&gt;0,AND(SUMPRODUCT(--ISNUMBER(SEARCH({" ref "," email "," memo "," form "," sheet "," report "," ack "," letter "," record "," log "," doc "," file "," batch "," lot "," job "," fax "," rev "," ticket "," case "," order "},(" "&amp;SUBSTITUTE(SUBSTITUTE(SUBSTITUTE(BM346,":"," "),"."," "),","," ")&amp;" "))))&gt;0,ISNUMBER(SEARCH("000",SUBSTITUTE(BM346,":"," ")))),SUMPRODUCT(--ISNUMBER(SEARCH({"http","www.","\",".pdf",".jpg",".jpeg",".png",".heic",".xls",".doc",".msg",".eml"},Z346)))&gt;0),1,0),0)</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IFERROR(IF(OR(SUMPRODUCT(--ISNUMBER(SEARCH({"a0","a-0","a_0","a/0","a.0"},BP346)))&gt;0,SUMPRODUCT(--ISNUMBER(SEARCH({"ref 0","ref no 0","ref. 0","ref: 0","no. 0","no: 0","# 0","rev 0","email 0","memo 0","form 0","sheet 0","log 0","doc 0","report 0","photo 0","photos 0","img 0","file 0","ack 0","batch 0","lot 0","job 0","record 0","fax 0","letter 0","ref0","#0","no.0","no:0"},BO346)))&gt;0,AND(SUMPRODUCT(--ISNUMBER(SEARCH({" ref "," email "," memo "," form "," sheet "," report "," ack "," letter "," record "," log "," doc "," file "," batch "," lot "," job "," fax "," rev "," ticket "," case "," order "},(" "&amp;SUBSTITUTE(SUBSTITUTE(SUBSTITUTE(BO346,":"," "),"."," "),","," ")&amp;" "))))&gt;0,ISNUMBER(SEARCH("000",SUBSTITUTE(BO346,":"," ")))),SUMPRODUCT(--ISNUMBER(SEARCH({"http","www.","\",".pdf",".jpg",".jpeg",".png",".heic",".xls",".doc",".msg",".eml"},W346)))&gt;0),1,0),0)</f>
        <v>0</v>
      </c>
    </row>
    <row r="347" customFormat="false" ht="39.75" hidden="false" customHeight="true" outlineLevel="0" collapsed="false">
      <c r="A347" s="57" t="s">
        <v>944</v>
      </c>
      <c r="B347" s="57" t="s">
        <v>251</v>
      </c>
      <c r="C347" s="57" t="str">
        <f aca="false">Flights!$F$14</f>
        <v>MH1140</v>
      </c>
      <c r="D347" s="58" t="n">
        <f aca="false">Flights!$D$14</f>
        <v>46307</v>
      </c>
      <c r="E347" s="57" t="str">
        <f aca="false">Flights!$G$14&amp;"-"&amp;Flights!$H$14</f>
        <v>KUL-PEN</v>
      </c>
      <c r="F347" s="57" t="str">
        <f aca="false">Flights!$K$14</f>
        <v>BC</v>
      </c>
      <c r="G347" s="57" t="s">
        <v>455</v>
      </c>
      <c r="H347" s="57" t="s">
        <v>456</v>
      </c>
      <c r="I347" s="57" t="s">
        <v>375</v>
      </c>
      <c r="J347" s="57" t="s">
        <v>457</v>
      </c>
      <c r="K347" s="67" t="s">
        <v>422</v>
      </c>
      <c r="L347" s="67" t="s">
        <v>458</v>
      </c>
      <c r="M347" s="67"/>
      <c r="N347" s="67" t="s">
        <v>379</v>
      </c>
      <c r="O347" s="67" t="s">
        <v>459</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IFERROR(IF(OR(SUMPRODUCT(--ISNUMBER(SEARCH({"a0","a-0","a_0","a/0","a.0"},BN347)))&gt;0,SUMPRODUCT(--ISNUMBER(SEARCH({"ref 0","ref no 0","ref. 0","ref: 0","no. 0","no: 0","# 0","rev 0","email 0","memo 0","form 0","sheet 0","log 0","doc 0","report 0","photo 0","photos 0","img 0","file 0","ack 0","batch 0","lot 0","job 0","record 0","fax 0","letter 0","ref0","#0","no.0","no:0"},BM347)))&gt;0,AND(SUMPRODUCT(--ISNUMBER(SEARCH({" ref "," email "," memo "," form "," sheet "," report "," ack "," letter "," record "," log "," doc "," file "," batch "," lot "," job "," fax "," rev "," ticket "," case "," order "},(" "&amp;SUBSTITUTE(SUBSTITUTE(SUBSTITUTE(BM347,":"," "),"."," "),","," ")&amp;" "))))&gt;0,ISNUMBER(SEARCH("000",SUBSTITUTE(BM347,":"," ")))),SUMPRODUCT(--ISNUMBER(SEARCH({"http","www.","\",".pdf",".jpg",".jpeg",".png",".heic",".xls",".doc",".msg",".eml"},Z347)))&gt;0),1,0),0)</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IFERROR(IF(OR(SUMPRODUCT(--ISNUMBER(SEARCH({"a0","a-0","a_0","a/0","a.0"},BP347)))&gt;0,SUMPRODUCT(--ISNUMBER(SEARCH({"ref 0","ref no 0","ref. 0","ref: 0","no. 0","no: 0","# 0","rev 0","email 0","memo 0","form 0","sheet 0","log 0","doc 0","report 0","photo 0","photos 0","img 0","file 0","ack 0","batch 0","lot 0","job 0","record 0","fax 0","letter 0","ref0","#0","no.0","no:0"},BO347)))&gt;0,AND(SUMPRODUCT(--ISNUMBER(SEARCH({" ref "," email "," memo "," form "," sheet "," report "," ack "," letter "," record "," log "," doc "," file "," batch "," lot "," job "," fax "," rev "," ticket "," case "," order "},(" "&amp;SUBSTITUTE(SUBSTITUTE(SUBSTITUTE(BO347,":"," "),"."," "),","," ")&amp;" "))))&gt;0,ISNUMBER(SEARCH("000",SUBSTITUTE(BO347,":"," ")))),SUMPRODUCT(--ISNUMBER(SEARCH({"http","www.","\",".pdf",".jpg",".jpeg",".png",".heic",".xls",".doc",".msg",".eml"},W347)))&gt;0),1,0),0)</f>
        <v>0</v>
      </c>
    </row>
    <row r="348" customFormat="false" ht="39.75" hidden="false" customHeight="true" outlineLevel="0" collapsed="false">
      <c r="A348" s="57" t="s">
        <v>945</v>
      </c>
      <c r="B348" s="57" t="s">
        <v>251</v>
      </c>
      <c r="C348" s="57" t="str">
        <f aca="false">Flights!$F$14</f>
        <v>MH1140</v>
      </c>
      <c r="D348" s="58" t="n">
        <f aca="false">Flights!$D$14</f>
        <v>46307</v>
      </c>
      <c r="E348" s="57" t="str">
        <f aca="false">Flights!$G$14&amp;"-"&amp;Flights!$H$14</f>
        <v>KUL-PEN</v>
      </c>
      <c r="F348" s="57" t="str">
        <f aca="false">Flights!$K$14</f>
        <v>BC</v>
      </c>
      <c r="G348" s="57" t="s">
        <v>455</v>
      </c>
      <c r="H348" s="57" t="s">
        <v>456</v>
      </c>
      <c r="I348" s="57" t="s">
        <v>424</v>
      </c>
      <c r="J348" s="57" t="s">
        <v>461</v>
      </c>
      <c r="K348" s="67" t="s">
        <v>422</v>
      </c>
      <c r="L348" s="67" t="s">
        <v>458</v>
      </c>
      <c r="M348" s="67"/>
      <c r="N348" s="67" t="s">
        <v>379</v>
      </c>
      <c r="O348" s="67" t="s">
        <v>459</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IFERROR(IF(OR(SUMPRODUCT(--ISNUMBER(SEARCH({"a0","a-0","a_0","a/0","a.0"},BN348)))&gt;0,SUMPRODUCT(--ISNUMBER(SEARCH({"ref 0","ref no 0","ref. 0","ref: 0","no. 0","no: 0","# 0","rev 0","email 0","memo 0","form 0","sheet 0","log 0","doc 0","report 0","photo 0","photos 0","img 0","file 0","ack 0","batch 0","lot 0","job 0","record 0","fax 0","letter 0","ref0","#0","no.0","no:0"},BM348)))&gt;0,AND(SUMPRODUCT(--ISNUMBER(SEARCH({" ref "," email "," memo "," form "," sheet "," report "," ack "," letter "," record "," log "," doc "," file "," batch "," lot "," job "," fax "," rev "," ticket "," case "," order "},(" "&amp;SUBSTITUTE(SUBSTITUTE(SUBSTITUTE(BM348,":"," "),"."," "),","," ")&amp;" "))))&gt;0,ISNUMBER(SEARCH("000",SUBSTITUTE(BM348,":"," ")))),SUMPRODUCT(--ISNUMBER(SEARCH({"http","www.","\",".pdf",".jpg",".jpeg",".png",".heic",".xls",".doc",".msg",".eml"},Z348)))&gt;0),1,0),0)</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IFERROR(IF(OR(SUMPRODUCT(--ISNUMBER(SEARCH({"a0","a-0","a_0","a/0","a.0"},BP348)))&gt;0,SUMPRODUCT(--ISNUMBER(SEARCH({"ref 0","ref no 0","ref. 0","ref: 0","no. 0","no: 0","# 0","rev 0","email 0","memo 0","form 0","sheet 0","log 0","doc 0","report 0","photo 0","photos 0","img 0","file 0","ack 0","batch 0","lot 0","job 0","record 0","fax 0","letter 0","ref0","#0","no.0","no:0"},BO348)))&gt;0,AND(SUMPRODUCT(--ISNUMBER(SEARCH({" ref "," email "," memo "," form "," sheet "," report "," ack "," letter "," record "," log "," doc "," file "," batch "," lot "," job "," fax "," rev "," ticket "," case "," order "},(" "&amp;SUBSTITUTE(SUBSTITUTE(SUBSTITUTE(BO348,":"," "),"."," "),","," ")&amp;" "))))&gt;0,ISNUMBER(SEARCH("000",SUBSTITUTE(BO348,":"," ")))),SUMPRODUCT(--ISNUMBER(SEARCH({"http","www.","\",".pdf",".jpg",".jpeg",".png",".heic",".xls",".doc",".msg",".eml"},W348)))&gt;0),1,0),0)</f>
        <v>0</v>
      </c>
    </row>
    <row r="349" customFormat="false" ht="41.25" hidden="false" customHeight="true" outlineLevel="0" collapsed="false">
      <c r="A349" s="57" t="s">
        <v>946</v>
      </c>
      <c r="B349" s="57" t="s">
        <v>251</v>
      </c>
      <c r="C349" s="57" t="str">
        <f aca="false">Flights!$F$14</f>
        <v>MH1140</v>
      </c>
      <c r="D349" s="58" t="n">
        <f aca="false">Flights!$D$14</f>
        <v>46307</v>
      </c>
      <c r="E349" s="57" t="str">
        <f aca="false">Flights!$G$14&amp;"-"&amp;Flights!$H$14</f>
        <v>KUL-PEN</v>
      </c>
      <c r="F349" s="57" t="str">
        <f aca="false">Flights!$K$14</f>
        <v>BC</v>
      </c>
      <c r="G349" s="57" t="s">
        <v>455</v>
      </c>
      <c r="H349" s="57" t="s">
        <v>456</v>
      </c>
      <c r="I349" s="57" t="s">
        <v>436</v>
      </c>
      <c r="J349" s="57" t="s">
        <v>530</v>
      </c>
      <c r="K349" s="67" t="s">
        <v>491</v>
      </c>
      <c r="L349" s="67" t="s">
        <v>929</v>
      </c>
      <c r="M349" s="67" t="s">
        <v>447</v>
      </c>
      <c r="N349" s="67" t="s">
        <v>379</v>
      </c>
      <c r="O349" s="67" t="s">
        <v>531</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IFERROR(IF(OR(SUMPRODUCT(--ISNUMBER(SEARCH({"a0","a-0","a_0","a/0","a.0"},BN349)))&gt;0,SUMPRODUCT(--ISNUMBER(SEARCH({"ref 0","ref no 0","ref. 0","ref: 0","no. 0","no: 0","# 0","rev 0","email 0","memo 0","form 0","sheet 0","log 0","doc 0","report 0","photo 0","photos 0","img 0","file 0","ack 0","batch 0","lot 0","job 0","record 0","fax 0","letter 0","ref0","#0","no.0","no:0"},BM349)))&gt;0,AND(SUMPRODUCT(--ISNUMBER(SEARCH({" ref "," email "," memo "," form "," sheet "," report "," ack "," letter "," record "," log "," doc "," file "," batch "," lot "," job "," fax "," rev "," ticket "," case "," order "},(" "&amp;SUBSTITUTE(SUBSTITUTE(SUBSTITUTE(BM349,":"," "),"."," "),","," ")&amp;" "))))&gt;0,ISNUMBER(SEARCH("000",SUBSTITUTE(BM349,":"," ")))),SUMPRODUCT(--ISNUMBER(SEARCH({"http","www.","\",".pdf",".jpg",".jpeg",".png",".heic",".xls",".doc",".msg",".eml"},Z349)))&gt;0),1,0),0)</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IFERROR(IF(OR(SUMPRODUCT(--ISNUMBER(SEARCH({"a0","a-0","a_0","a/0","a.0"},BP349)))&gt;0,SUMPRODUCT(--ISNUMBER(SEARCH({"ref 0","ref no 0","ref. 0","ref: 0","no. 0","no: 0","# 0","rev 0","email 0","memo 0","form 0","sheet 0","log 0","doc 0","report 0","photo 0","photos 0","img 0","file 0","ack 0","batch 0","lot 0","job 0","record 0","fax 0","letter 0","ref0","#0","no.0","no:0"},BO349)))&gt;0,AND(SUMPRODUCT(--ISNUMBER(SEARCH({" ref "," email "," memo "," form "," sheet "," report "," ack "," letter "," record "," log "," doc "," file "," batch "," lot "," job "," fax "," rev "," ticket "," case "," order "},(" "&amp;SUBSTITUTE(SUBSTITUTE(SUBSTITUTE(BO349,":"," "),"."," "),","," ")&amp;" "))))&gt;0,ISNUMBER(SEARCH("000",SUBSTITUTE(BO349,":"," ")))),SUMPRODUCT(--ISNUMBER(SEARCH({"http","www.","\",".pdf",".jpg",".jpeg",".png",".heic",".xls",".doc",".msg",".eml"},W349)))&gt;0),1,0),0)</f>
        <v>0</v>
      </c>
    </row>
    <row r="350" customFormat="false" ht="39.75" hidden="false" customHeight="true" outlineLevel="0" collapsed="false">
      <c r="A350" s="57" t="s">
        <v>947</v>
      </c>
      <c r="B350" s="57" t="s">
        <v>251</v>
      </c>
      <c r="C350" s="57" t="str">
        <f aca="false">Flights!$F$14</f>
        <v>MH1140</v>
      </c>
      <c r="D350" s="58" t="n">
        <f aca="false">Flights!$D$14</f>
        <v>46307</v>
      </c>
      <c r="E350" s="57" t="str">
        <f aca="false">Flights!$G$14&amp;"-"&amp;Flights!$H$14</f>
        <v>KUL-PEN</v>
      </c>
      <c r="F350" s="57" t="str">
        <f aca="false">Flights!$K$14</f>
        <v>BC</v>
      </c>
      <c r="G350" s="57" t="s">
        <v>455</v>
      </c>
      <c r="H350" s="57" t="s">
        <v>456</v>
      </c>
      <c r="I350" s="57" t="s">
        <v>495</v>
      </c>
      <c r="J350" s="57" t="s">
        <v>533</v>
      </c>
      <c r="K350" s="67" t="s">
        <v>497</v>
      </c>
      <c r="L350" s="67" t="s">
        <v>931</v>
      </c>
      <c r="M350" s="67" t="s">
        <v>447</v>
      </c>
      <c r="N350" s="67" t="s">
        <v>379</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IFERROR(IF(OR(SUMPRODUCT(--ISNUMBER(SEARCH({"a0","a-0","a_0","a/0","a.0"},BN350)))&gt;0,SUMPRODUCT(--ISNUMBER(SEARCH({"ref 0","ref no 0","ref. 0","ref: 0","no. 0","no: 0","# 0","rev 0","email 0","memo 0","form 0","sheet 0","log 0","doc 0","report 0","photo 0","photos 0","img 0","file 0","ack 0","batch 0","lot 0","job 0","record 0","fax 0","letter 0","ref0","#0","no.0","no:0"},BM350)))&gt;0,AND(SUMPRODUCT(--ISNUMBER(SEARCH({" ref "," email "," memo "," form "," sheet "," report "," ack "," letter "," record "," log "," doc "," file "," batch "," lot "," job "," fax "," rev "," ticket "," case "," order "},(" "&amp;SUBSTITUTE(SUBSTITUTE(SUBSTITUTE(BM350,":"," "),"."," "),","," ")&amp;" "))))&gt;0,ISNUMBER(SEARCH("000",SUBSTITUTE(BM350,":"," ")))),SUMPRODUCT(--ISNUMBER(SEARCH({"http","www.","\",".pdf",".jpg",".jpeg",".png",".heic",".xls",".doc",".msg",".eml"},Z350)))&gt;0),1,0),0)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IFERROR(IF(OR(SUMPRODUCT(--ISNUMBER(SEARCH({"a0","a-0","a_0","a/0","a.0"},BP350)))&gt;0,SUMPRODUCT(--ISNUMBER(SEARCH({"ref 0","ref no 0","ref. 0","ref: 0","no. 0","no: 0","# 0","rev 0","email 0","memo 0","form 0","sheet 0","log 0","doc 0","report 0","photo 0","photos 0","img 0","file 0","ack 0","batch 0","lot 0","job 0","record 0","fax 0","letter 0","ref0","#0","no.0","no:0"},BO350)))&gt;0,AND(SUMPRODUCT(--ISNUMBER(SEARCH({" ref "," email "," memo "," form "," sheet "," report "," ack "," letter "," record "," log "," doc "," file "," batch "," lot "," job "," fax "," rev "," ticket "," case "," order "},(" "&amp;SUBSTITUTE(SUBSTITUTE(SUBSTITUTE(BO350,":"," "),"."," "),","," ")&amp;" "))))&gt;0,ISNUMBER(SEARCH("000",SUBSTITUTE(BO350,":"," ")))),SUMPRODUCT(--ISNUMBER(SEARCH({"http","www.","\",".pdf",".jpg",".jpeg",".png",".heic",".xls",".doc",".msg",".eml"},W350)))&gt;0),1,0),0)</f>
        <v>0</v>
      </c>
    </row>
    <row r="351" customFormat="false" ht="39.75" hidden="false" customHeight="true" outlineLevel="0" collapsed="false">
      <c r="A351" s="57" t="s">
        <v>948</v>
      </c>
      <c r="B351" s="57" t="s">
        <v>251</v>
      </c>
      <c r="C351" s="57" t="str">
        <f aca="false">Flights!$F$14</f>
        <v>MH1140</v>
      </c>
      <c r="D351" s="58" t="n">
        <f aca="false">Flights!$D$14</f>
        <v>46307</v>
      </c>
      <c r="E351" s="57" t="str">
        <f aca="false">Flights!$G$14&amp;"-"&amp;Flights!$H$14</f>
        <v>KUL-PEN</v>
      </c>
      <c r="F351" s="57" t="str">
        <f aca="false">Flights!$K$14</f>
        <v>BC</v>
      </c>
      <c r="G351" s="57" t="s">
        <v>455</v>
      </c>
      <c r="H351" s="57" t="s">
        <v>456</v>
      </c>
      <c r="I351" s="57" t="s">
        <v>495</v>
      </c>
      <c r="J351" s="57" t="s">
        <v>535</v>
      </c>
      <c r="K351" s="67" t="s">
        <v>497</v>
      </c>
      <c r="L351" s="67" t="s">
        <v>933</v>
      </c>
      <c r="M351" s="67" t="s">
        <v>447</v>
      </c>
      <c r="N351" s="67" t="s">
        <v>379</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IFERROR(IF(OR(SUMPRODUCT(--ISNUMBER(SEARCH({"a0","a-0","a_0","a/0","a.0"},BN351)))&gt;0,SUMPRODUCT(--ISNUMBER(SEARCH({"ref 0","ref no 0","ref. 0","ref: 0","no. 0","no: 0","# 0","rev 0","email 0","memo 0","form 0","sheet 0","log 0","doc 0","report 0","photo 0","photos 0","img 0","file 0","ack 0","batch 0","lot 0","job 0","record 0","fax 0","letter 0","ref0","#0","no.0","no:0"},BM351)))&gt;0,AND(SUMPRODUCT(--ISNUMBER(SEARCH({" ref "," email "," memo "," form "," sheet "," report "," ack "," letter "," record "," log "," doc "," file "," batch "," lot "," job "," fax "," rev "," ticket "," case "," order "},(" "&amp;SUBSTITUTE(SUBSTITUTE(SUBSTITUTE(BM351,":"," "),"."," "),","," ")&amp;" "))))&gt;0,ISNUMBER(SEARCH("000",SUBSTITUTE(BM351,":"," ")))),SUMPRODUCT(--ISNUMBER(SEARCH({"http","www.","\",".pdf",".jpg",".jpeg",".png",".heic",".xls",".doc",".msg",".eml"},Z351)))&gt;0),1,0),0)</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IFERROR(IF(OR(SUMPRODUCT(--ISNUMBER(SEARCH({"a0","a-0","a_0","a/0","a.0"},BP351)))&gt;0,SUMPRODUCT(--ISNUMBER(SEARCH({"ref 0","ref no 0","ref. 0","ref: 0","no. 0","no: 0","# 0","rev 0","email 0","memo 0","form 0","sheet 0","log 0","doc 0","report 0","photo 0","photos 0","img 0","file 0","ack 0","batch 0","lot 0","job 0","record 0","fax 0","letter 0","ref0","#0","no.0","no:0"},BO351)))&gt;0,AND(SUMPRODUCT(--ISNUMBER(SEARCH({" ref "," email "," memo "," form "," sheet "," report "," ack "," letter "," record "," log "," doc "," file "," batch "," lot "," job "," fax "," rev "," ticket "," case "," order "},(" "&amp;SUBSTITUTE(SUBSTITUTE(SUBSTITUTE(BO351,":"," "),"."," "),","," ")&amp;" "))))&gt;0,ISNUMBER(SEARCH("000",SUBSTITUTE(BO351,":"," ")))),SUMPRODUCT(--ISNUMBER(SEARCH({"http","www.","\",".pdf",".jpg",".jpeg",".png",".heic",".xls",".doc",".msg",".eml"},W351)))&gt;0),1,0),0)</f>
        <v>0</v>
      </c>
    </row>
    <row r="352" customFormat="false" ht="39.75" hidden="false" customHeight="true" outlineLevel="0" collapsed="false">
      <c r="A352" s="57" t="s">
        <v>949</v>
      </c>
      <c r="B352" s="57" t="s">
        <v>251</v>
      </c>
      <c r="C352" s="57" t="str">
        <f aca="false">Flights!$F$14</f>
        <v>MH1140</v>
      </c>
      <c r="D352" s="58" t="n">
        <f aca="false">Flights!$D$14</f>
        <v>46307</v>
      </c>
      <c r="E352" s="57" t="str">
        <f aca="false">Flights!$G$14&amp;"-"&amp;Flights!$H$14</f>
        <v>KUL-PEN</v>
      </c>
      <c r="F352" s="57" t="str">
        <f aca="false">Flights!$K$14</f>
        <v>BC</v>
      </c>
      <c r="G352" s="57" t="s">
        <v>455</v>
      </c>
      <c r="H352" s="57" t="s">
        <v>456</v>
      </c>
      <c r="I352" s="57" t="s">
        <v>495</v>
      </c>
      <c r="J352" s="57" t="s">
        <v>537</v>
      </c>
      <c r="K352" s="67" t="s">
        <v>497</v>
      </c>
      <c r="L352" s="67" t="s">
        <v>935</v>
      </c>
      <c r="M352" s="67" t="s">
        <v>447</v>
      </c>
      <c r="N352" s="67" t="s">
        <v>379</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IFERROR(IF(OR(SUMPRODUCT(--ISNUMBER(SEARCH({"a0","a-0","a_0","a/0","a.0"},BN352)))&gt;0,SUMPRODUCT(--ISNUMBER(SEARCH({"ref 0","ref no 0","ref. 0","ref: 0","no. 0","no: 0","# 0","rev 0","email 0","memo 0","form 0","sheet 0","log 0","doc 0","report 0","photo 0","photos 0","img 0","file 0","ack 0","batch 0","lot 0","job 0","record 0","fax 0","letter 0","ref0","#0","no.0","no:0"},BM352)))&gt;0,AND(SUMPRODUCT(--ISNUMBER(SEARCH({" ref "," email "," memo "," form "," sheet "," report "," ack "," letter "," record "," log "," doc "," file "," batch "," lot "," job "," fax "," rev "," ticket "," case "," order "},(" "&amp;SUBSTITUTE(SUBSTITUTE(SUBSTITUTE(BM352,":"," "),"."," "),","," ")&amp;" "))))&gt;0,ISNUMBER(SEARCH("000",SUBSTITUTE(BM352,":"," ")))),SUMPRODUCT(--ISNUMBER(SEARCH({"http","www.","\",".pdf",".jpg",".jpeg",".png",".heic",".xls",".doc",".msg",".eml"},Z352)))&gt;0),1,0),0)</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IFERROR(IF(OR(SUMPRODUCT(--ISNUMBER(SEARCH({"a0","a-0","a_0","a/0","a.0"},BP352)))&gt;0,SUMPRODUCT(--ISNUMBER(SEARCH({"ref 0","ref no 0","ref. 0","ref: 0","no. 0","no: 0","# 0","rev 0","email 0","memo 0","form 0","sheet 0","log 0","doc 0","report 0","photo 0","photos 0","img 0","file 0","ack 0","batch 0","lot 0","job 0","record 0","fax 0","letter 0","ref0","#0","no.0","no:0"},BO352)))&gt;0,AND(SUMPRODUCT(--ISNUMBER(SEARCH({" ref "," email "," memo "," form "," sheet "," report "," ack "," letter "," record "," log "," doc "," file "," batch "," lot "," job "," fax "," rev "," ticket "," case "," order "},(" "&amp;SUBSTITUTE(SUBSTITUTE(SUBSTITUTE(BO352,":"," "),"."," "),","," ")&amp;" "))))&gt;0,ISNUMBER(SEARCH("000",SUBSTITUTE(BO352,":"," ")))),SUMPRODUCT(--ISNUMBER(SEARCH({"http","www.","\",".pdf",".jpg",".jpeg",".png",".heic",".xls",".doc",".msg",".eml"},W352)))&gt;0),1,0),0)</f>
        <v>0</v>
      </c>
    </row>
    <row r="353" customFormat="false" ht="39.75" hidden="false" customHeight="true" outlineLevel="0" collapsed="false">
      <c r="A353" s="57" t="s">
        <v>950</v>
      </c>
      <c r="B353" s="57" t="s">
        <v>251</v>
      </c>
      <c r="C353" s="57" t="str">
        <f aca="false">Flights!$F$14</f>
        <v>MH1140</v>
      </c>
      <c r="D353" s="58" t="n">
        <f aca="false">Flights!$D$14</f>
        <v>46307</v>
      </c>
      <c r="E353" s="57" t="str">
        <f aca="false">Flights!$G$14&amp;"-"&amp;Flights!$H$14</f>
        <v>KUL-PEN</v>
      </c>
      <c r="F353" s="57" t="str">
        <f aca="false">Flights!$K$14</f>
        <v>BC</v>
      </c>
      <c r="G353" s="57" t="s">
        <v>455</v>
      </c>
      <c r="H353" s="57" t="s">
        <v>456</v>
      </c>
      <c r="I353" s="57" t="s">
        <v>495</v>
      </c>
      <c r="J353" s="57" t="s">
        <v>544</v>
      </c>
      <c r="K353" s="67" t="s">
        <v>515</v>
      </c>
      <c r="L353" s="67" t="s">
        <v>937</v>
      </c>
      <c r="M353" s="67" t="s">
        <v>447</v>
      </c>
      <c r="N353" s="67" t="s">
        <v>379</v>
      </c>
      <c r="O353" s="67" t="s">
        <v>545</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IFERROR(IF(OR(SUMPRODUCT(--ISNUMBER(SEARCH({"a0","a-0","a_0","a/0","a.0"},BN353)))&gt;0,SUMPRODUCT(--ISNUMBER(SEARCH({"ref 0","ref no 0","ref. 0","ref: 0","no. 0","no: 0","# 0","rev 0","email 0","memo 0","form 0","sheet 0","log 0","doc 0","report 0","photo 0","photos 0","img 0","file 0","ack 0","batch 0","lot 0","job 0","record 0","fax 0","letter 0","ref0","#0","no.0","no:0"},BM353)))&gt;0,AND(SUMPRODUCT(--ISNUMBER(SEARCH({" ref "," email "," memo "," form "," sheet "," report "," ack "," letter "," record "," log "," doc "," file "," batch "," lot "," job "," fax "," rev "," ticket "," case "," order "},(" "&amp;SUBSTITUTE(SUBSTITUTE(SUBSTITUTE(BM353,":"," "),"."," "),","," ")&amp;" "))))&gt;0,ISNUMBER(SEARCH("000",SUBSTITUTE(BM353,":"," ")))),SUMPRODUCT(--ISNUMBER(SEARCH({"http","www.","\",".pdf",".jpg",".jpeg",".png",".heic",".xls",".doc",".msg",".eml"},Z353)))&gt;0),1,0),0)</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IFERROR(IF(OR(SUMPRODUCT(--ISNUMBER(SEARCH({"a0","a-0","a_0","a/0","a.0"},BP353)))&gt;0,SUMPRODUCT(--ISNUMBER(SEARCH({"ref 0","ref no 0","ref. 0","ref: 0","no. 0","no: 0","# 0","rev 0","email 0","memo 0","form 0","sheet 0","log 0","doc 0","report 0","photo 0","photos 0","img 0","file 0","ack 0","batch 0","lot 0","job 0","record 0","fax 0","letter 0","ref0","#0","no.0","no:0"},BO353)))&gt;0,AND(SUMPRODUCT(--ISNUMBER(SEARCH({" ref "," email "," memo "," form "," sheet "," report "," ack "," letter "," record "," log "," doc "," file "," batch "," lot "," job "," fax "," rev "," ticket "," case "," order "},(" "&amp;SUBSTITUTE(SUBSTITUTE(SUBSTITUTE(BO353,":"," "),"."," "),","," ")&amp;" "))))&gt;0,ISNUMBER(SEARCH("000",SUBSTITUTE(BO353,":"," ")))),SUMPRODUCT(--ISNUMBER(SEARCH({"http","www.","\",".pdf",".jpg",".jpeg",".png",".heic",".xls",".doc",".msg",".eml"},W353)))&gt;0),1,0),0)</f>
        <v>0</v>
      </c>
    </row>
    <row r="354" customFormat="false" ht="39.75" hidden="false" customHeight="true" outlineLevel="0" collapsed="false">
      <c r="A354" s="57" t="s">
        <v>951</v>
      </c>
      <c r="B354" s="57" t="s">
        <v>251</v>
      </c>
      <c r="C354" s="57" t="str">
        <f aca="false">Flights!$F$14</f>
        <v>MH1140</v>
      </c>
      <c r="D354" s="58" t="n">
        <f aca="false">Flights!$D$14</f>
        <v>46307</v>
      </c>
      <c r="E354" s="57" t="str">
        <f aca="false">Flights!$G$14&amp;"-"&amp;Flights!$H$14</f>
        <v>KUL-PEN</v>
      </c>
      <c r="F354" s="57" t="str">
        <f aca="false">Flights!$K$14</f>
        <v>BC</v>
      </c>
      <c r="G354" s="57" t="s">
        <v>455</v>
      </c>
      <c r="H354" s="57" t="s">
        <v>456</v>
      </c>
      <c r="I354" s="57" t="s">
        <v>495</v>
      </c>
      <c r="J354" s="57" t="s">
        <v>547</v>
      </c>
      <c r="K354" s="67" t="s">
        <v>497</v>
      </c>
      <c r="L354" s="67" t="s">
        <v>939</v>
      </c>
      <c r="M354" s="67" t="s">
        <v>447</v>
      </c>
      <c r="N354" s="67" t="s">
        <v>379</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IFERROR(IF(OR(SUMPRODUCT(--ISNUMBER(SEARCH({"a0","a-0","a_0","a/0","a.0"},BN354)))&gt;0,SUMPRODUCT(--ISNUMBER(SEARCH({"ref 0","ref no 0","ref. 0","ref: 0","no. 0","no: 0","# 0","rev 0","email 0","memo 0","form 0","sheet 0","log 0","doc 0","report 0","photo 0","photos 0","img 0","file 0","ack 0","batch 0","lot 0","job 0","record 0","fax 0","letter 0","ref0","#0","no.0","no:0"},BM354)))&gt;0,AND(SUMPRODUCT(--ISNUMBER(SEARCH({" ref "," email "," memo "," form "," sheet "," report "," ack "," letter "," record "," log "," doc "," file "," batch "," lot "," job "," fax "," rev "," ticket "," case "," order "},(" "&amp;SUBSTITUTE(SUBSTITUTE(SUBSTITUTE(BM354,":"," "),"."," "),","," ")&amp;" "))))&gt;0,ISNUMBER(SEARCH("000",SUBSTITUTE(BM354,":"," ")))),SUMPRODUCT(--ISNUMBER(SEARCH({"http","www.","\",".pdf",".jpg",".jpeg",".png",".heic",".xls",".doc",".msg",".eml"},Z354)))&gt;0),1,0),0)</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IFERROR(IF(OR(SUMPRODUCT(--ISNUMBER(SEARCH({"a0","a-0","a_0","a/0","a.0"},BP354)))&gt;0,SUMPRODUCT(--ISNUMBER(SEARCH({"ref 0","ref no 0","ref. 0","ref: 0","no. 0","no: 0","# 0","rev 0","email 0","memo 0","form 0","sheet 0","log 0","doc 0","report 0","photo 0","photos 0","img 0","file 0","ack 0","batch 0","lot 0","job 0","record 0","fax 0","letter 0","ref0","#0","no.0","no:0"},BO354)))&gt;0,AND(SUMPRODUCT(--ISNUMBER(SEARCH({" ref "," email "," memo "," form "," sheet "," report "," ack "," letter "," record "," log "," doc "," file "," batch "," lot "," job "," fax "," rev "," ticket "," case "," order "},(" "&amp;SUBSTITUTE(SUBSTITUTE(SUBSTITUTE(BO354,":"," "),"."," "),","," ")&amp;" "))))&gt;0,ISNUMBER(SEARCH("000",SUBSTITUTE(BO354,":"," ")))),SUMPRODUCT(--ISNUMBER(SEARCH({"http","www.","\",".pdf",".jpg",".jpeg",".png",".heic",".xls",".doc",".msg",".eml"},W354)))&gt;0),1,0),0)</f>
        <v>0</v>
      </c>
    </row>
    <row r="355" customFormat="false" ht="39.75" hidden="false" customHeight="true" outlineLevel="0" collapsed="false">
      <c r="A355" s="57" t="s">
        <v>952</v>
      </c>
      <c r="B355" s="57" t="s">
        <v>251</v>
      </c>
      <c r="C355" s="57" t="str">
        <f aca="false">Flights!$F$14</f>
        <v>MH1140</v>
      </c>
      <c r="D355" s="58" t="n">
        <f aca="false">Flights!$D$14</f>
        <v>46307</v>
      </c>
      <c r="E355" s="57" t="str">
        <f aca="false">Flights!$G$14&amp;"-"&amp;Flights!$H$14</f>
        <v>KUL-PEN</v>
      </c>
      <c r="F355" s="57" t="str">
        <f aca="false">Flights!$K$14</f>
        <v>BC</v>
      </c>
      <c r="G355" s="57" t="s">
        <v>455</v>
      </c>
      <c r="H355" s="57" t="s">
        <v>456</v>
      </c>
      <c r="I355" s="57" t="s">
        <v>443</v>
      </c>
      <c r="J355" s="57" t="s">
        <v>549</v>
      </c>
      <c r="K355" s="67" t="s">
        <v>445</v>
      </c>
      <c r="L355" s="67" t="s">
        <v>941</v>
      </c>
      <c r="M355" s="67" t="s">
        <v>447</v>
      </c>
      <c r="N355" s="67" t="s">
        <v>379</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IFERROR(IF(OR(SUMPRODUCT(--ISNUMBER(SEARCH({"a0","a-0","a_0","a/0","a.0"},BN355)))&gt;0,SUMPRODUCT(--ISNUMBER(SEARCH({"ref 0","ref no 0","ref. 0","ref: 0","no. 0","no: 0","# 0","rev 0","email 0","memo 0","form 0","sheet 0","log 0","doc 0","report 0","photo 0","photos 0","img 0","file 0","ack 0","batch 0","lot 0","job 0","record 0","fax 0","letter 0","ref0","#0","no.0","no:0"},BM355)))&gt;0,AND(SUMPRODUCT(--ISNUMBER(SEARCH({" ref "," email "," memo "," form "," sheet "," report "," ack "," letter "," record "," log "," doc "," file "," batch "," lot "," job "," fax "," rev "," ticket "," case "," order "},(" "&amp;SUBSTITUTE(SUBSTITUTE(SUBSTITUTE(BM355,":"," "),"."," "),","," ")&amp;" "))))&gt;0,ISNUMBER(SEARCH("000",SUBSTITUTE(BM355,":"," ")))),SUMPRODUCT(--ISNUMBER(SEARCH({"http","www.","\",".pdf",".jpg",".jpeg",".png",".heic",".xls",".doc",".msg",".eml"},Z355)))&gt;0),1,0),0)</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IFERROR(IF(OR(SUMPRODUCT(--ISNUMBER(SEARCH({"a0","a-0","a_0","a/0","a.0"},BP355)))&gt;0,SUMPRODUCT(--ISNUMBER(SEARCH({"ref 0","ref no 0","ref. 0","ref: 0","no. 0","no: 0","# 0","rev 0","email 0","memo 0","form 0","sheet 0","log 0","doc 0","report 0","photo 0","photos 0","img 0","file 0","ack 0","batch 0","lot 0","job 0","record 0","fax 0","letter 0","ref0","#0","no.0","no:0"},BO355)))&gt;0,AND(SUMPRODUCT(--ISNUMBER(SEARCH({" ref "," email "," memo "," form "," sheet "," report "," ack "," letter "," record "," log "," doc "," file "," batch "," lot "," job "," fax "," rev "," ticket "," case "," order "},(" "&amp;SUBSTITUTE(SUBSTITUTE(SUBSTITUTE(BO355,":"," "),"."," "),","," ")&amp;" "))))&gt;0,ISNUMBER(SEARCH("000",SUBSTITUTE(BO355,":"," ")))),SUMPRODUCT(--ISNUMBER(SEARCH({"http","www.","\",".pdf",".jpg",".jpeg",".png",".heic",".xls",".doc",".msg",".eml"},W355)))&gt;0),1,0),0)</f>
        <v>0</v>
      </c>
    </row>
    <row r="356" customFormat="false" ht="39.75" hidden="false" customHeight="true" outlineLevel="0" collapsed="false">
      <c r="A356" s="57" t="s">
        <v>953</v>
      </c>
      <c r="B356" s="57" t="s">
        <v>251</v>
      </c>
      <c r="C356" s="57" t="str">
        <f aca="false">Flights!$F$14</f>
        <v>MH1140</v>
      </c>
      <c r="D356" s="58" t="n">
        <f aca="false">Flights!$D$14</f>
        <v>46307</v>
      </c>
      <c r="E356" s="57" t="str">
        <f aca="false">Flights!$G$14&amp;"-"&amp;Flights!$H$14</f>
        <v>KUL-PEN</v>
      </c>
      <c r="F356" s="57" t="str">
        <f aca="false">Flights!$K$14</f>
        <v>BC</v>
      </c>
      <c r="G356" s="57" t="s">
        <v>455</v>
      </c>
      <c r="H356" s="57" t="s">
        <v>456</v>
      </c>
      <c r="I356" s="57" t="s">
        <v>443</v>
      </c>
      <c r="J356" s="57" t="s">
        <v>551</v>
      </c>
      <c r="K356" s="67" t="s">
        <v>445</v>
      </c>
      <c r="L356" s="67" t="s">
        <v>943</v>
      </c>
      <c r="M356" s="67" t="s">
        <v>447</v>
      </c>
      <c r="N356" s="67" t="s">
        <v>379</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IFERROR(IF(OR(SUMPRODUCT(--ISNUMBER(SEARCH({"a0","a-0","a_0","a/0","a.0"},BN356)))&gt;0,SUMPRODUCT(--ISNUMBER(SEARCH({"ref 0","ref no 0","ref. 0","ref: 0","no. 0","no: 0","# 0","rev 0","email 0","memo 0","form 0","sheet 0","log 0","doc 0","report 0","photo 0","photos 0","img 0","file 0","ack 0","batch 0","lot 0","job 0","record 0","fax 0","letter 0","ref0","#0","no.0","no:0"},BM356)))&gt;0,AND(SUMPRODUCT(--ISNUMBER(SEARCH({" ref "," email "," memo "," form "," sheet "," report "," ack "," letter "," record "," log "," doc "," file "," batch "," lot "," job "," fax "," rev "," ticket "," case "," order "},(" "&amp;SUBSTITUTE(SUBSTITUTE(SUBSTITUTE(BM356,":"," "),"."," "),","," ")&amp;" "))))&gt;0,ISNUMBER(SEARCH("000",SUBSTITUTE(BM356,":"," ")))),SUMPRODUCT(--ISNUMBER(SEARCH({"http","www.","\",".pdf",".jpg",".jpeg",".png",".heic",".xls",".doc",".msg",".eml"},Z356)))&gt;0),1,0),0)</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IFERROR(IF(OR(SUMPRODUCT(--ISNUMBER(SEARCH({"a0","a-0","a_0","a/0","a.0"},BP356)))&gt;0,SUMPRODUCT(--ISNUMBER(SEARCH({"ref 0","ref no 0","ref. 0","ref: 0","no. 0","no: 0","# 0","rev 0","email 0","memo 0","form 0","sheet 0","log 0","doc 0","report 0","photo 0","photos 0","img 0","file 0","ack 0","batch 0","lot 0","job 0","record 0","fax 0","letter 0","ref0","#0","no.0","no:0"},BO356)))&gt;0,AND(SUMPRODUCT(--ISNUMBER(SEARCH({" ref "," email "," memo "," form "," sheet "," report "," ack "," letter "," record "," log "," doc "," file "," batch "," lot "," job "," fax "," rev "," ticket "," case "," order "},(" "&amp;SUBSTITUTE(SUBSTITUTE(SUBSTITUTE(BO356,":"," "),"."," "),","," ")&amp;" "))))&gt;0,ISNUMBER(SEARCH("000",SUBSTITUTE(BO356,":"," ")))),SUMPRODUCT(--ISNUMBER(SEARCH({"http","www.","\",".pdf",".jpg",".jpeg",".png",".heic",".xls",".doc",".msg",".eml"},W356)))&gt;0),1,0),0)</f>
        <v>0</v>
      </c>
    </row>
    <row r="357" customFormat="false" ht="39.75" hidden="false" customHeight="true" outlineLevel="0" collapsed="false">
      <c r="A357" s="57" t="s">
        <v>954</v>
      </c>
      <c r="B357" s="57" t="s">
        <v>258</v>
      </c>
      <c r="C357" s="57" t="str">
        <f aca="false">Flights!$F$15</f>
        <v>MH1149</v>
      </c>
      <c r="D357" s="58" t="n">
        <f aca="false">Flights!$D$15</f>
        <v>46307</v>
      </c>
      <c r="E357" s="57" t="str">
        <f aca="false">Flights!$G$15&amp;"-"&amp;Flights!$H$15</f>
        <v>PEN-KUL</v>
      </c>
      <c r="F357" s="57" t="str">
        <f aca="false">Flights!$K$15</f>
        <v>EY</v>
      </c>
      <c r="G357" s="57" t="s">
        <v>81</v>
      </c>
      <c r="H357" s="57" t="s">
        <v>374</v>
      </c>
      <c r="I357" s="57" t="s">
        <v>375</v>
      </c>
      <c r="J357" s="57" t="s">
        <v>376</v>
      </c>
      <c r="K357" s="67" t="s">
        <v>377</v>
      </c>
      <c r="L357" s="67" t="s">
        <v>378</v>
      </c>
      <c r="M357" s="67"/>
      <c r="N357" s="67" t="s">
        <v>379</v>
      </c>
      <c r="O357" s="67" t="s">
        <v>908</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t="n">
        <f aca="false">IFERROR(IF(OR(SUMPRODUCT(--ISNUMBER(SEARCH({"a0","a-0","a_0","a/0","a.0"},BN357)))&gt;0,SUMPRODUCT(--ISNUMBER(SEARCH({"ref 0","ref no 0","ref. 0","ref: 0","no. 0","no: 0","# 0","rev 0","email 0","memo 0","form 0","sheet 0","log 0","doc 0","report 0","photo 0","photos 0","img 0","file 0","ack 0","batch 0","lot 0","job 0","record 0","fax 0","letter 0","ref0","#0","no.0","no:0"},BM357)))&gt;0,AND(SUMPRODUCT(--ISNUMBER(SEARCH({" ref "," email "," memo "," form "," sheet "," report "," ack "," letter "," record "," log "," doc "," file "," batch "," lot "," job "," fax "," rev "," ticket "," case "," order "},(" "&amp;SUBSTITUTE(SUBSTITUTE(SUBSTITUTE(BM357,":"," "),"."," "),","," ")&amp;" "))))&gt;0,ISNUMBER(SEARCH("000",SUBSTITUTE(BM357,":"," ")))),SUMPRODUCT(--ISNUMBER(SEARCH({"http","www.","\",".pdf",".jpg",".jpeg",".png",".heic",".xls",".doc",".msg",".eml"},Z357)))&gt;0),1,0),0)</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IFERROR(IF(OR(SUMPRODUCT(--ISNUMBER(SEARCH({"a0","a-0","a_0","a/0","a.0"},BP357)))&gt;0,SUMPRODUCT(--ISNUMBER(SEARCH({"ref 0","ref no 0","ref. 0","ref: 0","no. 0","no: 0","# 0","rev 0","email 0","memo 0","form 0","sheet 0","log 0","doc 0","report 0","photo 0","photos 0","img 0","file 0","ack 0","batch 0","lot 0","job 0","record 0","fax 0","letter 0","ref0","#0","no.0","no:0"},BO357)))&gt;0,AND(SUMPRODUCT(--ISNUMBER(SEARCH({" ref "," email "," memo "," form "," sheet "," report "," ack "," letter "," record "," log "," doc "," file "," batch "," lot "," job "," fax "," rev "," ticket "," case "," order "},(" "&amp;SUBSTITUTE(SUBSTITUTE(SUBSTITUTE(BO357,":"," "),"."," "),","," ")&amp;" "))))&gt;0,ISNUMBER(SEARCH("000",SUBSTITUTE(BO357,":"," ")))),SUMPRODUCT(--ISNUMBER(SEARCH({"http","www.","\",".pdf",".jpg",".jpeg",".png",".heic",".xls",".doc",".msg",".eml"},W357)))&gt;0),1,0),0)</f>
        <v>0</v>
      </c>
    </row>
    <row r="358" customFormat="false" ht="41.25" hidden="false" customHeight="true" outlineLevel="0" collapsed="false">
      <c r="A358" s="57" t="s">
        <v>955</v>
      </c>
      <c r="B358" s="57" t="s">
        <v>258</v>
      </c>
      <c r="C358" s="57" t="str">
        <f aca="false">Flights!$F$15</f>
        <v>MH1149</v>
      </c>
      <c r="D358" s="58" t="n">
        <f aca="false">Flights!$D$15</f>
        <v>46307</v>
      </c>
      <c r="E358" s="57" t="str">
        <f aca="false">Flights!$G$15&amp;"-"&amp;Flights!$H$15</f>
        <v>PEN-KUL</v>
      </c>
      <c r="F358" s="57" t="str">
        <f aca="false">Flights!$K$15</f>
        <v>EY</v>
      </c>
      <c r="G358" s="57" t="s">
        <v>81</v>
      </c>
      <c r="H358" s="57" t="s">
        <v>374</v>
      </c>
      <c r="I358" s="57" t="s">
        <v>381</v>
      </c>
      <c r="J358" s="57" t="s">
        <v>382</v>
      </c>
      <c r="K358" s="67" t="s">
        <v>383</v>
      </c>
      <c r="L358" s="67" t="s">
        <v>378</v>
      </c>
      <c r="M358" s="67"/>
      <c r="N358" s="67" t="s">
        <v>379</v>
      </c>
      <c r="O358" s="67" t="s">
        <v>910</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")))/(LEN(L_PendNeg)+1)),1,0),1)</f>
        <v>0</v>
      </c>
      <c r="BK358" s="61" t="n">
        <f aca="false">IFERROR(IF(SUMPRODUCT((LEN(BF358)-LEN(SUBSTITUTE(BF358," "&amp;L_PendStrict&amp;" "," ")))/(LEN(L_PendStrict)+1))&gt;SUMPRODUCT((LEN(BF358)-LEN(SUBSTITUTE(BF358," "&amp;L_PendNeg&amp;" "," ")))/(LEN(L_PendNeg)+1)),1,0),1)</f>
        <v>0</v>
      </c>
      <c r="BL358" s="61" t="n">
        <f aca="false">IFERROR(IF(OR(SUMPRODUCT(--ISNUMBER(SEARCH({"a0","a-0","a_0","a/0","a.0"},BN358)))&gt;0,SUMPRODUCT(--ISNUMBER(SEARCH({"ref 0","ref no 0","ref. 0","ref: 0","no. 0","no: 0","# 0","rev 0","email 0","memo 0","form 0","sheet 0","log 0","doc 0","report 0","photo 0","photos 0","img 0","file 0","ack 0","batch 0","lot 0","job 0","record 0","fax 0","letter 0","ref0","#0","no.0","no:0"},BM358)))&gt;0,AND(SUMPRODUCT(--ISNUMBER(SEARCH({" ref "," email "," memo "," form "," sheet "," report "," ack "," letter "," record "," log "," doc "," file "," batch "," lot "," job "," fax "," rev "," ticket "," case "," order "},(" "&amp;SUBSTITUTE(SUBSTITUTE(SUBSTITUTE(BM358,":"," "),"."," "),","," ")&amp;" "))))&gt;0,ISNUMBER(SEARCH("000",SUBSTITUTE(BM358,":"," ")))),SUMPRODUCT(--ISNUMBER(SEARCH({"http","www.","\",".pdf",".jpg",".jpeg",".png",".heic",".xls",".doc",".msg",".eml"},Z358)))&gt;0),1,0),0)</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IFERROR(IF(OR(SUMPRODUCT(--ISNUMBER(SEARCH({"a0","a-0","a_0","a/0","a.0"},BP358)))&gt;0,SUMPRODUCT(--ISNUMBER(SEARCH({"ref 0","ref no 0","ref. 0","ref: 0","no. 0","no: 0","# 0","rev 0","email 0","memo 0","form 0","sheet 0","log 0","doc 0","report 0","photo 0","photos 0","img 0","file 0","ack 0","batch 0","lot 0","job 0","record 0","fax 0","letter 0","ref0","#0","no.0","no:0"},BO358)))&gt;0,AND(SUMPRODUCT(--ISNUMBER(SEARCH({" ref "," email "," memo "," form "," sheet "," report "," ack "," letter "," record "," log "," doc "," file "," batch "," lot "," job "," fax "," rev "," ticket "," case "," order "},(" "&amp;SUBSTITUTE(SUBSTITUTE(SUBSTITUTE(BO358,":"," "),"."," "),","," ")&amp;" "))))&gt;0,ISNUMBER(SEARCH("000",SUBSTITUTE(BO358,":"," ")))),SUMPRODUCT(--ISNUMBER(SEARCH({"http","www.","\",".pdf",".jpg",".jpeg",".png",".heic",".xls",".doc",".msg",".eml"},W358)))&gt;0),1,0),0)</f>
        <v>0</v>
      </c>
    </row>
    <row r="359" customFormat="false" ht="41.25" hidden="false" customHeight="true" outlineLevel="0" collapsed="false">
      <c r="A359" s="57" t="s">
        <v>956</v>
      </c>
      <c r="B359" s="57" t="s">
        <v>258</v>
      </c>
      <c r="C359" s="57" t="str">
        <f aca="false">Flights!$F$15</f>
        <v>MH1149</v>
      </c>
      <c r="D359" s="58" t="n">
        <f aca="false">Flights!$D$15</f>
        <v>46307</v>
      </c>
      <c r="E359" s="57" t="str">
        <f aca="false">Flights!$G$15&amp;"-"&amp;Flights!$H$15</f>
        <v>PEN-KUL</v>
      </c>
      <c r="F359" s="57" t="str">
        <f aca="false">Flights!$K$15</f>
        <v>EY</v>
      </c>
      <c r="G359" s="57" t="s">
        <v>81</v>
      </c>
      <c r="H359" s="57" t="s">
        <v>374</v>
      </c>
      <c r="I359" s="57" t="s">
        <v>385</v>
      </c>
      <c r="J359" s="57" t="s">
        <v>386</v>
      </c>
      <c r="K359" s="67" t="s">
        <v>387</v>
      </c>
      <c r="L359" s="67" t="s">
        <v>378</v>
      </c>
      <c r="M359" s="67"/>
      <c r="N359" s="67" t="str">
        <f aca="false">IF(TRIM(Flights!$L$15)="A339","Required","N/A – rule")</f>
        <v>N/A – rule</v>
      </c>
      <c r="O359" s="67" t="s">
        <v>388</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")))/(LEN(L_PendNeg)+1)),1,0),1)</f>
        <v>0</v>
      </c>
      <c r="BK359" s="61" t="n">
        <f aca="false">IFERROR(IF(SUMPRODUCT((LEN(BF359)-LEN(SUBSTITUTE(BF359," "&amp;L_PendStrict&amp;" "," ")))/(LEN(L_PendStrict)+1))&gt;SUMPRODUCT((LEN(BF359)-LEN(SUBSTITUTE(BF359," "&amp;L_PendNeg&amp;" "," ")))/(LEN(L_PendNeg)+1)),1,0),1)</f>
        <v>0</v>
      </c>
      <c r="BL359" s="61" t="n">
        <f aca="false">IFERROR(IF(OR(SUMPRODUCT(--ISNUMBER(SEARCH({"a0","a-0","a_0","a/0","a.0"},BN359)))&gt;0,SUMPRODUCT(--ISNUMBER(SEARCH({"ref 0","ref no 0","ref. 0","ref: 0","no. 0","no: 0","# 0","rev 0","email 0","memo 0","form 0","sheet 0","log 0","doc 0","report 0","photo 0","photos 0","img 0","file 0","ack 0","batch 0","lot 0","job 0","record 0","fax 0","letter 0","ref0","#0","no.0","no:0"},BM359)))&gt;0,AND(SUMPRODUCT(--ISNUMBER(SEARCH({" ref "," email "," memo "," form "," sheet "," report "," ack "," letter "," record "," log "," doc "," file "," batch "," lot "," job "," fax "," rev "," ticket "," case "," order "},(" "&amp;SUBSTITUTE(SUBSTITUTE(SUBSTITUTE(BM359,":"," "),"."," "),","," ")&amp;" "))))&gt;0,ISNUMBER(SEARCH("000",SUBSTITUTE(BM359,":"," ")))),SUMPRODUCT(--ISNUMBER(SEARCH({"http","www.","\",".pdf",".jpg",".jpeg",".png",".heic",".xls",".doc",".msg",".eml"},Z359)))&gt;0),1,0),0)</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IFERROR(IF(OR(SUMPRODUCT(--ISNUMBER(SEARCH({"a0","a-0","a_0","a/0","a.0"},BP359)))&gt;0,SUMPRODUCT(--ISNUMBER(SEARCH({"ref 0","ref no 0","ref. 0","ref: 0","no. 0","no: 0","# 0","rev 0","email 0","memo 0","form 0","sheet 0","log 0","doc 0","report 0","photo 0","photos 0","img 0","file 0","ack 0","batch 0","lot 0","job 0","record 0","fax 0","letter 0","ref0","#0","no.0","no:0"},BO359)))&gt;0,AND(SUMPRODUCT(--ISNUMBER(SEARCH({" ref "," email "," memo "," form "," sheet "," report "," ack "," letter "," record "," log "," doc "," file "," batch "," lot "," job "," fax "," rev "," ticket "," case "," order "},(" "&amp;SUBSTITUTE(SUBSTITUTE(SUBSTITUTE(BO359,":"," "),"."," "),","," ")&amp;" "))))&gt;0,ISNUMBER(SEARCH("000",SUBSTITUTE(BO359,":"," ")))),SUMPRODUCT(--ISNUMBER(SEARCH({"http","www.","\",".pdf",".jpg",".jpeg",".png",".heic",".xls",".doc",".msg",".eml"},W359)))&gt;0),1,0),0)</f>
        <v>0</v>
      </c>
    </row>
    <row r="360" customFormat="false" ht="39.75" hidden="false" customHeight="true" outlineLevel="0" collapsed="false">
      <c r="A360" s="57" t="s">
        <v>957</v>
      </c>
      <c r="B360" s="57" t="s">
        <v>258</v>
      </c>
      <c r="C360" s="57" t="str">
        <f aca="false">Flights!$F$15</f>
        <v>MH1149</v>
      </c>
      <c r="D360" s="58" t="n">
        <f aca="false">Flights!$D$15</f>
        <v>46307</v>
      </c>
      <c r="E360" s="57" t="str">
        <f aca="false">Flights!$G$15&amp;"-"&amp;Flights!$H$15</f>
        <v>PEN-KUL</v>
      </c>
      <c r="F360" s="57" t="str">
        <f aca="false">Flights!$K$15</f>
        <v>EY</v>
      </c>
      <c r="G360" s="57" t="s">
        <v>81</v>
      </c>
      <c r="H360" s="57" t="s">
        <v>374</v>
      </c>
      <c r="I360" s="57" t="s">
        <v>390</v>
      </c>
      <c r="J360" s="57" t="s">
        <v>391</v>
      </c>
      <c r="K360" s="67" t="s">
        <v>392</v>
      </c>
      <c r="L360" s="67" t="s">
        <v>378</v>
      </c>
      <c r="M360" s="67"/>
      <c r="N360" s="67" t="s">
        <v>379</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")))/(LEN(L_PendNeg)+1)),1,0),1)</f>
        <v>0</v>
      </c>
      <c r="BK360" s="61" t="n">
        <f aca="false">IFERROR(IF(SUMPRODUCT((LEN(BF360)-LEN(SUBSTITUTE(BF360," "&amp;L_PendStrict&amp;" "," ")))/(LEN(L_PendStrict)+1))&gt;SUMPRODUCT((LEN(BF360)-LEN(SUBSTITUTE(BF360," "&amp;L_PendNeg&amp;" "," ")))/(LEN(L_PendNeg)+1)),1,0),1)</f>
        <v>0</v>
      </c>
      <c r="BL360" s="61" t="n">
        <f aca="false">IFERROR(IF(OR(SUMPRODUCT(--ISNUMBER(SEARCH({"a0","a-0","a_0","a/0","a.0"},BN360)))&gt;0,SUMPRODUCT(--ISNUMBER(SEARCH({"ref 0","ref no 0","ref. 0","ref: 0","no. 0","no: 0","# 0","rev 0","email 0","memo 0","form 0","sheet 0","log 0","doc 0","report 0","photo 0","photos 0","img 0","file 0","ack 0","batch 0","lot 0","job 0","record 0","fax 0","letter 0","ref0","#0","no.0","no:0"},BM360)))&gt;0,AND(SUMPRODUCT(--ISNUMBER(SEARCH({" ref "," email "," memo "," form "," sheet "," report "," ack "," letter "," record "," log "," doc "," file "," batch "," lot "," job "," fax "," rev "," ticket "," case "," order "},(" "&amp;SUBSTITUTE(SUBSTITUTE(SUBSTITUTE(BM360,":"," "),"."," "),","," ")&amp;" "))))&gt;0,ISNUMBER(SEARCH("000",SUBSTITUTE(BM360,":"," ")))),SUMPRODUCT(--ISNUMBER(SEARCH({"http","www.","\",".pdf",".jpg",".jpeg",".png",".heic",".xls",".doc",".msg",".eml"},Z360)))&gt;0),1,0),0)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IFERROR(IF(OR(SUMPRODUCT(--ISNUMBER(SEARCH({"a0","a-0","a_0","a/0","a.0"},BP360)))&gt;0,SUMPRODUCT(--ISNUMBER(SEARCH({"ref 0","ref no 0","ref. 0","ref: 0","no. 0","no: 0","# 0","rev 0","email 0","memo 0","form 0","sheet 0","log 0","doc 0","report 0","photo 0","photos 0","img 0","file 0","ack 0","batch 0","lot 0","job 0","record 0","fax 0","letter 0","ref0","#0","no.0","no:0"},BO360)))&gt;0,AND(SUMPRODUCT(--ISNUMBER(SEARCH({" ref "," email "," memo "," form "," sheet "," report "," ack "," letter "," record "," log "," doc "," file "," batch "," lot "," job "," fax "," rev "," ticket "," case "," order "},(" "&amp;SUBSTITUTE(SUBSTITUTE(SUBSTITUTE(BO360,":"," "),"."," "),","," ")&amp;" "))))&gt;0,ISNUMBER(SEARCH("000",SUBSTITUTE(BO360,":"," ")))),SUMPRODUCT(--ISNUMBER(SEARCH({"http","www.","\",".pdf",".jpg",".jpeg",".png",".heic",".xls",".doc",".msg",".eml"},W360)))&gt;0),1,0),0)</f>
        <v>0</v>
      </c>
    </row>
    <row r="361" customFormat="false" ht="39.75" hidden="false" customHeight="true" outlineLevel="0" collapsed="false">
      <c r="A361" s="57" t="s">
        <v>958</v>
      </c>
      <c r="B361" s="57" t="s">
        <v>258</v>
      </c>
      <c r="C361" s="57" t="str">
        <f aca="false">Flights!$F$15</f>
        <v>MH1149</v>
      </c>
      <c r="D361" s="58" t="n">
        <f aca="false">Flights!$D$15</f>
        <v>46307</v>
      </c>
      <c r="E361" s="57" t="str">
        <f aca="false">Flights!$G$15&amp;"-"&amp;Flights!$H$15</f>
        <v>PEN-KUL</v>
      </c>
      <c r="F361" s="57" t="str">
        <f aca="false">Flights!$K$15</f>
        <v>EY</v>
      </c>
      <c r="G361" s="57" t="s">
        <v>81</v>
      </c>
      <c r="H361" s="57" t="s">
        <v>374</v>
      </c>
      <c r="I361" s="57" t="s">
        <v>394</v>
      </c>
      <c r="J361" s="57" t="s">
        <v>395</v>
      </c>
      <c r="K361" s="67" t="s">
        <v>396</v>
      </c>
      <c r="L361" s="67" t="s">
        <v>378</v>
      </c>
      <c r="M361" s="67"/>
      <c r="N361" s="67" t="s">
        <v>379</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")))/(LEN(L_PendNeg)+1)),1,0),1)</f>
        <v>0</v>
      </c>
      <c r="BK361" s="61" t="n">
        <f aca="false">IFERROR(IF(SUMPRODUCT((LEN(BF361)-LEN(SUBSTITUTE(BF361," "&amp;L_PendStrict&amp;" "," ")))/(LEN(L_PendStrict)+1))&gt;SUMPRODUCT((LEN(BF361)-LEN(SUBSTITUTE(BF361," "&amp;L_PendNeg&amp;" "," ")))/(LEN(L_PendNeg)+1)),1,0),1)</f>
        <v>0</v>
      </c>
      <c r="BL361" s="61" t="n">
        <f aca="false">IFERROR(IF(OR(SUMPRODUCT(--ISNUMBER(SEARCH({"a0","a-0","a_0","a/0","a.0"},BN361)))&gt;0,SUMPRODUCT(--ISNUMBER(SEARCH({"ref 0","ref no 0","ref. 0","ref: 0","no. 0","no: 0","# 0","rev 0","email 0","memo 0","form 0","sheet 0","log 0","doc 0","report 0","photo 0","photos 0","img 0","file 0","ack 0","batch 0","lot 0","job 0","record 0","fax 0","letter 0","ref0","#0","no.0","no:0"},BM361)))&gt;0,AND(SUMPRODUCT(--ISNUMBER(SEARCH({" ref "," email "," memo "," form "," sheet "," report "," ack "," letter "," record "," log "," doc "," file "," batch "," lot "," job "," fax "," rev "," ticket "," case "," order "},(" "&amp;SUBSTITUTE(SUBSTITUTE(SUBSTITUTE(BM361,":"," "),"."," "),","," ")&amp;" "))))&gt;0,ISNUMBER(SEARCH("000",SUBSTITUTE(BM361,":"," ")))),SUMPRODUCT(--ISNUMBER(SEARCH({"http","www.","\",".pdf",".jpg",".jpeg",".png",".heic",".xls",".doc",".msg",".eml"},Z361)))&gt;0),1,0),0)</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IFERROR(IF(OR(SUMPRODUCT(--ISNUMBER(SEARCH({"a0","a-0","a_0","a/0","a.0"},BP361)))&gt;0,SUMPRODUCT(--ISNUMBER(SEARCH({"ref 0","ref no 0","ref. 0","ref: 0","no. 0","no: 0","# 0","rev 0","email 0","memo 0","form 0","sheet 0","log 0","doc 0","report 0","photo 0","photos 0","img 0","file 0","ack 0","batch 0","lot 0","job 0","record 0","fax 0","letter 0","ref0","#0","no.0","no:0"},BO361)))&gt;0,AND(SUMPRODUCT(--ISNUMBER(SEARCH({" ref "," email "," memo "," form "," sheet "," report "," ack "," letter "," record "," log "," doc "," file "," batch "," lot "," job "," fax "," rev "," ticket "," case "," order "},(" "&amp;SUBSTITUTE(SUBSTITUTE(SUBSTITUTE(BO361,":"," "),"."," "),","," ")&amp;" "))))&gt;0,ISNUMBER(SEARCH("000",SUBSTITUTE(BO361,":"," ")))),SUMPRODUCT(--ISNUMBER(SEARCH({"http","www.","\",".pdf",".jpg",".jpeg",".png",".heic",".xls",".doc",".msg",".eml"},W361)))&gt;0),1,0),0)</f>
        <v>0</v>
      </c>
    </row>
    <row r="362" customFormat="false" ht="39.75" hidden="false" customHeight="true" outlineLevel="0" collapsed="false">
      <c r="A362" s="57" t="s">
        <v>959</v>
      </c>
      <c r="B362" s="57" t="s">
        <v>258</v>
      </c>
      <c r="C362" s="57" t="str">
        <f aca="false">Flights!$F$15</f>
        <v>MH1149</v>
      </c>
      <c r="D362" s="58" t="n">
        <f aca="false">Flights!$D$15</f>
        <v>46307</v>
      </c>
      <c r="E362" s="57" t="str">
        <f aca="false">Flights!$G$15&amp;"-"&amp;Flights!$H$15</f>
        <v>PEN-KUL</v>
      </c>
      <c r="F362" s="57" t="str">
        <f aca="false">Flights!$K$15</f>
        <v>EY</v>
      </c>
      <c r="G362" s="57" t="s">
        <v>81</v>
      </c>
      <c r="H362" s="57" t="s">
        <v>374</v>
      </c>
      <c r="I362" s="57" t="s">
        <v>394</v>
      </c>
      <c r="J362" s="57" t="s">
        <v>398</v>
      </c>
      <c r="K362" s="67" t="s">
        <v>399</v>
      </c>
      <c r="L362" s="67" t="s">
        <v>378</v>
      </c>
      <c r="M362" s="67"/>
      <c r="N362" s="67" t="s">
        <v>379</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")))/(LEN(L_PendNeg)+1)),1,0),1)</f>
        <v>0</v>
      </c>
      <c r="BK362" s="61" t="n">
        <f aca="false">IFERROR(IF(SUMPRODUCT((LEN(BF362)-LEN(SUBSTITUTE(BF362," "&amp;L_PendStrict&amp;" "," ")))/(LEN(L_PendStrict)+1))&gt;SUMPRODUCT((LEN(BF362)-LEN(SUBSTITUTE(BF362," "&amp;L_PendNeg&amp;" "," ")))/(LEN(L_PendNeg)+1)),1,0),1)</f>
        <v>0</v>
      </c>
      <c r="BL362" s="61" t="n">
        <f aca="false">IFERROR(IF(OR(SUMPRODUCT(--ISNUMBER(SEARCH({"a0","a-0","a_0","a/0","a.0"},BN362)))&gt;0,SUMPRODUCT(--ISNUMBER(SEARCH({"ref 0","ref no 0","ref. 0","ref: 0","no. 0","no: 0","# 0","rev 0","email 0","memo 0","form 0","sheet 0","log 0","doc 0","report 0","photo 0","photos 0","img 0","file 0","ack 0","batch 0","lot 0","job 0","record 0","fax 0","letter 0","ref0","#0","no.0","no:0"},BM362)))&gt;0,AND(SUMPRODUCT(--ISNUMBER(SEARCH({" ref "," email "," memo "," form "," sheet "," report "," ack "," letter "," record "," log "," doc "," file "," batch "," lot "," job "," fax "," rev "," ticket "," case "," order "},(" "&amp;SUBSTITUTE(SUBSTITUTE(SUBSTITUTE(BM362,":"," "),"."," "),","," ")&amp;" "))))&gt;0,ISNUMBER(SEARCH("000",SUBSTITUTE(BM362,":"," ")))),SUMPRODUCT(--ISNUMBER(SEARCH({"http","www.","\",".pdf",".jpg",".jpeg",".png",".heic",".xls",".doc",".msg",".eml"},Z362)))&gt;0),1,0),0)</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IFERROR(IF(OR(SUMPRODUCT(--ISNUMBER(SEARCH({"a0","a-0","a_0","a/0","a.0"},BP362)))&gt;0,SUMPRODUCT(--ISNUMBER(SEARCH({"ref 0","ref no 0","ref. 0","ref: 0","no. 0","no: 0","# 0","rev 0","email 0","memo 0","form 0","sheet 0","log 0","doc 0","report 0","photo 0","photos 0","img 0","file 0","ack 0","batch 0","lot 0","job 0","record 0","fax 0","letter 0","ref0","#0","no.0","no:0"},BO362)))&gt;0,AND(SUMPRODUCT(--ISNUMBER(SEARCH({" ref "," email "," memo "," form "," sheet "," report "," ack "," letter "," record "," log "," doc "," file "," batch "," lot "," job "," fax "," rev "," ticket "," case "," order "},(" "&amp;SUBSTITUTE(SUBSTITUTE(SUBSTITUTE(BO362,":"," "),"."," "),","," ")&amp;" "))))&gt;0,ISNUMBER(SEARCH("000",SUBSTITUTE(BO362,":"," ")))),SUMPRODUCT(--ISNUMBER(SEARCH({"http","www.","\",".pdf",".jpg",".jpeg",".png",".heic",".xls",".doc",".msg",".eml"},W362)))&gt;0),1,0),0)</f>
        <v>0</v>
      </c>
    </row>
    <row r="363" customFormat="false" ht="39.75" hidden="false" customHeight="true" outlineLevel="0" collapsed="false">
      <c r="A363" s="57" t="s">
        <v>960</v>
      </c>
      <c r="B363" s="57" t="s">
        <v>258</v>
      </c>
      <c r="C363" s="57" t="str">
        <f aca="false">Flights!$F$15</f>
        <v>MH1149</v>
      </c>
      <c r="D363" s="58" t="n">
        <f aca="false">Flights!$D$15</f>
        <v>46307</v>
      </c>
      <c r="E363" s="57" t="str">
        <f aca="false">Flights!$G$15&amp;"-"&amp;Flights!$H$15</f>
        <v>PEN-KUL</v>
      </c>
      <c r="F363" s="57" t="str">
        <f aca="false">Flights!$K$15</f>
        <v>EY</v>
      </c>
      <c r="G363" s="57" t="s">
        <v>81</v>
      </c>
      <c r="H363" s="57" t="s">
        <v>374</v>
      </c>
      <c r="I363" s="57" t="s">
        <v>401</v>
      </c>
      <c r="J363" s="57" t="s">
        <v>402</v>
      </c>
      <c r="K363" s="67" t="s">
        <v>403</v>
      </c>
      <c r="L363" s="67" t="s">
        <v>378</v>
      </c>
      <c r="M363" s="67"/>
      <c r="N363" s="67" t="s">
        <v>379</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")))/(LEN(L_PendNeg)+1)),1,0),1)</f>
        <v>0</v>
      </c>
      <c r="BK363" s="61" t="n">
        <f aca="false">IFERROR(IF(SUMPRODUCT((LEN(BF363)-LEN(SUBSTITUTE(BF363," "&amp;L_PendStrict&amp;" "," ")))/(LEN(L_PendStrict)+1))&gt;SUMPRODUCT((LEN(BF363)-LEN(SUBSTITUTE(BF363," "&amp;L_PendNeg&amp;" "," ")))/(LEN(L_PendNeg)+1)),1,0),1)</f>
        <v>0</v>
      </c>
      <c r="BL363" s="61" t="n">
        <f aca="false">IFERROR(IF(OR(SUMPRODUCT(--ISNUMBER(SEARCH({"a0","a-0","a_0","a/0","a.0"},BN363)))&gt;0,SUMPRODUCT(--ISNUMBER(SEARCH({"ref 0","ref no 0","ref. 0","ref: 0","no. 0","no: 0","# 0","rev 0","email 0","memo 0","form 0","sheet 0","log 0","doc 0","report 0","photo 0","photos 0","img 0","file 0","ack 0","batch 0","lot 0","job 0","record 0","fax 0","letter 0","ref0","#0","no.0","no:0"},BM363)))&gt;0,AND(SUMPRODUCT(--ISNUMBER(SEARCH({" ref "," email "," memo "," form "," sheet "," report "," ack "," letter "," record "," log "," doc "," file "," batch "," lot "," job "," fax "," rev "," ticket "," case "," order "},(" "&amp;SUBSTITUTE(SUBSTITUTE(SUBSTITUTE(BM363,":"," "),"."," "),","," ")&amp;" "))))&gt;0,ISNUMBER(SEARCH("000",SUBSTITUTE(BM363,":"," ")))),SUMPRODUCT(--ISNUMBER(SEARCH({"http","www.","\",".pdf",".jpg",".jpeg",".png",".heic",".xls",".doc",".msg",".eml"},Z363)))&gt;0),1,0),0)</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IFERROR(IF(OR(SUMPRODUCT(--ISNUMBER(SEARCH({"a0","a-0","a_0","a/0","a.0"},BP363)))&gt;0,SUMPRODUCT(--ISNUMBER(SEARCH({"ref 0","ref no 0","ref. 0","ref: 0","no. 0","no: 0","# 0","rev 0","email 0","memo 0","form 0","sheet 0","log 0","doc 0","report 0","photo 0","photos 0","img 0","file 0","ack 0","batch 0","lot 0","job 0","record 0","fax 0","letter 0","ref0","#0","no.0","no:0"},BO363)))&gt;0,AND(SUMPRODUCT(--ISNUMBER(SEARCH({" ref "," email "," memo "," form "," sheet "," report "," ack "," letter "," record "," log "," doc "," file "," batch "," lot "," job "," fax "," rev "," ticket "," case "," order "},(" "&amp;SUBSTITUTE(SUBSTITUTE(SUBSTITUTE(BO363,":"," "),"."," "),","," ")&amp;" "))))&gt;0,ISNUMBER(SEARCH("000",SUBSTITUTE(BO363,":"," ")))),SUMPRODUCT(--ISNUMBER(SEARCH({"http","www.","\",".pdf",".jpg",".jpeg",".png",".heic",".xls",".doc",".msg",".eml"},W363)))&gt;0),1,0),0)</f>
        <v>0</v>
      </c>
    </row>
    <row r="364" customFormat="false" ht="39.75" hidden="false" customHeight="true" outlineLevel="0" collapsed="false">
      <c r="A364" s="57" t="s">
        <v>961</v>
      </c>
      <c r="B364" s="57" t="s">
        <v>258</v>
      </c>
      <c r="C364" s="57" t="str">
        <f aca="false">Flights!$F$15</f>
        <v>MH1149</v>
      </c>
      <c r="D364" s="58" t="n">
        <f aca="false">Flights!$D$15</f>
        <v>46307</v>
      </c>
      <c r="E364" s="57" t="str">
        <f aca="false">Flights!$G$15&amp;"-"&amp;Flights!$H$15</f>
        <v>PEN-KUL</v>
      </c>
      <c r="F364" s="57" t="str">
        <f aca="false">Flights!$K$15</f>
        <v>EY</v>
      </c>
      <c r="G364" s="57" t="s">
        <v>81</v>
      </c>
      <c r="H364" s="57" t="s">
        <v>374</v>
      </c>
      <c r="I364" s="57" t="s">
        <v>401</v>
      </c>
      <c r="J364" s="57" t="s">
        <v>405</v>
      </c>
      <c r="K364" s="67" t="s">
        <v>403</v>
      </c>
      <c r="L364" s="67" t="s">
        <v>378</v>
      </c>
      <c r="M364" s="67"/>
      <c r="N364" s="67" t="s">
        <v>379</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")))/(LEN(L_PendNeg)+1)),1,0),1)</f>
        <v>0</v>
      </c>
      <c r="BK364" s="61" t="n">
        <f aca="false">IFERROR(IF(SUMPRODUCT((LEN(BF364)-LEN(SUBSTITUTE(BF364," "&amp;L_PendStrict&amp;" "," ")))/(LEN(L_PendStrict)+1))&gt;SUMPRODUCT((LEN(BF364)-LEN(SUBSTITUTE(BF364," "&amp;L_PendNeg&amp;" "," ")))/(LEN(L_PendNeg)+1)),1,0),1)</f>
        <v>0</v>
      </c>
      <c r="BL364" s="61" t="n">
        <f aca="false">IFERROR(IF(OR(SUMPRODUCT(--ISNUMBER(SEARCH({"a0","a-0","a_0","a/0","a.0"},BN364)))&gt;0,SUMPRODUCT(--ISNUMBER(SEARCH({"ref 0","ref no 0","ref. 0","ref: 0","no. 0","no: 0","# 0","rev 0","email 0","memo 0","form 0","sheet 0","log 0","doc 0","report 0","photo 0","photos 0","img 0","file 0","ack 0","batch 0","lot 0","job 0","record 0","fax 0","letter 0","ref0","#0","no.0","no:0"},BM364)))&gt;0,AND(SUMPRODUCT(--ISNUMBER(SEARCH({" ref "," email "," memo "," form "," sheet "," report "," ack "," letter "," record "," log "," doc "," file "," batch "," lot "," job "," fax "," rev "," ticket "," case "," order "},(" "&amp;SUBSTITUTE(SUBSTITUTE(SUBSTITUTE(BM364,":"," "),"."," "),","," ")&amp;" "))))&gt;0,ISNUMBER(SEARCH("000",SUBSTITUTE(BM364,":"," ")))),SUMPRODUCT(--ISNUMBER(SEARCH({"http","www.","\",".pdf",".jpg",".jpeg",".png",".heic",".xls",".doc",".msg",".eml"},Z364)))&gt;0),1,0),0)</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IFERROR(IF(OR(SUMPRODUCT(--ISNUMBER(SEARCH({"a0","a-0","a_0","a/0","a.0"},BP364)))&gt;0,SUMPRODUCT(--ISNUMBER(SEARCH({"ref 0","ref no 0","ref. 0","ref: 0","no. 0","no: 0","# 0","rev 0","email 0","memo 0","form 0","sheet 0","log 0","doc 0","report 0","photo 0","photos 0","img 0","file 0","ack 0","batch 0","lot 0","job 0","record 0","fax 0","letter 0","ref0","#0","no.0","no:0"},BO364)))&gt;0,AND(SUMPRODUCT(--ISNUMBER(SEARCH({" ref "," email "," memo "," form "," sheet "," report "," ack "," letter "," record "," log "," doc "," file "," batch "," lot "," job "," fax "," rev "," ticket "," case "," order "},(" "&amp;SUBSTITUTE(SUBSTITUTE(SUBSTITUTE(BO364,":"," "),"."," "),","," ")&amp;" "))))&gt;0,ISNUMBER(SEARCH("000",SUBSTITUTE(BO364,":"," ")))),SUMPRODUCT(--ISNUMBER(SEARCH({"http","www.","\",".pdf",".jpg",".jpeg",".png",".heic",".xls",".doc",".msg",".eml"},W364)))&gt;0),1,0),0)</f>
        <v>0</v>
      </c>
    </row>
    <row r="365" customFormat="false" ht="41.25" hidden="false" customHeight="true" outlineLevel="0" collapsed="false">
      <c r="A365" s="57" t="s">
        <v>962</v>
      </c>
      <c r="B365" s="57" t="s">
        <v>258</v>
      </c>
      <c r="C365" s="57" t="str">
        <f aca="false">Flights!$F$15</f>
        <v>MH1149</v>
      </c>
      <c r="D365" s="58" t="n">
        <f aca="false">Flights!$D$15</f>
        <v>46307</v>
      </c>
      <c r="E365" s="57" t="str">
        <f aca="false">Flights!$G$15&amp;"-"&amp;Flights!$H$15</f>
        <v>PEN-KUL</v>
      </c>
      <c r="F365" s="57" t="str">
        <f aca="false">Flights!$K$15</f>
        <v>EY</v>
      </c>
      <c r="G365" s="57" t="s">
        <v>81</v>
      </c>
      <c r="H365" s="57" t="s">
        <v>374</v>
      </c>
      <c r="I365" s="57" t="s">
        <v>407</v>
      </c>
      <c r="J365" s="57" t="s">
        <v>408</v>
      </c>
      <c r="K365" s="67" t="s">
        <v>918</v>
      </c>
      <c r="L365" s="67" t="s">
        <v>919</v>
      </c>
      <c r="M365" s="67"/>
      <c r="N365" s="67" t="s">
        <v>379</v>
      </c>
      <c r="O365" s="67" t="s">
        <v>963</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")))/(LEN(L_PendNeg)+1)),1,0),1)</f>
        <v>0</v>
      </c>
      <c r="BK365" s="61" t="n">
        <f aca="false">IFERROR(IF(SUMPRODUCT((LEN(BF365)-LEN(SUBSTITUTE(BF365," "&amp;L_PendStrict&amp;" "," ")))/(LEN(L_PendStrict)+1))&gt;SUMPRODUCT((LEN(BF365)-LEN(SUBSTITUTE(BF365," "&amp;L_PendNeg&amp;" "," ")))/(LEN(L_PendNeg)+1)),1,0),1)</f>
        <v>0</v>
      </c>
      <c r="BL365" s="61" t="n">
        <f aca="false">IFERROR(IF(OR(SUMPRODUCT(--ISNUMBER(SEARCH({"a0","a-0","a_0","a/0","a.0"},BN365)))&gt;0,SUMPRODUCT(--ISNUMBER(SEARCH({"ref 0","ref no 0","ref. 0","ref: 0","no. 0","no: 0","# 0","rev 0","email 0","memo 0","form 0","sheet 0","log 0","doc 0","report 0","photo 0","photos 0","img 0","file 0","ack 0","batch 0","lot 0","job 0","record 0","fax 0","letter 0","ref0","#0","no.0","no:0"},BM365)))&gt;0,AND(SUMPRODUCT(--ISNUMBER(SEARCH({" ref "," email "," memo "," form "," sheet "," report "," ack "," letter "," record "," log "," doc "," file "," batch "," lot "," job "," fax "," rev "," ticket "," case "," order "},(" "&amp;SUBSTITUTE(SUBSTITUTE(SUBSTITUTE(BM365,":"," "),"."," "),","," ")&amp;" "))))&gt;0,ISNUMBER(SEARCH("000",SUBSTITUTE(BM365,":"," ")))),SUMPRODUCT(--ISNUMBER(SEARCH({"http","www.","\",".pdf",".jpg",".jpeg",".png",".heic",".xls",".doc",".msg",".eml"},Z365)))&gt;0),1,0),0)</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IFERROR(IF(OR(SUMPRODUCT(--ISNUMBER(SEARCH({"a0","a-0","a_0","a/0","a.0"},BP365)))&gt;0,SUMPRODUCT(--ISNUMBER(SEARCH({"ref 0","ref no 0","ref. 0","ref: 0","no. 0","no: 0","# 0","rev 0","email 0","memo 0","form 0","sheet 0","log 0","doc 0","report 0","photo 0","photos 0","img 0","file 0","ack 0","batch 0","lot 0","job 0","record 0","fax 0","letter 0","ref0","#0","no.0","no:0"},BO365)))&gt;0,AND(SUMPRODUCT(--ISNUMBER(SEARCH({" ref "," email "," memo "," form "," sheet "," report "," ack "," letter "," record "," log "," doc "," file "," batch "," lot "," job "," fax "," rev "," ticket "," case "," order "},(" "&amp;SUBSTITUTE(SUBSTITUTE(SUBSTITUTE(BO365,":"," "),"."," "),","," ")&amp;" "))))&gt;0,ISNUMBER(SEARCH("000",SUBSTITUTE(BO365,":"," ")))),SUMPRODUCT(--ISNUMBER(SEARCH({"http","www.","\",".pdf",".jpg",".jpeg",".png",".heic",".xls",".doc",".msg",".eml"},W365)))&gt;0),1,0),0)</f>
        <v>0</v>
      </c>
    </row>
    <row r="366" customFormat="false" ht="78.75" hidden="false" customHeight="true" outlineLevel="0" collapsed="false">
      <c r="A366" s="57" t="s">
        <v>964</v>
      </c>
      <c r="B366" s="57" t="s">
        <v>258</v>
      </c>
      <c r="C366" s="57" t="str">
        <f aca="false">Flights!$F$15</f>
        <v>MH1149</v>
      </c>
      <c r="D366" s="58" t="n">
        <f aca="false">Flights!$D$15</f>
        <v>46307</v>
      </c>
      <c r="E366" s="57" t="str">
        <f aca="false">Flights!$G$15&amp;"-"&amp;Flights!$H$15</f>
        <v>PEN-KUL</v>
      </c>
      <c r="F366" s="57" t="str">
        <f aca="false">Flights!$K$15</f>
        <v>EY</v>
      </c>
      <c r="G366" s="57" t="s">
        <v>81</v>
      </c>
      <c r="H366" s="57" t="s">
        <v>374</v>
      </c>
      <c r="I366" s="57" t="s">
        <v>407</v>
      </c>
      <c r="J366" s="57" t="s">
        <v>965</v>
      </c>
      <c r="K366" s="67" t="s">
        <v>966</v>
      </c>
      <c r="L366" s="67" t="s">
        <v>919</v>
      </c>
      <c r="M366" s="67"/>
      <c r="N366" s="67" t="s">
        <v>440</v>
      </c>
      <c r="O366" s="67" t="s">
        <v>967</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")))/(LEN(L_PendNeg)+1)),1,0),1)</f>
        <v>0</v>
      </c>
      <c r="BK366" s="61" t="n">
        <f aca="false">IFERROR(IF(SUMPRODUCT((LEN(BF366)-LEN(SUBSTITUTE(BF366," "&amp;L_PendStrict&amp;" "," ")))/(LEN(L_PendStrict)+1))&gt;SUMPRODUCT((LEN(BF366)-LEN(SUBSTITUTE(BF366," "&amp;L_PendNeg&amp;" "," ")))/(LEN(L_PendNeg)+1)),1,0),1)</f>
        <v>0</v>
      </c>
      <c r="BL366" s="61" t="n">
        <f aca="false">IFERROR(IF(OR(SUMPRODUCT(--ISNUMBER(SEARCH({"a0","a-0","a_0","a/0","a.0"},BN366)))&gt;0,SUMPRODUCT(--ISNUMBER(SEARCH({"ref 0","ref no 0","ref. 0","ref: 0","no. 0","no: 0","# 0","rev 0","email 0","memo 0","form 0","sheet 0","log 0","doc 0","report 0","photo 0","photos 0","img 0","file 0","ack 0","batch 0","lot 0","job 0","record 0","fax 0","letter 0","ref0","#0","no.0","no:0"},BM366)))&gt;0,AND(SUMPRODUCT(--ISNUMBER(SEARCH({" ref "," email "," memo "," form "," sheet "," report "," ack "," letter "," record "," log "," doc "," file "," batch "," lot "," job "," fax "," rev "," ticket "," case "," order "},(" "&amp;SUBSTITUTE(SUBSTITUTE(SUBSTITUTE(BM366,":"," "),"."," "),","," ")&amp;" "))))&gt;0,ISNUMBER(SEARCH("000",SUBSTITUTE(BM366,":"," ")))),SUMPRODUCT(--ISNUMBER(SEARCH({"http","www.","\",".pdf",".jpg",".jpeg",".png",".heic",".xls",".doc",".msg",".eml"},Z366)))&gt;0),1,0),0)</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IFERROR(IF(OR(SUMPRODUCT(--ISNUMBER(SEARCH({"a0","a-0","a_0","a/0","a.0"},BP366)))&gt;0,SUMPRODUCT(--ISNUMBER(SEARCH({"ref 0","ref no 0","ref. 0","ref: 0","no. 0","no: 0","# 0","rev 0","email 0","memo 0","form 0","sheet 0","log 0","doc 0","report 0","photo 0","photos 0","img 0","file 0","ack 0","batch 0","lot 0","job 0","record 0","fax 0","letter 0","ref0","#0","no.0","no:0"},BO366)))&gt;0,AND(SUMPRODUCT(--ISNUMBER(SEARCH({" ref "," email "," memo "," form "," sheet "," report "," ack "," letter "," record "," log "," doc "," file "," batch "," lot "," job "," fax "," rev "," ticket "," case "," order "},(" "&amp;SUBSTITUTE(SUBSTITUTE(SUBSTITUTE(BO366,":"," "),"."," "),","," ")&amp;" "))))&gt;0,ISNUMBER(SEARCH("000",SUBSTITUTE(BO366,":"," ")))),SUMPRODUCT(--ISNUMBER(SEARCH({"http","www.","\",".pdf",".jpg",".jpeg",".png",".heic",".xls",".doc",".msg",".eml"},W366)))&gt;0),1,0),0)</f>
        <v>0</v>
      </c>
    </row>
    <row r="367" customFormat="false" ht="39.75" hidden="false" customHeight="true" outlineLevel="0" collapsed="false">
      <c r="A367" s="57" t="s">
        <v>968</v>
      </c>
      <c r="B367" s="57" t="s">
        <v>258</v>
      </c>
      <c r="C367" s="57" t="str">
        <f aca="false">Flights!$F$15</f>
        <v>MH1149</v>
      </c>
      <c r="D367" s="58" t="n">
        <f aca="false">Flights!$D$15</f>
        <v>46307</v>
      </c>
      <c r="E367" s="57" t="str">
        <f aca="false">Flights!$G$15&amp;"-"&amp;Flights!$H$15</f>
        <v>PEN-KUL</v>
      </c>
      <c r="F367" s="57" t="str">
        <f aca="false">Flights!$K$15</f>
        <v>EY</v>
      </c>
      <c r="G367" s="57" t="s">
        <v>83</v>
      </c>
      <c r="H367" s="57" t="s">
        <v>374</v>
      </c>
      <c r="I367" s="57" t="s">
        <v>375</v>
      </c>
      <c r="J367" s="57" t="s">
        <v>412</v>
      </c>
      <c r="K367" s="67" t="s">
        <v>413</v>
      </c>
      <c r="L367" s="67" t="s">
        <v>414</v>
      </c>
      <c r="M367" s="67"/>
      <c r="N367" s="67" t="s">
        <v>379</v>
      </c>
      <c r="O367" s="67" t="s">
        <v>969</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")))/(LEN(L_PendNeg)+1)),1,0),1)</f>
        <v>0</v>
      </c>
      <c r="BK367" s="61" t="n">
        <f aca="false">IFERROR(IF(SUMPRODUCT((LEN(BF367)-LEN(SUBSTITUTE(BF367," "&amp;L_PendStrict&amp;" "," ")))/(LEN(L_PendStrict)+1))&gt;SUMPRODUCT((LEN(BF367)-LEN(SUBSTITUTE(BF367," "&amp;L_PendNeg&amp;" "," ")))/(LEN(L_PendNeg)+1)),1,0),1)</f>
        <v>0</v>
      </c>
      <c r="BL367" s="61" t="n">
        <f aca="false">IFERROR(IF(OR(SUMPRODUCT(--ISNUMBER(SEARCH({"a0","a-0","a_0","a/0","a.0"},BN367)))&gt;0,SUMPRODUCT(--ISNUMBER(SEARCH({"ref 0","ref no 0","ref. 0","ref: 0","no. 0","no: 0","# 0","rev 0","email 0","memo 0","form 0","sheet 0","log 0","doc 0","report 0","photo 0","photos 0","img 0","file 0","ack 0","batch 0","lot 0","job 0","record 0","fax 0","letter 0","ref0","#0","no.0","no:0"},BM367)))&gt;0,AND(SUMPRODUCT(--ISNUMBER(SEARCH({" ref "," email "," memo "," form "," sheet "," report "," ack "," letter "," record "," log "," doc "," file "," batch "," lot "," job "," fax "," rev "," ticket "," case "," order "},(" "&amp;SUBSTITUTE(SUBSTITUTE(SUBSTITUTE(BM367,":"," "),"."," "),","," ")&amp;" "))))&gt;0,ISNUMBER(SEARCH("000",SUBSTITUTE(BM367,":"," ")))),SUMPRODUCT(--ISNUMBER(SEARCH({"http","www.","\",".pdf",".jpg",".jpeg",".png",".heic",".xls",".doc",".msg",".eml"},Z367)))&gt;0),1,0),0)</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IFERROR(IF(OR(SUMPRODUCT(--ISNUMBER(SEARCH({"a0","a-0","a_0","a/0","a.0"},BP367)))&gt;0,SUMPRODUCT(--ISNUMBER(SEARCH({"ref 0","ref no 0","ref. 0","ref: 0","no. 0","no: 0","# 0","rev 0","email 0","memo 0","form 0","sheet 0","log 0","doc 0","report 0","photo 0","photos 0","img 0","file 0","ack 0","batch 0","lot 0","job 0","record 0","fax 0","letter 0","ref0","#0","no.0","no:0"},BO367)))&gt;0,AND(SUMPRODUCT(--ISNUMBER(SEARCH({" ref "," email "," memo "," form "," sheet "," report "," ack "," letter "," record "," log "," doc "," file "," batch "," lot "," job "," fax "," rev "," ticket "," case "," order "},(" "&amp;SUBSTITUTE(SUBSTITUTE(SUBSTITUTE(BO367,":"," "),"."," "),","," ")&amp;" "))))&gt;0,ISNUMBER(SEARCH("000",SUBSTITUTE(BO367,":"," ")))),SUMPRODUCT(--ISNUMBER(SEARCH({"http","www.","\",".pdf",".jpg",".jpeg",".png",".heic",".xls",".doc",".msg",".eml"},W367)))&gt;0),1,0),0)</f>
        <v>0</v>
      </c>
    </row>
    <row r="368" customFormat="false" ht="41.25" hidden="false" customHeight="true" outlineLevel="0" collapsed="false">
      <c r="A368" s="57" t="s">
        <v>970</v>
      </c>
      <c r="B368" s="57" t="s">
        <v>258</v>
      </c>
      <c r="C368" s="57" t="str">
        <f aca="false">Flights!$F$15</f>
        <v>MH1149</v>
      </c>
      <c r="D368" s="58" t="n">
        <f aca="false">Flights!$D$15</f>
        <v>46307</v>
      </c>
      <c r="E368" s="57" t="str">
        <f aca="false">Flights!$G$15&amp;"-"&amp;Flights!$H$15</f>
        <v>PEN-KUL</v>
      </c>
      <c r="F368" s="57" t="str">
        <f aca="false">Flights!$K$15</f>
        <v>EY</v>
      </c>
      <c r="G368" s="57" t="s">
        <v>416</v>
      </c>
      <c r="H368" s="57" t="s">
        <v>374</v>
      </c>
      <c r="I368" s="57" t="s">
        <v>375</v>
      </c>
      <c r="J368" s="57" t="s">
        <v>417</v>
      </c>
      <c r="K368" s="67"/>
      <c r="L368" s="67" t="s">
        <v>418</v>
      </c>
      <c r="M368" s="67"/>
      <c r="N368" s="67" t="s">
        <v>379</v>
      </c>
      <c r="O368" s="67" t="s">
        <v>971</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")))/(LEN(L_PendNeg)+1)),1,0),1)</f>
        <v>0</v>
      </c>
      <c r="BK368" s="61" t="n">
        <f aca="false">IFERROR(IF(SUMPRODUCT((LEN(BF368)-LEN(SUBSTITUTE(BF368," "&amp;L_PendStrict&amp;" "," ")))/(LEN(L_PendStrict)+1))&gt;SUMPRODUCT((LEN(BF368)-LEN(SUBSTITUTE(BF368," "&amp;L_PendNeg&amp;" "," ")))/(LEN(L_PendNeg)+1)),1,0),1)</f>
        <v>0</v>
      </c>
      <c r="BL368" s="61" t="n">
        <f aca="false">IFERROR(IF(OR(SUMPRODUCT(--ISNUMBER(SEARCH({"a0","a-0","a_0","a/0","a.0"},BN368)))&gt;0,SUMPRODUCT(--ISNUMBER(SEARCH({"ref 0","ref no 0","ref. 0","ref: 0","no. 0","no: 0","# 0","rev 0","email 0","memo 0","form 0","sheet 0","log 0","doc 0","report 0","photo 0","photos 0","img 0","file 0","ack 0","batch 0","lot 0","job 0","record 0","fax 0","letter 0","ref0","#0","no.0","no:0"},BM368)))&gt;0,AND(SUMPRODUCT(--ISNUMBER(SEARCH({" ref "," email "," memo "," form "," sheet "," report "," ack "," letter "," record "," log "," doc "," file "," batch "," lot "," job "," fax "," rev "," ticket "," case "," order "},(" "&amp;SUBSTITUTE(SUBSTITUTE(SUBSTITUTE(BM368,":"," "),"."," "),","," ")&amp;" "))))&gt;0,ISNUMBER(SEARCH("000",SUBSTITUTE(BM368,":"," ")))),SUMPRODUCT(--ISNUMBER(SEARCH({"http","www.","\",".pdf",".jpg",".jpeg",".png",".heic",".xls",".doc",".msg",".eml"},Z368)))&gt;0),1,0),0)</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IFERROR(IF(OR(SUMPRODUCT(--ISNUMBER(SEARCH({"a0","a-0","a_0","a/0","a.0"},BP368)))&gt;0,SUMPRODUCT(--ISNUMBER(SEARCH({"ref 0","ref no 0","ref. 0","ref: 0","no. 0","no: 0","# 0","rev 0","email 0","memo 0","form 0","sheet 0","log 0","doc 0","report 0","photo 0","photos 0","img 0","file 0","ack 0","batch 0","lot 0","job 0","record 0","fax 0","letter 0","ref0","#0","no.0","no:0"},BO368)))&gt;0,AND(SUMPRODUCT(--ISNUMBER(SEARCH({" ref "," email "," memo "," form "," sheet "," report "," ack "," letter "," record "," log "," doc "," file "," batch "," lot "," job "," fax "," rev "," ticket "," case "," order "},(" "&amp;SUBSTITUTE(SUBSTITUTE(SUBSTITUTE(BO368,":"," "),"."," "),","," ")&amp;" "))))&gt;0,ISNUMBER(SEARCH("000",SUBSTITUTE(BO368,":"," ")))),SUMPRODUCT(--ISNUMBER(SEARCH({"http","www.","\",".pdf",".jpg",".jpeg",".png",".heic",".xls",".doc",".msg",".eml"},W368)))&gt;0),1,0),0)</f>
        <v>0</v>
      </c>
    </row>
    <row r="369" customFormat="false" ht="41.25" hidden="false" customHeight="true" outlineLevel="0" collapsed="false">
      <c r="A369" s="57" t="s">
        <v>972</v>
      </c>
      <c r="B369" s="57" t="s">
        <v>258</v>
      </c>
      <c r="C369" s="57" t="str">
        <f aca="false">Flights!$F$15</f>
        <v>MH1149</v>
      </c>
      <c r="D369" s="58" t="n">
        <f aca="false">Flights!$D$15</f>
        <v>46307</v>
      </c>
      <c r="E369" s="57" t="str">
        <f aca="false">Flights!$G$15&amp;"-"&amp;Flights!$H$15</f>
        <v>PEN-KUL</v>
      </c>
      <c r="F369" s="57" t="str">
        <f aca="false">Flights!$K$15</f>
        <v>EY</v>
      </c>
      <c r="G369" s="57" t="s">
        <v>416</v>
      </c>
      <c r="H369" s="57" t="s">
        <v>374</v>
      </c>
      <c r="I369" s="57" t="s">
        <v>375</v>
      </c>
      <c r="J369" s="57" t="s">
        <v>421</v>
      </c>
      <c r="K369" s="67" t="s">
        <v>422</v>
      </c>
      <c r="L369" s="67" t="s">
        <v>418</v>
      </c>
      <c r="M369" s="67"/>
      <c r="N369" s="67" t="s">
        <v>379</v>
      </c>
      <c r="O369" s="67" t="s">
        <v>971</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")))/(LEN(L_PendNeg)+1)),1,0),1)</f>
        <v>0</v>
      </c>
      <c r="BK369" s="61" t="n">
        <f aca="false">IFERROR(IF(SUMPRODUCT((LEN(BF369)-LEN(SUBSTITUTE(BF369," "&amp;L_PendStrict&amp;" "," ")))/(LEN(L_PendStrict)+1))&gt;SUMPRODUCT((LEN(BF369)-LEN(SUBSTITUTE(BF369," "&amp;L_PendNeg&amp;" "," ")))/(LEN(L_PendNeg)+1)),1,0),1)</f>
        <v>0</v>
      </c>
      <c r="BL369" s="61" t="n">
        <f aca="false">IFERROR(IF(OR(SUMPRODUCT(--ISNUMBER(SEARCH({"a0","a-0","a_0","a/0","a.0"},BN369)))&gt;0,SUMPRODUCT(--ISNUMBER(SEARCH({"ref 0","ref no 0","ref. 0","ref: 0","no. 0","no: 0","# 0","rev 0","email 0","memo 0","form 0","sheet 0","log 0","doc 0","report 0","photo 0","photos 0","img 0","file 0","ack 0","batch 0","lot 0","job 0","record 0","fax 0","letter 0","ref0","#0","no.0","no:0"},BM369)))&gt;0,AND(SUMPRODUCT(--ISNUMBER(SEARCH({" ref "," email "," memo "," form "," sheet "," report "," ack "," letter "," record "," log "," doc "," file "," batch "," lot "," job "," fax "," rev "," ticket "," case "," order "},(" "&amp;SUBSTITUTE(SUBSTITUTE(SUBSTITUTE(BM369,":"," "),"."," "),","," ")&amp;" "))))&gt;0,ISNUMBER(SEARCH("000",SUBSTITUTE(BM369,":"," ")))),SUMPRODUCT(--ISNUMBER(SEARCH({"http","www.","\",".pdf",".jpg",".jpeg",".png",".heic",".xls",".doc",".msg",".eml"},Z369)))&gt;0),1,0),0)</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IFERROR(IF(OR(SUMPRODUCT(--ISNUMBER(SEARCH({"a0","a-0","a_0","a/0","a.0"},BP369)))&gt;0,SUMPRODUCT(--ISNUMBER(SEARCH({"ref 0","ref no 0","ref. 0","ref: 0","no. 0","no: 0","# 0","rev 0","email 0","memo 0","form 0","sheet 0","log 0","doc 0","report 0","photo 0","photos 0","img 0","file 0","ack 0","batch 0","lot 0","job 0","record 0","fax 0","letter 0","ref0","#0","no.0","no:0"},BO369)))&gt;0,AND(SUMPRODUCT(--ISNUMBER(SEARCH({" ref "," email "," memo "," form "," sheet "," report "," ack "," letter "," record "," log "," doc "," file "," batch "," lot "," job "," fax "," rev "," ticket "," case "," order "},(" "&amp;SUBSTITUTE(SUBSTITUTE(SUBSTITUTE(BO369,":"," "),"."," "),","," ")&amp;" "))))&gt;0,ISNUMBER(SEARCH("000",SUBSTITUTE(BO369,":"," ")))),SUMPRODUCT(--ISNUMBER(SEARCH({"http","www.","\",".pdf",".jpg",".jpeg",".png",".heic",".xls",".doc",".msg",".eml"},W369)))&gt;0),1,0),0)</f>
        <v>0</v>
      </c>
    </row>
    <row r="370" customFormat="false" ht="41.25" hidden="false" customHeight="true" outlineLevel="0" collapsed="false">
      <c r="A370" s="57" t="s">
        <v>973</v>
      </c>
      <c r="B370" s="57" t="s">
        <v>258</v>
      </c>
      <c r="C370" s="57" t="str">
        <f aca="false">Flights!$F$15</f>
        <v>MH1149</v>
      </c>
      <c r="D370" s="58" t="n">
        <f aca="false">Flights!$D$15</f>
        <v>46307</v>
      </c>
      <c r="E370" s="57" t="str">
        <f aca="false">Flights!$G$15&amp;"-"&amp;Flights!$H$15</f>
        <v>PEN-KUL</v>
      </c>
      <c r="F370" s="57" t="str">
        <f aca="false">Flights!$K$15</f>
        <v>EY</v>
      </c>
      <c r="G370" s="57" t="s">
        <v>416</v>
      </c>
      <c r="H370" s="57" t="s">
        <v>374</v>
      </c>
      <c r="I370" s="57" t="s">
        <v>424</v>
      </c>
      <c r="J370" s="57" t="s">
        <v>425</v>
      </c>
      <c r="K370" s="67"/>
      <c r="L370" s="67" t="s">
        <v>418</v>
      </c>
      <c r="M370" s="67"/>
      <c r="N370" s="67" t="s">
        <v>379</v>
      </c>
      <c r="O370" s="67" t="s">
        <v>971</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")))/(LEN(L_PendNeg)+1)),1,0),1)</f>
        <v>0</v>
      </c>
      <c r="BK370" s="61" t="n">
        <f aca="false">IFERROR(IF(SUMPRODUCT((LEN(BF370)-LEN(SUBSTITUTE(BF370," "&amp;L_PendStrict&amp;" "," ")))/(LEN(L_PendStrict)+1))&gt;SUMPRODUCT((LEN(BF370)-LEN(SUBSTITUTE(BF370," "&amp;L_PendNeg&amp;" "," ")))/(LEN(L_PendNeg)+1)),1,0),1)</f>
        <v>0</v>
      </c>
      <c r="BL370" s="61" t="n">
        <f aca="false">IFERROR(IF(OR(SUMPRODUCT(--ISNUMBER(SEARCH({"a0","a-0","a_0","a/0","a.0"},BN370)))&gt;0,SUMPRODUCT(--ISNUMBER(SEARCH({"ref 0","ref no 0","ref. 0","ref: 0","no. 0","no: 0","# 0","rev 0","email 0","memo 0","form 0","sheet 0","log 0","doc 0","report 0","photo 0","photos 0","img 0","file 0","ack 0","batch 0","lot 0","job 0","record 0","fax 0","letter 0","ref0","#0","no.0","no:0"},BM370)))&gt;0,AND(SUMPRODUCT(--ISNUMBER(SEARCH({" ref "," email "," memo "," form "," sheet "," report "," ack "," letter "," record "," log "," doc "," file "," batch "," lot "," job "," fax "," rev "," ticket "," case "," order "},(" "&amp;SUBSTITUTE(SUBSTITUTE(SUBSTITUTE(BM370,":"," "),"."," "),","," ")&amp;" "))))&gt;0,ISNUMBER(SEARCH("000",SUBSTITUTE(BM370,":"," ")))),SUMPRODUCT(--ISNUMBER(SEARCH({"http","www.","\",".pdf",".jpg",".jpeg",".png",".heic",".xls",".doc",".msg",".eml"},Z370)))&gt;0),1,0),0)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IFERROR(IF(OR(SUMPRODUCT(--ISNUMBER(SEARCH({"a0","a-0","a_0","a/0","a.0"},BP370)))&gt;0,SUMPRODUCT(--ISNUMBER(SEARCH({"ref 0","ref no 0","ref. 0","ref: 0","no. 0","no: 0","# 0","rev 0","email 0","memo 0","form 0","sheet 0","log 0","doc 0","report 0","photo 0","photos 0","img 0","file 0","ack 0","batch 0","lot 0","job 0","record 0","fax 0","letter 0","ref0","#0","no.0","no:0"},BO370)))&gt;0,AND(SUMPRODUCT(--ISNUMBER(SEARCH({" ref "," email "," memo "," form "," sheet "," report "," ack "," letter "," record "," log "," doc "," file "," batch "," lot "," job "," fax "," rev "," ticket "," case "," order "},(" "&amp;SUBSTITUTE(SUBSTITUTE(SUBSTITUTE(BO370,":"," "),"."," "),","," ")&amp;" "))))&gt;0,ISNUMBER(SEARCH("000",SUBSTITUTE(BO370,":"," ")))),SUMPRODUCT(--ISNUMBER(SEARCH({"http","www.","\",".pdf",".jpg",".jpeg",".png",".heic",".xls",".doc",".msg",".eml"},W370)))&gt;0),1,0),0)</f>
        <v>0</v>
      </c>
    </row>
    <row r="371" customFormat="false" ht="41.25" hidden="false" customHeight="true" outlineLevel="0" collapsed="false">
      <c r="A371" s="57" t="s">
        <v>974</v>
      </c>
      <c r="B371" s="57" t="s">
        <v>258</v>
      </c>
      <c r="C371" s="57" t="str">
        <f aca="false">Flights!$F$15</f>
        <v>MH1149</v>
      </c>
      <c r="D371" s="58" t="n">
        <f aca="false">Flights!$D$15</f>
        <v>46307</v>
      </c>
      <c r="E371" s="57" t="str">
        <f aca="false">Flights!$G$15&amp;"-"&amp;Flights!$H$15</f>
        <v>PEN-KUL</v>
      </c>
      <c r="F371" s="57" t="str">
        <f aca="false">Flights!$K$15</f>
        <v>EY</v>
      </c>
      <c r="G371" s="57" t="s">
        <v>416</v>
      </c>
      <c r="H371" s="57" t="s">
        <v>374</v>
      </c>
      <c r="I371" s="57" t="s">
        <v>424</v>
      </c>
      <c r="J371" s="57" t="s">
        <v>427</v>
      </c>
      <c r="K371" s="67"/>
      <c r="L371" s="67" t="s">
        <v>418</v>
      </c>
      <c r="M371" s="67"/>
      <c r="N371" s="67" t="s">
        <v>379</v>
      </c>
      <c r="O371" s="67" t="s">
        <v>971</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")))/(LEN(L_PendNeg)+1)),1,0),1)</f>
        <v>0</v>
      </c>
      <c r="BK371" s="61" t="n">
        <f aca="false">IFERROR(IF(SUMPRODUCT((LEN(BF371)-LEN(SUBSTITUTE(BF371," "&amp;L_PendStrict&amp;" "," ")))/(LEN(L_PendStrict)+1))&gt;SUMPRODUCT((LEN(BF371)-LEN(SUBSTITUTE(BF371," "&amp;L_PendNeg&amp;" "," ")))/(LEN(L_PendNeg)+1)),1,0),1)</f>
        <v>0</v>
      </c>
      <c r="BL371" s="61" t="n">
        <f aca="false">IFERROR(IF(OR(SUMPRODUCT(--ISNUMBER(SEARCH({"a0","a-0","a_0","a/0","a.0"},BN371)))&gt;0,SUMPRODUCT(--ISNUMBER(SEARCH({"ref 0","ref no 0","ref. 0","ref: 0","no. 0","no: 0","# 0","rev 0","email 0","memo 0","form 0","sheet 0","log 0","doc 0","report 0","photo 0","photos 0","img 0","file 0","ack 0","batch 0","lot 0","job 0","record 0","fax 0","letter 0","ref0","#0","no.0","no:0"},BM371)))&gt;0,AND(SUMPRODUCT(--ISNUMBER(SEARCH({" ref "," email "," memo "," form "," sheet "," report "," ack "," letter "," record "," log "," doc "," file "," batch "," lot "," job "," fax "," rev "," ticket "," case "," order "},(" "&amp;SUBSTITUTE(SUBSTITUTE(SUBSTITUTE(BM371,":"," "),"."," "),","," ")&amp;" "))))&gt;0,ISNUMBER(SEARCH("000",SUBSTITUTE(BM371,":"," ")))),SUMPRODUCT(--ISNUMBER(SEARCH({"http","www.","\",".pdf",".jpg",".jpeg",".png",".heic",".xls",".doc",".msg",".eml"},Z371)))&gt;0),1,0),0)</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IFERROR(IF(OR(SUMPRODUCT(--ISNUMBER(SEARCH({"a0","a-0","a_0","a/0","a.0"},BP371)))&gt;0,SUMPRODUCT(--ISNUMBER(SEARCH({"ref 0","ref no 0","ref. 0","ref: 0","no. 0","no: 0","# 0","rev 0","email 0","memo 0","form 0","sheet 0","log 0","doc 0","report 0","photo 0","photos 0","img 0","file 0","ack 0","batch 0","lot 0","job 0","record 0","fax 0","letter 0","ref0","#0","no.0","no:0"},BO371)))&gt;0,AND(SUMPRODUCT(--ISNUMBER(SEARCH({" ref "," email "," memo "," form "," sheet "," report "," ack "," letter "," record "," log "," doc "," file "," batch "," lot "," job "," fax "," rev "," ticket "," case "," order "},(" "&amp;SUBSTITUTE(SUBSTITUTE(SUBSTITUTE(BO371,":"," "),"."," "),","," ")&amp;" "))))&gt;0,ISNUMBER(SEARCH("000",SUBSTITUTE(BO371,":"," ")))),SUMPRODUCT(--ISNUMBER(SEARCH({"http","www.","\",".pdf",".jpg",".jpeg",".png",".heic",".xls",".doc",".msg",".eml"},W371)))&gt;0),1,0),0)</f>
        <v>0</v>
      </c>
    </row>
    <row r="372" customFormat="false" ht="41.25" hidden="false" customHeight="true" outlineLevel="0" collapsed="false">
      <c r="A372" s="57" t="s">
        <v>975</v>
      </c>
      <c r="B372" s="57" t="s">
        <v>258</v>
      </c>
      <c r="C372" s="57" t="str">
        <f aca="false">Flights!$F$15</f>
        <v>MH1149</v>
      </c>
      <c r="D372" s="58" t="n">
        <f aca="false">Flights!$D$15</f>
        <v>46307</v>
      </c>
      <c r="E372" s="57" t="str">
        <f aca="false">Flights!$G$15&amp;"-"&amp;Flights!$H$15</f>
        <v>PEN-KUL</v>
      </c>
      <c r="F372" s="57" t="str">
        <f aca="false">Flights!$K$15</f>
        <v>EY</v>
      </c>
      <c r="G372" s="57" t="s">
        <v>416</v>
      </c>
      <c r="H372" s="57" t="s">
        <v>374</v>
      </c>
      <c r="I372" s="57" t="s">
        <v>424</v>
      </c>
      <c r="J372" s="57" t="s">
        <v>429</v>
      </c>
      <c r="K372" s="67"/>
      <c r="L372" s="67" t="s">
        <v>418</v>
      </c>
      <c r="M372" s="67"/>
      <c r="N372" s="67" t="s">
        <v>379</v>
      </c>
      <c r="O372" s="67" t="s">
        <v>971</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")))/(LEN(L_PendNeg)+1)),1,0),1)</f>
        <v>0</v>
      </c>
      <c r="BK372" s="61" t="n">
        <f aca="false">IFERROR(IF(SUMPRODUCT((LEN(BF372)-LEN(SUBSTITUTE(BF372," "&amp;L_PendStrict&amp;" "," ")))/(LEN(L_PendStrict)+1))&gt;SUMPRODUCT((LEN(BF372)-LEN(SUBSTITUTE(BF372," "&amp;L_PendNeg&amp;" "," ")))/(LEN(L_PendNeg)+1)),1,0),1)</f>
        <v>0</v>
      </c>
      <c r="BL372" s="61" t="n">
        <f aca="false">IFERROR(IF(OR(SUMPRODUCT(--ISNUMBER(SEARCH({"a0","a-0","a_0","a/0","a.0"},BN372)))&gt;0,SUMPRODUCT(--ISNUMBER(SEARCH({"ref 0","ref no 0","ref. 0","ref: 0","no. 0","no: 0","# 0","rev 0","email 0","memo 0","form 0","sheet 0","log 0","doc 0","report 0","photo 0","photos 0","img 0","file 0","ack 0","batch 0","lot 0","job 0","record 0","fax 0","letter 0","ref0","#0","no.0","no:0"},BM372)))&gt;0,AND(SUMPRODUCT(--ISNUMBER(SEARCH({" ref "," email "," memo "," form "," sheet "," report "," ack "," letter "," record "," log "," doc "," file "," batch "," lot "," job "," fax "," rev "," ticket "," case "," order "},(" "&amp;SUBSTITUTE(SUBSTITUTE(SUBSTITUTE(BM372,":"," "),"."," "),","," ")&amp;" "))))&gt;0,ISNUMBER(SEARCH("000",SUBSTITUTE(BM372,":"," ")))),SUMPRODUCT(--ISNUMBER(SEARCH({"http","www.","\",".pdf",".jpg",".jpeg",".png",".heic",".xls",".doc",".msg",".eml"},Z372)))&gt;0),1,0),0)</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IFERROR(IF(OR(SUMPRODUCT(--ISNUMBER(SEARCH({"a0","a-0","a_0","a/0","a.0"},BP372)))&gt;0,SUMPRODUCT(--ISNUMBER(SEARCH({"ref 0","ref no 0","ref. 0","ref: 0","no. 0","no: 0","# 0","rev 0","email 0","memo 0","form 0","sheet 0","log 0","doc 0","report 0","photo 0","photos 0","img 0","file 0","ack 0","batch 0","lot 0","job 0","record 0","fax 0","letter 0","ref0","#0","no.0","no:0"},BO372)))&gt;0,AND(SUMPRODUCT(--ISNUMBER(SEARCH({" ref "," email "," memo "," form "," sheet "," report "," ack "," letter "," record "," log "," doc "," file "," batch "," lot "," job "," fax "," rev "," ticket "," case "," order "},(" "&amp;SUBSTITUTE(SUBSTITUTE(SUBSTITUTE(BO372,":"," "),"."," "),","," ")&amp;" "))))&gt;0,ISNUMBER(SEARCH("000",SUBSTITUTE(BO372,":"," ")))),SUMPRODUCT(--ISNUMBER(SEARCH({"http","www.","\",".pdf",".jpg",".jpeg",".png",".heic",".xls",".doc",".msg",".eml"},W372)))&gt;0),1,0),0)</f>
        <v>0</v>
      </c>
    </row>
    <row r="373" customFormat="false" ht="78.75" hidden="false" customHeight="true" outlineLevel="0" collapsed="false">
      <c r="A373" s="57" t="s">
        <v>976</v>
      </c>
      <c r="B373" s="57" t="s">
        <v>258</v>
      </c>
      <c r="C373" s="57" t="str">
        <f aca="false">Flights!$F$15</f>
        <v>MH1149</v>
      </c>
      <c r="D373" s="58" t="n">
        <f aca="false">Flights!$D$15</f>
        <v>46307</v>
      </c>
      <c r="E373" s="57" t="str">
        <f aca="false">Flights!$G$15&amp;"-"&amp;Flights!$H$15</f>
        <v>PEN-KUL</v>
      </c>
      <c r="F373" s="57" t="str">
        <f aca="false">Flights!$K$15</f>
        <v>EY</v>
      </c>
      <c r="G373" s="57" t="s">
        <v>416</v>
      </c>
      <c r="H373" s="57" t="s">
        <v>374</v>
      </c>
      <c r="I373" s="57" t="s">
        <v>424</v>
      </c>
      <c r="J373" s="57" t="s">
        <v>431</v>
      </c>
      <c r="K373" s="67" t="s">
        <v>487</v>
      </c>
      <c r="L373" s="67" t="s">
        <v>418</v>
      </c>
      <c r="M373" s="67"/>
      <c r="N373" s="67" t="s">
        <v>379</v>
      </c>
      <c r="O373" s="67" t="s">
        <v>971</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")))/(LEN(L_PendNeg)+1)),1,0),1)</f>
        <v>0</v>
      </c>
      <c r="BK373" s="61" t="n">
        <f aca="false">IFERROR(IF(SUMPRODUCT((LEN(BF373)-LEN(SUBSTITUTE(BF373," "&amp;L_PendStrict&amp;" "," ")))/(LEN(L_PendStrict)+1))&gt;SUMPRODUCT((LEN(BF373)-LEN(SUBSTITUTE(BF373," "&amp;L_PendNeg&amp;" "," ")))/(LEN(L_PendNeg)+1)),1,0),1)</f>
        <v>0</v>
      </c>
      <c r="BL373" s="61" t="n">
        <f aca="false">IFERROR(IF(OR(SUMPRODUCT(--ISNUMBER(SEARCH({"a0","a-0","a_0","a/0","a.0"},BN373)))&gt;0,SUMPRODUCT(--ISNUMBER(SEARCH({"ref 0","ref no 0","ref. 0","ref: 0","no. 0","no: 0","# 0","rev 0","email 0","memo 0","form 0","sheet 0","log 0","doc 0","report 0","photo 0","photos 0","img 0","file 0","ack 0","batch 0","lot 0","job 0","record 0","fax 0","letter 0","ref0","#0","no.0","no:0"},BM373)))&gt;0,AND(SUMPRODUCT(--ISNUMBER(SEARCH({" ref "," email "," memo "," form "," sheet "," report "," ack "," letter "," record "," log "," doc "," file "," batch "," lot "," job "," fax "," rev "," ticket "," case "," order "},(" "&amp;SUBSTITUTE(SUBSTITUTE(SUBSTITUTE(BM373,":"," "),"."," "),","," ")&amp;" "))))&gt;0,ISNUMBER(SEARCH("000",SUBSTITUTE(BM373,":"," ")))),SUMPRODUCT(--ISNUMBER(SEARCH({"http","www.","\",".pdf",".jpg",".jpeg",".png",".heic",".xls",".doc",".msg",".eml"},Z373)))&gt;0),1,0),0)</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IFERROR(IF(OR(SUMPRODUCT(--ISNUMBER(SEARCH({"a0","a-0","a_0","a/0","a.0"},BP373)))&gt;0,SUMPRODUCT(--ISNUMBER(SEARCH({"ref 0","ref no 0","ref. 0","ref: 0","no. 0","no: 0","# 0","rev 0","email 0","memo 0","form 0","sheet 0","log 0","doc 0","report 0","photo 0","photos 0","img 0","file 0","ack 0","batch 0","lot 0","job 0","record 0","fax 0","letter 0","ref0","#0","no.0","no:0"},BO373)))&gt;0,AND(SUMPRODUCT(--ISNUMBER(SEARCH({" ref "," email "," memo "," form "," sheet "," report "," ack "," letter "," record "," log "," doc "," file "," batch "," lot "," job "," fax "," rev "," ticket "," case "," order "},(" "&amp;SUBSTITUTE(SUBSTITUTE(SUBSTITUTE(BO373,":"," "),"."," "),","," ")&amp;" "))))&gt;0,ISNUMBER(SEARCH("000",SUBSTITUTE(BO373,":"," ")))),SUMPRODUCT(--ISNUMBER(SEARCH({"http","www.","\",".pdf",".jpg",".jpeg",".png",".heic",".xls",".doc",".msg",".eml"},W373)))&gt;0),1,0),0)</f>
        <v>0</v>
      </c>
    </row>
    <row r="374" customFormat="false" ht="41.25" hidden="false" customHeight="true" outlineLevel="0" collapsed="false">
      <c r="A374" s="57" t="s">
        <v>977</v>
      </c>
      <c r="B374" s="57" t="s">
        <v>258</v>
      </c>
      <c r="C374" s="57" t="str">
        <f aca="false">Flights!$F$15</f>
        <v>MH1149</v>
      </c>
      <c r="D374" s="58" t="n">
        <f aca="false">Flights!$D$15</f>
        <v>46307</v>
      </c>
      <c r="E374" s="57" t="str">
        <f aca="false">Flights!$G$15&amp;"-"&amp;Flights!$H$15</f>
        <v>PEN-KUL</v>
      </c>
      <c r="F374" s="57" t="str">
        <f aca="false">Flights!$K$15</f>
        <v>EY</v>
      </c>
      <c r="G374" s="57" t="s">
        <v>416</v>
      </c>
      <c r="H374" s="57" t="s">
        <v>374</v>
      </c>
      <c r="I374" s="57" t="s">
        <v>424</v>
      </c>
      <c r="J374" s="57" t="s">
        <v>434</v>
      </c>
      <c r="K374" s="67"/>
      <c r="L374" s="67" t="s">
        <v>418</v>
      </c>
      <c r="M374" s="67"/>
      <c r="N374" s="67" t="s">
        <v>379</v>
      </c>
      <c r="O374" s="67" t="s">
        <v>971</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")))/(LEN(L_PendNeg)+1)),1,0),1)</f>
        <v>0</v>
      </c>
      <c r="BK374" s="61" t="n">
        <f aca="false">IFERROR(IF(SUMPRODUCT((LEN(BF374)-LEN(SUBSTITUTE(BF374," "&amp;L_PendStrict&amp;" "," ")))/(LEN(L_PendStrict)+1))&gt;SUMPRODUCT((LEN(BF374)-LEN(SUBSTITUTE(BF374," "&amp;L_PendNeg&amp;" "," ")))/(LEN(L_PendNeg)+1)),1,0),1)</f>
        <v>0</v>
      </c>
      <c r="BL374" s="61" t="n">
        <f aca="false">IFERROR(IF(OR(SUMPRODUCT(--ISNUMBER(SEARCH({"a0","a-0","a_0","a/0","a.0"},BN374)))&gt;0,SUMPRODUCT(--ISNUMBER(SEARCH({"ref 0","ref no 0","ref. 0","ref: 0","no. 0","no: 0","# 0","rev 0","email 0","memo 0","form 0","sheet 0","log 0","doc 0","report 0","photo 0","photos 0","img 0","file 0","ack 0","batch 0","lot 0","job 0","record 0","fax 0","letter 0","ref0","#0","no.0","no:0"},BM374)))&gt;0,AND(SUMPRODUCT(--ISNUMBER(SEARCH({" ref "," email "," memo "," form "," sheet "," report "," ack "," letter "," record "," log "," doc "," file "," batch "," lot "," job "," fax "," rev "," ticket "," case "," order "},(" "&amp;SUBSTITUTE(SUBSTITUTE(SUBSTITUTE(BM374,":"," "),"."," "),","," ")&amp;" "))))&gt;0,ISNUMBER(SEARCH("000",SUBSTITUTE(BM374,":"," ")))),SUMPRODUCT(--ISNUMBER(SEARCH({"http","www.","\",".pdf",".jpg",".jpeg",".png",".heic",".xls",".doc",".msg",".eml"},Z374)))&gt;0),1,0),0)</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IFERROR(IF(OR(SUMPRODUCT(--ISNUMBER(SEARCH({"a0","a-0","a_0","a/0","a.0"},BP374)))&gt;0,SUMPRODUCT(--ISNUMBER(SEARCH({"ref 0","ref no 0","ref. 0","ref: 0","no. 0","no: 0","# 0","rev 0","email 0","memo 0","form 0","sheet 0","log 0","doc 0","report 0","photo 0","photos 0","img 0","file 0","ack 0","batch 0","lot 0","job 0","record 0","fax 0","letter 0","ref0","#0","no.0","no:0"},BO374)))&gt;0,AND(SUMPRODUCT(--ISNUMBER(SEARCH({" ref "," email "," memo "," form "," sheet "," report "," ack "," letter "," record "," log "," doc "," file "," batch "," lot "," job "," fax "," rev "," ticket "," case "," order "},(" "&amp;SUBSTITUTE(SUBSTITUTE(SUBSTITUTE(BO374,":"," "),"."," "),","," ")&amp;" "))))&gt;0,ISNUMBER(SEARCH("000",SUBSTITUTE(BO374,":"," ")))),SUMPRODUCT(--ISNUMBER(SEARCH({"http","www.","\",".pdf",".jpg",".jpeg",".png",".heic",".xls",".doc",".msg",".eml"},W374)))&gt;0),1,0),0)</f>
        <v>0</v>
      </c>
    </row>
    <row r="375" customFormat="false" ht="66" hidden="false" customHeight="true" outlineLevel="0" collapsed="false">
      <c r="A375" s="57" t="s">
        <v>978</v>
      </c>
      <c r="B375" s="57" t="s">
        <v>258</v>
      </c>
      <c r="C375" s="57" t="str">
        <f aca="false">Flights!$F$15</f>
        <v>MH1149</v>
      </c>
      <c r="D375" s="58" t="n">
        <f aca="false">Flights!$D$15</f>
        <v>46307</v>
      </c>
      <c r="E375" s="57" t="str">
        <f aca="false">Flights!$G$15&amp;"-"&amp;Flights!$H$15</f>
        <v>PEN-KUL</v>
      </c>
      <c r="F375" s="57" t="str">
        <f aca="false">Flights!$K$15</f>
        <v>EY</v>
      </c>
      <c r="G375" s="57" t="s">
        <v>416</v>
      </c>
      <c r="H375" s="57" t="s">
        <v>374</v>
      </c>
      <c r="I375" s="57" t="s">
        <v>443</v>
      </c>
      <c r="J375" s="57" t="s">
        <v>444</v>
      </c>
      <c r="K375" s="67" t="s">
        <v>445</v>
      </c>
      <c r="L375" s="67" t="s">
        <v>979</v>
      </c>
      <c r="M375" s="67" t="s">
        <v>447</v>
      </c>
      <c r="N375" s="67" t="s">
        <v>379</v>
      </c>
      <c r="O375" s="67" t="s">
        <v>980</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")))/(LEN(L_PendNeg)+1)),1,0),1)</f>
        <v>0</v>
      </c>
      <c r="BK375" s="61" t="n">
        <f aca="false">IFERROR(IF(SUMPRODUCT((LEN(BF375)-LEN(SUBSTITUTE(BF375," "&amp;L_PendStrict&amp;" "," ")))/(LEN(L_PendStrict)+1))&gt;SUMPRODUCT((LEN(BF375)-LEN(SUBSTITUTE(BF375," "&amp;L_PendNeg&amp;" "," ")))/(LEN(L_PendNeg)+1)),1,0),1)</f>
        <v>0</v>
      </c>
      <c r="BL375" s="61" t="n">
        <f aca="false">IFERROR(IF(OR(SUMPRODUCT(--ISNUMBER(SEARCH({"a0","a-0","a_0","a/0","a.0"},BN375)))&gt;0,SUMPRODUCT(--ISNUMBER(SEARCH({"ref 0","ref no 0","ref. 0","ref: 0","no. 0","no: 0","# 0","rev 0","email 0","memo 0","form 0","sheet 0","log 0","doc 0","report 0","photo 0","photos 0","img 0","file 0","ack 0","batch 0","lot 0","job 0","record 0","fax 0","letter 0","ref0","#0","no.0","no:0"},BM375)))&gt;0,AND(SUMPRODUCT(--ISNUMBER(SEARCH({" ref "," email "," memo "," form "," sheet "," report "," ack "," letter "," record "," log "," doc "," file "," batch "," lot "," job "," fax "," rev "," ticket "," case "," order "},(" "&amp;SUBSTITUTE(SUBSTITUTE(SUBSTITUTE(BM375,":"," "),"."," "),","," ")&amp;" "))))&gt;0,ISNUMBER(SEARCH("000",SUBSTITUTE(BM375,":"," ")))),SUMPRODUCT(--ISNUMBER(SEARCH({"http","www.","\",".pdf",".jpg",".jpeg",".png",".heic",".xls",".doc",".msg",".eml"},Z375)))&gt;0),1,0),0)</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IFERROR(IF(OR(SUMPRODUCT(--ISNUMBER(SEARCH({"a0","a-0","a_0","a/0","a.0"},BP375)))&gt;0,SUMPRODUCT(--ISNUMBER(SEARCH({"ref 0","ref no 0","ref. 0","ref: 0","no. 0","no: 0","# 0","rev 0","email 0","memo 0","form 0","sheet 0","log 0","doc 0","report 0","photo 0","photos 0","img 0","file 0","ack 0","batch 0","lot 0","job 0","record 0","fax 0","letter 0","ref0","#0","no.0","no:0"},BO375)))&gt;0,AND(SUMPRODUCT(--ISNUMBER(SEARCH({" ref "," email "," memo "," form "," sheet "," report "," ack "," letter "," record "," log "," doc "," file "," batch "," lot "," job "," fax "," rev "," ticket "," case "," order "},(" "&amp;SUBSTITUTE(SUBSTITUTE(SUBSTITUTE(BO375,":"," "),"."," "),","," ")&amp;" "))))&gt;0,ISNUMBER(SEARCH("000",SUBSTITUTE(BO375,":"," ")))),SUMPRODUCT(--ISNUMBER(SEARCH({"http","www.","\",".pdf",".jpg",".jpeg",".png",".heic",".xls",".doc",".msg",".eml"},W375)))&gt;0),1,0),0)</f>
        <v>0</v>
      </c>
    </row>
    <row r="376" customFormat="false" ht="39.75" hidden="false" customHeight="true" outlineLevel="0" collapsed="false">
      <c r="A376" s="57" t="s">
        <v>981</v>
      </c>
      <c r="B376" s="57" t="s">
        <v>258</v>
      </c>
      <c r="C376" s="57" t="str">
        <f aca="false">Flights!$F$15</f>
        <v>MH1149</v>
      </c>
      <c r="D376" s="58" t="n">
        <f aca="false">Flights!$D$15</f>
        <v>46307</v>
      </c>
      <c r="E376" s="57" t="str">
        <f aca="false">Flights!$G$15&amp;"-"&amp;Flights!$H$15</f>
        <v>PEN-KUL</v>
      </c>
      <c r="F376" s="57" t="str">
        <f aca="false">Flights!$K$15</f>
        <v>EY</v>
      </c>
      <c r="G376" s="57" t="s">
        <v>455</v>
      </c>
      <c r="H376" s="57" t="s">
        <v>456</v>
      </c>
      <c r="I376" s="57" t="s">
        <v>375</v>
      </c>
      <c r="J376" s="57" t="s">
        <v>457</v>
      </c>
      <c r="K376" s="67" t="s">
        <v>422</v>
      </c>
      <c r="L376" s="67" t="s">
        <v>458</v>
      </c>
      <c r="M376" s="67"/>
      <c r="N376" s="67" t="s">
        <v>379</v>
      </c>
      <c r="O376" s="67" t="s">
        <v>459</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IFERROR(IF(OR(SUMPRODUCT(--ISNUMBER(SEARCH({"a0","a-0","a_0","a/0","a.0"},BN376)))&gt;0,SUMPRODUCT(--ISNUMBER(SEARCH({"ref 0","ref no 0","ref. 0","ref: 0","no. 0","no: 0","# 0","rev 0","email 0","memo 0","form 0","sheet 0","log 0","doc 0","report 0","photo 0","photos 0","img 0","file 0","ack 0","batch 0","lot 0","job 0","record 0","fax 0","letter 0","ref0","#0","no.0","no:0"},BM376)))&gt;0,AND(SUMPRODUCT(--ISNUMBER(SEARCH({" ref "," email "," memo "," form "," sheet "," report "," ack "," letter "," record "," log "," doc "," file "," batch "," lot "," job "," fax "," rev "," ticket "," case "," order "},(" "&amp;SUBSTITUTE(SUBSTITUTE(SUBSTITUTE(BM376,":"," "),"."," "),","," ")&amp;" "))))&gt;0,ISNUMBER(SEARCH("000",SUBSTITUTE(BM376,":"," ")))),SUMPRODUCT(--ISNUMBER(SEARCH({"http","www.","\",".pdf",".jpg",".jpeg",".png",".heic",".xls",".doc",".msg",".eml"},Z376)))&gt;0),1,0),0)</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IFERROR(IF(OR(SUMPRODUCT(--ISNUMBER(SEARCH({"a0","a-0","a_0","a/0","a.0"},BP376)))&gt;0,SUMPRODUCT(--ISNUMBER(SEARCH({"ref 0","ref no 0","ref. 0","ref: 0","no. 0","no: 0","# 0","rev 0","email 0","memo 0","form 0","sheet 0","log 0","doc 0","report 0","photo 0","photos 0","img 0","file 0","ack 0","batch 0","lot 0","job 0","record 0","fax 0","letter 0","ref0","#0","no.0","no:0"},BO376)))&gt;0,AND(SUMPRODUCT(--ISNUMBER(SEARCH({" ref "," email "," memo "," form "," sheet "," report "," ack "," letter "," record "," log "," doc "," file "," batch "," lot "," job "," fax "," rev "," ticket "," case "," order "},(" "&amp;SUBSTITUTE(SUBSTITUTE(SUBSTITUTE(BO376,":"," "),"."," "),","," ")&amp;" "))))&gt;0,ISNUMBER(SEARCH("000",SUBSTITUTE(BO376,":"," ")))),SUMPRODUCT(--ISNUMBER(SEARCH({"http","www.","\",".pdf",".jpg",".jpeg",".png",".heic",".xls",".doc",".msg",".eml"},W376)))&gt;0),1,0),0)</f>
        <v>0</v>
      </c>
    </row>
    <row r="377" customFormat="false" ht="39.75" hidden="false" customHeight="true" outlineLevel="0" collapsed="false">
      <c r="A377" s="57" t="s">
        <v>982</v>
      </c>
      <c r="B377" s="57" t="s">
        <v>258</v>
      </c>
      <c r="C377" s="57" t="str">
        <f aca="false">Flights!$F$15</f>
        <v>MH1149</v>
      </c>
      <c r="D377" s="58" t="n">
        <f aca="false">Flights!$D$15</f>
        <v>46307</v>
      </c>
      <c r="E377" s="57" t="str">
        <f aca="false">Flights!$G$15&amp;"-"&amp;Flights!$H$15</f>
        <v>PEN-KUL</v>
      </c>
      <c r="F377" s="57" t="str">
        <f aca="false">Flights!$K$15</f>
        <v>EY</v>
      </c>
      <c r="G377" s="57" t="s">
        <v>455</v>
      </c>
      <c r="H377" s="57" t="s">
        <v>456</v>
      </c>
      <c r="I377" s="57" t="s">
        <v>424</v>
      </c>
      <c r="J377" s="57" t="s">
        <v>461</v>
      </c>
      <c r="K377" s="67" t="s">
        <v>422</v>
      </c>
      <c r="L377" s="67" t="s">
        <v>458</v>
      </c>
      <c r="M377" s="67"/>
      <c r="N377" s="67" t="s">
        <v>379</v>
      </c>
      <c r="O377" s="67" t="s">
        <v>459</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IFERROR(IF(OR(SUMPRODUCT(--ISNUMBER(SEARCH({"a0","a-0","a_0","a/0","a.0"},BN377)))&gt;0,SUMPRODUCT(--ISNUMBER(SEARCH({"ref 0","ref no 0","ref. 0","ref: 0","no. 0","no: 0","# 0","rev 0","email 0","memo 0","form 0","sheet 0","log 0","doc 0","report 0","photo 0","photos 0","img 0","file 0","ack 0","batch 0","lot 0","job 0","record 0","fax 0","letter 0","ref0","#0","no.0","no:0"},BM377)))&gt;0,AND(SUMPRODUCT(--ISNUMBER(SEARCH({" ref "," email "," memo "," form "," sheet "," report "," ack "," letter "," record "," log "," doc "," file "," batch "," lot "," job "," fax "," rev "," ticket "," case "," order "},(" "&amp;SUBSTITUTE(SUBSTITUTE(SUBSTITUTE(BM377,":"," "),"."," "),","," ")&amp;" "))))&gt;0,ISNUMBER(SEARCH("000",SUBSTITUTE(BM377,":"," ")))),SUMPRODUCT(--ISNUMBER(SEARCH({"http","www.","\",".pdf",".jpg",".jpeg",".png",".heic",".xls",".doc",".msg",".eml"},Z377)))&gt;0),1,0),0)</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IFERROR(IF(OR(SUMPRODUCT(--ISNUMBER(SEARCH({"a0","a-0","a_0","a/0","a.0"},BP377)))&gt;0,SUMPRODUCT(--ISNUMBER(SEARCH({"ref 0","ref no 0","ref. 0","ref: 0","no. 0","no: 0","# 0","rev 0","email 0","memo 0","form 0","sheet 0","log 0","doc 0","report 0","photo 0","photos 0","img 0","file 0","ack 0","batch 0","lot 0","job 0","record 0","fax 0","letter 0","ref0","#0","no.0","no:0"},BO377)))&gt;0,AND(SUMPRODUCT(--ISNUMBER(SEARCH({" ref "," email "," memo "," form "," sheet "," report "," ack "," letter "," record "," log "," doc "," file "," batch "," lot "," job "," fax "," rev "," ticket "," case "," order "},(" "&amp;SUBSTITUTE(SUBSTITUTE(SUBSTITUTE(BO377,":"," "),"."," "),","," ")&amp;" "))))&gt;0,ISNUMBER(SEARCH("000",SUBSTITUTE(BO377,":"," ")))),SUMPRODUCT(--ISNUMBER(SEARCH({"http","www.","\",".pdf",".jpg",".jpeg",".png",".heic",".xls",".doc",".msg",".eml"},W377)))&gt;0),1,0),0)</f>
        <v>0</v>
      </c>
    </row>
    <row r="378" customFormat="false" ht="66" hidden="false" customHeight="true" outlineLevel="0" collapsed="false">
      <c r="A378" s="57" t="s">
        <v>983</v>
      </c>
      <c r="B378" s="57" t="s">
        <v>258</v>
      </c>
      <c r="C378" s="57" t="str">
        <f aca="false">Flights!$F$15</f>
        <v>MH1149</v>
      </c>
      <c r="D378" s="58" t="n">
        <f aca="false">Flights!$D$15</f>
        <v>46307</v>
      </c>
      <c r="E378" s="57" t="str">
        <f aca="false">Flights!$G$15&amp;"-"&amp;Flights!$H$15</f>
        <v>PEN-KUL</v>
      </c>
      <c r="F378" s="57" t="str">
        <f aca="false">Flights!$K$15</f>
        <v>EY</v>
      </c>
      <c r="G378" s="57" t="s">
        <v>455</v>
      </c>
      <c r="H378" s="57" t="s">
        <v>456</v>
      </c>
      <c r="I378" s="57" t="s">
        <v>407</v>
      </c>
      <c r="J378" s="57" t="s">
        <v>984</v>
      </c>
      <c r="K378" s="67" t="s">
        <v>985</v>
      </c>
      <c r="L378" s="67" t="s">
        <v>986</v>
      </c>
      <c r="M378" s="67"/>
      <c r="N378" s="67" t="s">
        <v>379</v>
      </c>
      <c r="O378" s="67" t="s">
        <v>987</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IFERROR(IF(OR(SUMPRODUCT(--ISNUMBER(SEARCH({"a0","a-0","a_0","a/0","a.0"},BN378)))&gt;0,SUMPRODUCT(--ISNUMBER(SEARCH({"ref 0","ref no 0","ref. 0","ref: 0","no. 0","no: 0","# 0","rev 0","email 0","memo 0","form 0","sheet 0","log 0","doc 0","report 0","photo 0","photos 0","img 0","file 0","ack 0","batch 0","lot 0","job 0","record 0","fax 0","letter 0","ref0","#0","no.0","no:0"},BM378)))&gt;0,AND(SUMPRODUCT(--ISNUMBER(SEARCH({" ref "," email "," memo "," form "," sheet "," report "," ack "," letter "," record "," log "," doc "," file "," batch "," lot "," job "," fax "," rev "," ticket "," case "," order "},(" "&amp;SUBSTITUTE(SUBSTITUTE(SUBSTITUTE(BM378,":"," "),"."," "),","," ")&amp;" "))))&gt;0,ISNUMBER(SEARCH("000",SUBSTITUTE(BM378,":"," ")))),SUMPRODUCT(--ISNUMBER(SEARCH({"http","www.","\",".pdf",".jpg",".jpeg",".png",".heic",".xls",".doc",".msg",".eml"},Z378)))&gt;0),1,0),0)</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IFERROR(IF(OR(SUMPRODUCT(--ISNUMBER(SEARCH({"a0","a-0","a_0","a/0","a.0"},BP378)))&gt;0,SUMPRODUCT(--ISNUMBER(SEARCH({"ref 0","ref no 0","ref. 0","ref: 0","no. 0","no: 0","# 0","rev 0","email 0","memo 0","form 0","sheet 0","log 0","doc 0","report 0","photo 0","photos 0","img 0","file 0","ack 0","batch 0","lot 0","job 0","record 0","fax 0","letter 0","ref0","#0","no.0","no:0"},BO378)))&gt;0,AND(SUMPRODUCT(--ISNUMBER(SEARCH({" ref "," email "," memo "," form "," sheet "," report "," ack "," letter "," record "," log "," doc "," file "," batch "," lot "," job "," fax "," rev "," ticket "," case "," order "},(" "&amp;SUBSTITUTE(SUBSTITUTE(SUBSTITUTE(BO378,":"," "),"."," "),","," ")&amp;" "))))&gt;0,ISNUMBER(SEARCH("000",SUBSTITUTE(BO378,":"," ")))),SUMPRODUCT(--ISNUMBER(SEARCH({"http","www.","\",".pdf",".jpg",".jpeg",".png",".heic",".xls",".doc",".msg",".eml"},W378)))&gt;0),1,0),0)</f>
        <v>0</v>
      </c>
    </row>
    <row r="379" customFormat="false" ht="39.75" hidden="false" customHeight="true" outlineLevel="0" collapsed="false">
      <c r="A379" s="57" t="s">
        <v>988</v>
      </c>
      <c r="B379" s="57" t="s">
        <v>258</v>
      </c>
      <c r="C379" s="57" t="str">
        <f aca="false">Flights!$F$15</f>
        <v>MH1149</v>
      </c>
      <c r="D379" s="58" t="n">
        <f aca="false">Flights!$D$15</f>
        <v>46307</v>
      </c>
      <c r="E379" s="57" t="str">
        <f aca="false">Flights!$G$15&amp;"-"&amp;Flights!$H$15</f>
        <v>PEN-KUL</v>
      </c>
      <c r="F379" s="57" t="str">
        <f aca="false">Flights!$K$15</f>
        <v>EY</v>
      </c>
      <c r="G379" s="57" t="s">
        <v>455</v>
      </c>
      <c r="H379" s="57" t="s">
        <v>456</v>
      </c>
      <c r="I379" s="57" t="s">
        <v>443</v>
      </c>
      <c r="J379" s="57" t="s">
        <v>465</v>
      </c>
      <c r="K379" s="67" t="s">
        <v>445</v>
      </c>
      <c r="L379" s="67" t="s">
        <v>979</v>
      </c>
      <c r="M379" s="67" t="s">
        <v>447</v>
      </c>
      <c r="N379" s="67" t="s">
        <v>379</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IFERROR(IF(OR(SUMPRODUCT(--ISNUMBER(SEARCH({"a0","a-0","a_0","a/0","a.0"},BN379)))&gt;0,SUMPRODUCT(--ISNUMBER(SEARCH({"ref 0","ref no 0","ref. 0","ref: 0","no. 0","no: 0","# 0","rev 0","email 0","memo 0","form 0","sheet 0","log 0","doc 0","report 0","photo 0","photos 0","img 0","file 0","ack 0","batch 0","lot 0","job 0","record 0","fax 0","letter 0","ref0","#0","no.0","no:0"},BM379)))&gt;0,AND(SUMPRODUCT(--ISNUMBER(SEARCH({" ref "," email "," memo "," form "," sheet "," report "," ack "," letter "," record "," log "," doc "," file "," batch "," lot "," job "," fax "," rev "," ticket "," case "," order "},(" "&amp;SUBSTITUTE(SUBSTITUTE(SUBSTITUTE(BM379,":"," "),"."," "),","," ")&amp;" "))))&gt;0,ISNUMBER(SEARCH("000",SUBSTITUTE(BM379,":"," ")))),SUMPRODUCT(--ISNUMBER(SEARCH({"http","www.","\",".pdf",".jpg",".jpeg",".png",".heic",".xls",".doc",".msg",".eml"},Z379)))&gt;0),1,0),0)</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IFERROR(IF(OR(SUMPRODUCT(--ISNUMBER(SEARCH({"a0","a-0","a_0","a/0","a.0"},BP379)))&gt;0,SUMPRODUCT(--ISNUMBER(SEARCH({"ref 0","ref no 0","ref. 0","ref: 0","no. 0","no: 0","# 0","rev 0","email 0","memo 0","form 0","sheet 0","log 0","doc 0","report 0","photo 0","photos 0","img 0","file 0","ack 0","batch 0","lot 0","job 0","record 0","fax 0","letter 0","ref0","#0","no.0","no:0"},BO379)))&gt;0,AND(SUMPRODUCT(--ISNUMBER(SEARCH({" ref "," email "," memo "," form "," sheet "," report "," ack "," letter "," record "," log "," doc "," file "," batch "," lot "," job "," fax "," rev "," ticket "," case "," order "},(" "&amp;SUBSTITUTE(SUBSTITUTE(SUBSTITUTE(BO379,":"," "),"."," "),","," ")&amp;" "))))&gt;0,ISNUMBER(SEARCH("000",SUBSTITUTE(BO379,":"," ")))),SUMPRODUCT(--ISNUMBER(SEARCH({"http","www.","\",".pdf",".jpg",".jpeg",".png",".heic",".xls",".doc",".msg",".eml"},W379)))&gt;0),1,0),0)</f>
        <v>0</v>
      </c>
    </row>
    <row r="380" customFormat="false" ht="39.75" hidden="false" customHeight="true" outlineLevel="0" collapsed="false">
      <c r="A380" s="57" t="s">
        <v>989</v>
      </c>
      <c r="B380" s="57" t="s">
        <v>261</v>
      </c>
      <c r="C380" s="57" t="str">
        <f aca="false">Flights!$F$16</f>
        <v>MH0139</v>
      </c>
      <c r="D380" s="58" t="n">
        <f aca="false">Flights!$D$16</f>
        <v>46307</v>
      </c>
      <c r="E380" s="57" t="str">
        <f aca="false">Flights!$G$16&amp;"-"&amp;Flights!$H$16</f>
        <v>KUL-ADL</v>
      </c>
      <c r="F380" s="57" t="str">
        <f aca="false">Flights!$K$16</f>
        <v>BC</v>
      </c>
      <c r="G380" s="57" t="s">
        <v>81</v>
      </c>
      <c r="H380" s="57" t="s">
        <v>374</v>
      </c>
      <c r="I380" s="57" t="s">
        <v>375</v>
      </c>
      <c r="J380" s="57" t="s">
        <v>376</v>
      </c>
      <c r="K380" s="67" t="s">
        <v>377</v>
      </c>
      <c r="L380" s="67" t="s">
        <v>378</v>
      </c>
      <c r="M380" s="67"/>
      <c r="N380" s="67" t="s">
        <v>379</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")))/(LEN(L_PendNeg)+1)),1,0),1)</f>
        <v>0</v>
      </c>
      <c r="BK380" s="61" t="n">
        <f aca="false">IFERROR(IF(SUMPRODUCT((LEN(BF380)-LEN(SUBSTITUTE(BF380," "&amp;L_PendStrict&amp;" "," ")))/(LEN(L_PendStrict)+1))&gt;SUMPRODUCT((LEN(BF380)-LEN(SUBSTITUTE(BF380," "&amp;L_PendNeg&amp;" "," ")))/(LEN(L_PendNeg)+1)),1,0),1)</f>
        <v>0</v>
      </c>
      <c r="BL380" s="61" t="n">
        <f aca="false">IFERROR(IF(OR(SUMPRODUCT(--ISNUMBER(SEARCH({"a0","a-0","a_0","a/0","a.0"},BN380)))&gt;0,SUMPRODUCT(--ISNUMBER(SEARCH({"ref 0","ref no 0","ref. 0","ref: 0","no. 0","no: 0","# 0","rev 0","email 0","memo 0","form 0","sheet 0","log 0","doc 0","report 0","photo 0","photos 0","img 0","file 0","ack 0","batch 0","lot 0","job 0","record 0","fax 0","letter 0","ref0","#0","no.0","no:0"},BM380)))&gt;0,AND(SUMPRODUCT(--ISNUMBER(SEARCH({" ref "," email "," memo "," form "," sheet "," report "," ack "," letter "," record "," log "," doc "," file "," batch "," lot "," job "," fax "," rev "," ticket "," case "," order "},(" "&amp;SUBSTITUTE(SUBSTITUTE(SUBSTITUTE(BM380,":"," "),"."," "),","," ")&amp;" "))))&gt;0,ISNUMBER(SEARCH("000",SUBSTITUTE(BM380,":"," ")))),SUMPRODUCT(--ISNUMBER(SEARCH({"http","www.","\",".pdf",".jpg",".jpeg",".png",".heic",".xls",".doc",".msg",".eml"},Z380)))&gt;0),1,0),0)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IFERROR(IF(OR(SUMPRODUCT(--ISNUMBER(SEARCH({"a0","a-0","a_0","a/0","a.0"},BP380)))&gt;0,SUMPRODUCT(--ISNUMBER(SEARCH({"ref 0","ref no 0","ref. 0","ref: 0","no. 0","no: 0","# 0","rev 0","email 0","memo 0","form 0","sheet 0","log 0","doc 0","report 0","photo 0","photos 0","img 0","file 0","ack 0","batch 0","lot 0","job 0","record 0","fax 0","letter 0","ref0","#0","no.0","no:0"},BO380)))&gt;0,AND(SUMPRODUCT(--ISNUMBER(SEARCH({" ref "," email "," memo "," form "," sheet "," report "," ack "," letter "," record "," log "," doc "," file "," batch "," lot "," job "," fax "," rev "," ticket "," case "," order "},(" "&amp;SUBSTITUTE(SUBSTITUTE(SUBSTITUTE(BO380,":"," "),"."," "),","," ")&amp;" "))))&gt;0,ISNUMBER(SEARCH("000",SUBSTITUTE(BO380,":"," ")))),SUMPRODUCT(--ISNUMBER(SEARCH({"http","www.","\",".pdf",".jpg",".jpeg",".png",".heic",".xls",".doc",".msg",".eml"},W380)))&gt;0),1,0),0)</f>
        <v>0</v>
      </c>
    </row>
    <row r="381" customFormat="false" ht="39.75" hidden="false" customHeight="true" outlineLevel="0" collapsed="false">
      <c r="A381" s="57" t="s">
        <v>990</v>
      </c>
      <c r="B381" s="57" t="s">
        <v>261</v>
      </c>
      <c r="C381" s="57" t="str">
        <f aca="false">Flights!$F$16</f>
        <v>MH0139</v>
      </c>
      <c r="D381" s="58" t="n">
        <f aca="false">Flights!$D$16</f>
        <v>46307</v>
      </c>
      <c r="E381" s="57" t="str">
        <f aca="false">Flights!$G$16&amp;"-"&amp;Flights!$H$16</f>
        <v>KUL-ADL</v>
      </c>
      <c r="F381" s="57" t="str">
        <f aca="false">Flights!$K$16</f>
        <v>BC</v>
      </c>
      <c r="G381" s="57" t="s">
        <v>81</v>
      </c>
      <c r="H381" s="57" t="s">
        <v>374</v>
      </c>
      <c r="I381" s="57" t="s">
        <v>381</v>
      </c>
      <c r="J381" s="57" t="s">
        <v>382</v>
      </c>
      <c r="K381" s="67" t="s">
        <v>383</v>
      </c>
      <c r="L381" s="67" t="s">
        <v>378</v>
      </c>
      <c r="M381" s="67"/>
      <c r="N381" s="67" t="s">
        <v>379</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")))/(LEN(L_PendNeg)+1)),1,0),1)</f>
        <v>0</v>
      </c>
      <c r="BK381" s="61" t="n">
        <f aca="false">IFERROR(IF(SUMPRODUCT((LEN(BF381)-LEN(SUBSTITUTE(BF381," "&amp;L_PendStrict&amp;" "," ")))/(LEN(L_PendStrict)+1))&gt;SUMPRODUCT((LEN(BF381)-LEN(SUBSTITUTE(BF381," "&amp;L_PendNeg&amp;" "," ")))/(LEN(L_PendNeg)+1)),1,0),1)</f>
        <v>0</v>
      </c>
      <c r="BL381" s="61" t="n">
        <f aca="false">IFERROR(IF(OR(SUMPRODUCT(--ISNUMBER(SEARCH({"a0","a-0","a_0","a/0","a.0"},BN381)))&gt;0,SUMPRODUCT(--ISNUMBER(SEARCH({"ref 0","ref no 0","ref. 0","ref: 0","no. 0","no: 0","# 0","rev 0","email 0","memo 0","form 0","sheet 0","log 0","doc 0","report 0","photo 0","photos 0","img 0","file 0","ack 0","batch 0","lot 0","job 0","record 0","fax 0","letter 0","ref0","#0","no.0","no:0"},BM381)))&gt;0,AND(SUMPRODUCT(--ISNUMBER(SEARCH({" ref "," email "," memo "," form "," sheet "," report "," ack "," letter "," record "," log "," doc "," file "," batch "," lot "," job "," fax "," rev "," ticket "," case "," order "},(" "&amp;SUBSTITUTE(SUBSTITUTE(SUBSTITUTE(BM381,":"," "),"."," "),","," ")&amp;" "))))&gt;0,ISNUMBER(SEARCH("000",SUBSTITUTE(BM381,":"," ")))),SUMPRODUCT(--ISNUMBER(SEARCH({"http","www.","\",".pdf",".jpg",".jpeg",".png",".heic",".xls",".doc",".msg",".eml"},Z381)))&gt;0),1,0),0)</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IFERROR(IF(OR(SUMPRODUCT(--ISNUMBER(SEARCH({"a0","a-0","a_0","a/0","a.0"},BP381)))&gt;0,SUMPRODUCT(--ISNUMBER(SEARCH({"ref 0","ref no 0","ref. 0","ref: 0","no. 0","no: 0","# 0","rev 0","email 0","memo 0","form 0","sheet 0","log 0","doc 0","report 0","photo 0","photos 0","img 0","file 0","ack 0","batch 0","lot 0","job 0","record 0","fax 0","letter 0","ref0","#0","no.0","no:0"},BO381)))&gt;0,AND(SUMPRODUCT(--ISNUMBER(SEARCH({" ref "," email "," memo "," form "," sheet "," report "," ack "," letter "," record "," log "," doc "," file "," batch "," lot "," job "," fax "," rev "," ticket "," case "," order "},(" "&amp;SUBSTITUTE(SUBSTITUTE(SUBSTITUTE(BO381,":"," "),"."," "),","," ")&amp;" "))))&gt;0,ISNUMBER(SEARCH("000",SUBSTITUTE(BO381,":"," ")))),SUMPRODUCT(--ISNUMBER(SEARCH({"http","www.","\",".pdf",".jpg",".jpeg",".png",".heic",".xls",".doc",".msg",".eml"},W381)))&gt;0),1,0),0)</f>
        <v>0</v>
      </c>
    </row>
    <row r="382" customFormat="false" ht="41.25" hidden="false" customHeight="true" outlineLevel="0" collapsed="false">
      <c r="A382" s="57" t="s">
        <v>991</v>
      </c>
      <c r="B382" s="57" t="s">
        <v>261</v>
      </c>
      <c r="C382" s="57" t="str">
        <f aca="false">Flights!$F$16</f>
        <v>MH0139</v>
      </c>
      <c r="D382" s="58" t="n">
        <f aca="false">Flights!$D$16</f>
        <v>46307</v>
      </c>
      <c r="E382" s="57" t="str">
        <f aca="false">Flights!$G$16&amp;"-"&amp;Flights!$H$16</f>
        <v>KUL-ADL</v>
      </c>
      <c r="F382" s="57" t="str">
        <f aca="false">Flights!$K$16</f>
        <v>BC</v>
      </c>
      <c r="G382" s="57" t="s">
        <v>81</v>
      </c>
      <c r="H382" s="57" t="s">
        <v>374</v>
      </c>
      <c r="I382" s="57" t="s">
        <v>385</v>
      </c>
      <c r="J382" s="57" t="s">
        <v>386</v>
      </c>
      <c r="K382" s="67" t="s">
        <v>387</v>
      </c>
      <c r="L382" s="67" t="s">
        <v>378</v>
      </c>
      <c r="M382" s="67"/>
      <c r="N382" s="67" t="str">
        <f aca="false">IF(TRIM(Flights!$L$16)="A339","Required","N/A – rule")</f>
        <v>Required</v>
      </c>
      <c r="O382" s="67" t="s">
        <v>388</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")))/(LEN(L_PendNeg)+1)),1,0),1)</f>
        <v>0</v>
      </c>
      <c r="BK382" s="61" t="n">
        <f aca="false">IFERROR(IF(SUMPRODUCT((LEN(BF382)-LEN(SUBSTITUTE(BF382," "&amp;L_PendStrict&amp;" "," ")))/(LEN(L_PendStrict)+1))&gt;SUMPRODUCT((LEN(BF382)-LEN(SUBSTITUTE(BF382," "&amp;L_PendNeg&amp;" "," ")))/(LEN(L_PendNeg)+1)),1,0),1)</f>
        <v>0</v>
      </c>
      <c r="BL382" s="61" t="n">
        <f aca="false">IFERROR(IF(OR(SUMPRODUCT(--ISNUMBER(SEARCH({"a0","a-0","a_0","a/0","a.0"},BN382)))&gt;0,SUMPRODUCT(--ISNUMBER(SEARCH({"ref 0","ref no 0","ref. 0","ref: 0","no. 0","no: 0","# 0","rev 0","email 0","memo 0","form 0","sheet 0","log 0","doc 0","report 0","photo 0","photos 0","img 0","file 0","ack 0","batch 0","lot 0","job 0","record 0","fax 0","letter 0","ref0","#0","no.0","no:0"},BM382)))&gt;0,AND(SUMPRODUCT(--ISNUMBER(SEARCH({" ref "," email "," memo "," form "," sheet "," report "," ack "," letter "," record "," log "," doc "," file "," batch "," lot "," job "," fax "," rev "," ticket "," case "," order "},(" "&amp;SUBSTITUTE(SUBSTITUTE(SUBSTITUTE(BM382,":"," "),"."," "),","," ")&amp;" "))))&gt;0,ISNUMBER(SEARCH("000",SUBSTITUTE(BM382,":"," ")))),SUMPRODUCT(--ISNUMBER(SEARCH({"http","www.","\",".pdf",".jpg",".jpeg",".png",".heic",".xls",".doc",".msg",".eml"},Z382)))&gt;0),1,0),0)</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IFERROR(IF(OR(SUMPRODUCT(--ISNUMBER(SEARCH({"a0","a-0","a_0","a/0","a.0"},BP382)))&gt;0,SUMPRODUCT(--ISNUMBER(SEARCH({"ref 0","ref no 0","ref. 0","ref: 0","no. 0","no: 0","# 0","rev 0","email 0","memo 0","form 0","sheet 0","log 0","doc 0","report 0","photo 0","photos 0","img 0","file 0","ack 0","batch 0","lot 0","job 0","record 0","fax 0","letter 0","ref0","#0","no.0","no:0"},BO382)))&gt;0,AND(SUMPRODUCT(--ISNUMBER(SEARCH({" ref "," email "," memo "," form "," sheet "," report "," ack "," letter "," record "," log "," doc "," file "," batch "," lot "," job "," fax "," rev "," ticket "," case "," order "},(" "&amp;SUBSTITUTE(SUBSTITUTE(SUBSTITUTE(BO382,":"," "),"."," "),","," ")&amp;" "))))&gt;0,ISNUMBER(SEARCH("000",SUBSTITUTE(BO382,":"," ")))),SUMPRODUCT(--ISNUMBER(SEARCH({"http","www.","\",".pdf",".jpg",".jpeg",".png",".heic",".xls",".doc",".msg",".eml"},W382)))&gt;0),1,0),0)</f>
        <v>0</v>
      </c>
    </row>
    <row r="383" customFormat="false" ht="39.75" hidden="false" customHeight="true" outlineLevel="0" collapsed="false">
      <c r="A383" s="57" t="s">
        <v>992</v>
      </c>
      <c r="B383" s="57" t="s">
        <v>261</v>
      </c>
      <c r="C383" s="57" t="str">
        <f aca="false">Flights!$F$16</f>
        <v>MH0139</v>
      </c>
      <c r="D383" s="58" t="n">
        <f aca="false">Flights!$D$16</f>
        <v>46307</v>
      </c>
      <c r="E383" s="57" t="str">
        <f aca="false">Flights!$G$16&amp;"-"&amp;Flights!$H$16</f>
        <v>KUL-ADL</v>
      </c>
      <c r="F383" s="57" t="str">
        <f aca="false">Flights!$K$16</f>
        <v>BC</v>
      </c>
      <c r="G383" s="57" t="s">
        <v>81</v>
      </c>
      <c r="H383" s="57" t="s">
        <v>374</v>
      </c>
      <c r="I383" s="57" t="s">
        <v>390</v>
      </c>
      <c r="J383" s="57" t="s">
        <v>391</v>
      </c>
      <c r="K383" s="67" t="s">
        <v>392</v>
      </c>
      <c r="L383" s="67" t="s">
        <v>378</v>
      </c>
      <c r="M383" s="67"/>
      <c r="N383" s="67" t="s">
        <v>379</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")))/(LEN(L_PendNeg)+1)),1,0),1)</f>
        <v>0</v>
      </c>
      <c r="BK383" s="61" t="n">
        <f aca="false">IFERROR(IF(SUMPRODUCT((LEN(BF383)-LEN(SUBSTITUTE(BF383," "&amp;L_PendStrict&amp;" "," ")))/(LEN(L_PendStrict)+1))&gt;SUMPRODUCT((LEN(BF383)-LEN(SUBSTITUTE(BF383," "&amp;L_PendNeg&amp;" "," ")))/(LEN(L_PendNeg)+1)),1,0),1)</f>
        <v>0</v>
      </c>
      <c r="BL383" s="61" t="n">
        <f aca="false">IFERROR(IF(OR(SUMPRODUCT(--ISNUMBER(SEARCH({"a0","a-0","a_0","a/0","a.0"},BN383)))&gt;0,SUMPRODUCT(--ISNUMBER(SEARCH({"ref 0","ref no 0","ref. 0","ref: 0","no. 0","no: 0","# 0","rev 0","email 0","memo 0","form 0","sheet 0","log 0","doc 0","report 0","photo 0","photos 0","img 0","file 0","ack 0","batch 0","lot 0","job 0","record 0","fax 0","letter 0","ref0","#0","no.0","no:0"},BM383)))&gt;0,AND(SUMPRODUCT(--ISNUMBER(SEARCH({" ref "," email "," memo "," form "," sheet "," report "," ack "," letter "," record "," log "," doc "," file "," batch "," lot "," job "," fax "," rev "," ticket "," case "," order "},(" "&amp;SUBSTITUTE(SUBSTITUTE(SUBSTITUTE(BM383,":"," "),"."," "),","," ")&amp;" "))))&gt;0,ISNUMBER(SEARCH("000",SUBSTITUTE(BM383,":"," ")))),SUMPRODUCT(--ISNUMBER(SEARCH({"http","www.","\",".pdf",".jpg",".jpeg",".png",".heic",".xls",".doc",".msg",".eml"},Z383)))&gt;0),1,0),0)</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IFERROR(IF(OR(SUMPRODUCT(--ISNUMBER(SEARCH({"a0","a-0","a_0","a/0","a.0"},BP383)))&gt;0,SUMPRODUCT(--ISNUMBER(SEARCH({"ref 0","ref no 0","ref. 0","ref: 0","no. 0","no: 0","# 0","rev 0","email 0","memo 0","form 0","sheet 0","log 0","doc 0","report 0","photo 0","photos 0","img 0","file 0","ack 0","batch 0","lot 0","job 0","record 0","fax 0","letter 0","ref0","#0","no.0","no:0"},BO383)))&gt;0,AND(SUMPRODUCT(--ISNUMBER(SEARCH({" ref "," email "," memo "," form "," sheet "," report "," ack "," letter "," record "," log "," doc "," file "," batch "," lot "," job "," fax "," rev "," ticket "," case "," order "},(" "&amp;SUBSTITUTE(SUBSTITUTE(SUBSTITUTE(BO383,":"," "),"."," "),","," ")&amp;" "))))&gt;0,ISNUMBER(SEARCH("000",SUBSTITUTE(BO383,":"," ")))),SUMPRODUCT(--ISNUMBER(SEARCH({"http","www.","\",".pdf",".jpg",".jpeg",".png",".heic",".xls",".doc",".msg",".eml"},W383)))&gt;0),1,0),0)</f>
        <v>0</v>
      </c>
    </row>
    <row r="384" customFormat="false" ht="39.75" hidden="false" customHeight="true" outlineLevel="0" collapsed="false">
      <c r="A384" s="57" t="s">
        <v>993</v>
      </c>
      <c r="B384" s="57" t="s">
        <v>261</v>
      </c>
      <c r="C384" s="57" t="str">
        <f aca="false">Flights!$F$16</f>
        <v>MH0139</v>
      </c>
      <c r="D384" s="58" t="n">
        <f aca="false">Flights!$D$16</f>
        <v>46307</v>
      </c>
      <c r="E384" s="57" t="str">
        <f aca="false">Flights!$G$16&amp;"-"&amp;Flights!$H$16</f>
        <v>KUL-ADL</v>
      </c>
      <c r="F384" s="57" t="str">
        <f aca="false">Flights!$K$16</f>
        <v>BC</v>
      </c>
      <c r="G384" s="57" t="s">
        <v>81</v>
      </c>
      <c r="H384" s="57" t="s">
        <v>374</v>
      </c>
      <c r="I384" s="57" t="s">
        <v>394</v>
      </c>
      <c r="J384" s="57" t="s">
        <v>395</v>
      </c>
      <c r="K384" s="67" t="s">
        <v>396</v>
      </c>
      <c r="L384" s="67" t="s">
        <v>378</v>
      </c>
      <c r="M384" s="67"/>
      <c r="N384" s="67" t="s">
        <v>379</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")))/(LEN(L_PendNeg)+1)),1,0),1)</f>
        <v>0</v>
      </c>
      <c r="BK384" s="61" t="n">
        <f aca="false">IFERROR(IF(SUMPRODUCT((LEN(BF384)-LEN(SUBSTITUTE(BF384," "&amp;L_PendStrict&amp;" "," ")))/(LEN(L_PendStrict)+1))&gt;SUMPRODUCT((LEN(BF384)-LEN(SUBSTITUTE(BF384," "&amp;L_PendNeg&amp;" "," ")))/(LEN(L_PendNeg)+1)),1,0),1)</f>
        <v>0</v>
      </c>
      <c r="BL384" s="61" t="n">
        <f aca="false">IFERROR(IF(OR(SUMPRODUCT(--ISNUMBER(SEARCH({"a0","a-0","a_0","a/0","a.0"},BN384)))&gt;0,SUMPRODUCT(--ISNUMBER(SEARCH({"ref 0","ref no 0","ref. 0","ref: 0","no. 0","no: 0","# 0","rev 0","email 0","memo 0","form 0","sheet 0","log 0","doc 0","report 0","photo 0","photos 0","img 0","file 0","ack 0","batch 0","lot 0","job 0","record 0","fax 0","letter 0","ref0","#0","no.0","no:0"},BM384)))&gt;0,AND(SUMPRODUCT(--ISNUMBER(SEARCH({" ref "," email "," memo "," form "," sheet "," report "," ack "," letter "," record "," log "," doc "," file "," batch "," lot "," job "," fax "," rev "," ticket "," case "," order "},(" "&amp;SUBSTITUTE(SUBSTITUTE(SUBSTITUTE(BM384,":"," "),"."," "),","," ")&amp;" "))))&gt;0,ISNUMBER(SEARCH("000",SUBSTITUTE(BM384,":"," ")))),SUMPRODUCT(--ISNUMBER(SEARCH({"http","www.","\",".pdf",".jpg",".jpeg",".png",".heic",".xls",".doc",".msg",".eml"},Z384)))&gt;0),1,0),0)</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IFERROR(IF(OR(SUMPRODUCT(--ISNUMBER(SEARCH({"a0","a-0","a_0","a/0","a.0"},BP384)))&gt;0,SUMPRODUCT(--ISNUMBER(SEARCH({"ref 0","ref no 0","ref. 0","ref: 0","no. 0","no: 0","# 0","rev 0","email 0","memo 0","form 0","sheet 0","log 0","doc 0","report 0","photo 0","photos 0","img 0","file 0","ack 0","batch 0","lot 0","job 0","record 0","fax 0","letter 0","ref0","#0","no.0","no:0"},BO384)))&gt;0,AND(SUMPRODUCT(--ISNUMBER(SEARCH({" ref "," email "," memo "," form "," sheet "," report "," ack "," letter "," record "," log "," doc "," file "," batch "," lot "," job "," fax "," rev "," ticket "," case "," order "},(" "&amp;SUBSTITUTE(SUBSTITUTE(SUBSTITUTE(BO384,":"," "),"."," "),","," ")&amp;" "))))&gt;0,ISNUMBER(SEARCH("000",SUBSTITUTE(BO384,":"," ")))),SUMPRODUCT(--ISNUMBER(SEARCH({"http","www.","\",".pdf",".jpg",".jpeg",".png",".heic",".xls",".doc",".msg",".eml"},W384)))&gt;0),1,0),0)</f>
        <v>0</v>
      </c>
    </row>
    <row r="385" customFormat="false" ht="39.75" hidden="false" customHeight="true" outlineLevel="0" collapsed="false">
      <c r="A385" s="57" t="s">
        <v>994</v>
      </c>
      <c r="B385" s="57" t="s">
        <v>261</v>
      </c>
      <c r="C385" s="57" t="str">
        <f aca="false">Flights!$F$16</f>
        <v>MH0139</v>
      </c>
      <c r="D385" s="58" t="n">
        <f aca="false">Flights!$D$16</f>
        <v>46307</v>
      </c>
      <c r="E385" s="57" t="str">
        <f aca="false">Flights!$G$16&amp;"-"&amp;Flights!$H$16</f>
        <v>KUL-ADL</v>
      </c>
      <c r="F385" s="57" t="str">
        <f aca="false">Flights!$K$16</f>
        <v>BC</v>
      </c>
      <c r="G385" s="57" t="s">
        <v>81</v>
      </c>
      <c r="H385" s="57" t="s">
        <v>374</v>
      </c>
      <c r="I385" s="57" t="s">
        <v>394</v>
      </c>
      <c r="J385" s="57" t="s">
        <v>398</v>
      </c>
      <c r="K385" s="67" t="s">
        <v>399</v>
      </c>
      <c r="L385" s="67" t="s">
        <v>378</v>
      </c>
      <c r="M385" s="67"/>
      <c r="N385" s="67" t="s">
        <v>379</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t="n">
        <f aca="false">IFERROR(IF(OR(SUMPRODUCT(--ISNUMBER(SEARCH({"a0","a-0","a_0","a/0","a.0"},BN385)))&gt;0,SUMPRODUCT(--ISNUMBER(SEARCH({"ref 0","ref no 0","ref. 0","ref: 0","no. 0","no: 0","# 0","rev 0","email 0","memo 0","form 0","sheet 0","log 0","doc 0","report 0","photo 0","photos 0","img 0","file 0","ack 0","batch 0","lot 0","job 0","record 0","fax 0","letter 0","ref0","#0","no.0","no:0"},BM385)))&gt;0,AND(SUMPRODUCT(--ISNUMBER(SEARCH({" ref "," email "," memo "," form "," sheet "," report "," ack "," letter "," record "," log "," doc "," file "," batch "," lot "," job "," fax "," rev "," ticket "," case "," order "},(" "&amp;SUBSTITUTE(SUBSTITUTE(SUBSTITUTE(BM385,":"," "),"."," "),","," ")&amp;" "))))&gt;0,ISNUMBER(SEARCH("000",SUBSTITUTE(BM385,":"," ")))),SUMPRODUCT(--ISNUMBER(SEARCH({"http","www.","\",".pdf",".jpg",".jpeg",".png",".heic",".xls",".doc",".msg",".eml"},Z385)))&gt;0),1,0),0)</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IFERROR(IF(OR(SUMPRODUCT(--ISNUMBER(SEARCH({"a0","a-0","a_0","a/0","a.0"},BP385)))&gt;0,SUMPRODUCT(--ISNUMBER(SEARCH({"ref 0","ref no 0","ref. 0","ref: 0","no. 0","no: 0","# 0","rev 0","email 0","memo 0","form 0","sheet 0","log 0","doc 0","report 0","photo 0","photos 0","img 0","file 0","ack 0","batch 0","lot 0","job 0","record 0","fax 0","letter 0","ref0","#0","no.0","no:0"},BO385)))&gt;0,AND(SUMPRODUCT(--ISNUMBER(SEARCH({" ref "," email "," memo "," form "," sheet "," report "," ack "," letter "," record "," log "," doc "," file "," batch "," lot "," job "," fax "," rev "," ticket "," case "," order "},(" "&amp;SUBSTITUTE(SUBSTITUTE(SUBSTITUTE(BO385,":"," "),"."," "),","," ")&amp;" "))))&gt;0,ISNUMBER(SEARCH("000",SUBSTITUTE(BO385,":"," ")))),SUMPRODUCT(--ISNUMBER(SEARCH({"http","www.","\",".pdf",".jpg",".jpeg",".png",".heic",".xls",".doc",".msg",".eml"},W385)))&gt;0),1,0),0)</f>
        <v>0</v>
      </c>
    </row>
    <row r="386" customFormat="false" ht="39.75" hidden="false" customHeight="true" outlineLevel="0" collapsed="false">
      <c r="A386" s="57" t="s">
        <v>995</v>
      </c>
      <c r="B386" s="57" t="s">
        <v>261</v>
      </c>
      <c r="C386" s="57" t="str">
        <f aca="false">Flights!$F$16</f>
        <v>MH0139</v>
      </c>
      <c r="D386" s="58" t="n">
        <f aca="false">Flights!$D$16</f>
        <v>46307</v>
      </c>
      <c r="E386" s="57" t="str">
        <f aca="false">Flights!$G$16&amp;"-"&amp;Flights!$H$16</f>
        <v>KUL-ADL</v>
      </c>
      <c r="F386" s="57" t="str">
        <f aca="false">Flights!$K$16</f>
        <v>BC</v>
      </c>
      <c r="G386" s="57" t="s">
        <v>81</v>
      </c>
      <c r="H386" s="57" t="s">
        <v>374</v>
      </c>
      <c r="I386" s="57" t="s">
        <v>401</v>
      </c>
      <c r="J386" s="57" t="s">
        <v>402</v>
      </c>
      <c r="K386" s="67" t="s">
        <v>403</v>
      </c>
      <c r="L386" s="67" t="s">
        <v>378</v>
      </c>
      <c r="M386" s="67"/>
      <c r="N386" s="67" t="s">
        <v>379</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t="n">
        <f aca="false">IFERROR(IF(OR(SUMPRODUCT(--ISNUMBER(SEARCH({"a0","a-0","a_0","a/0","a.0"},BN386)))&gt;0,SUMPRODUCT(--ISNUMBER(SEARCH({"ref 0","ref no 0","ref. 0","ref: 0","no. 0","no: 0","# 0","rev 0","email 0","memo 0","form 0","sheet 0","log 0","doc 0","report 0","photo 0","photos 0","img 0","file 0","ack 0","batch 0","lot 0","job 0","record 0","fax 0","letter 0","ref0","#0","no.0","no:0"},BM386)))&gt;0,AND(SUMPRODUCT(--ISNUMBER(SEARCH({" ref "," email "," memo "," form "," sheet "," report "," ack "," letter "," record "," log "," doc "," file "," batch "," lot "," job "," fax "," rev "," ticket "," case "," order "},(" "&amp;SUBSTITUTE(SUBSTITUTE(SUBSTITUTE(BM386,":"," "),"."," "),","," ")&amp;" "))))&gt;0,ISNUMBER(SEARCH("000",SUBSTITUTE(BM386,":"," ")))),SUMPRODUCT(--ISNUMBER(SEARCH({"http","www.","\",".pdf",".jpg",".jpeg",".png",".heic",".xls",".doc",".msg",".eml"},Z386)))&gt;0),1,0),0)</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IFERROR(IF(OR(SUMPRODUCT(--ISNUMBER(SEARCH({"a0","a-0","a_0","a/0","a.0"},BP386)))&gt;0,SUMPRODUCT(--ISNUMBER(SEARCH({"ref 0","ref no 0","ref. 0","ref: 0","no. 0","no: 0","# 0","rev 0","email 0","memo 0","form 0","sheet 0","log 0","doc 0","report 0","photo 0","photos 0","img 0","file 0","ack 0","batch 0","lot 0","job 0","record 0","fax 0","letter 0","ref0","#0","no.0","no:0"},BO386)))&gt;0,AND(SUMPRODUCT(--ISNUMBER(SEARCH({" ref "," email "," memo "," form "," sheet "," report "," ack "," letter "," record "," log "," doc "," file "," batch "," lot "," job "," fax "," rev "," ticket "," case "," order "},(" "&amp;SUBSTITUTE(SUBSTITUTE(SUBSTITUTE(BO386,":"," "),"."," "),","," ")&amp;" "))))&gt;0,ISNUMBER(SEARCH("000",SUBSTITUTE(BO386,":"," ")))),SUMPRODUCT(--ISNUMBER(SEARCH({"http","www.","\",".pdf",".jpg",".jpeg",".png",".heic",".xls",".doc",".msg",".eml"},W386)))&gt;0),1,0),0)</f>
        <v>0</v>
      </c>
    </row>
    <row r="387" customFormat="false" ht="39.75" hidden="false" customHeight="true" outlineLevel="0" collapsed="false">
      <c r="A387" s="57" t="s">
        <v>996</v>
      </c>
      <c r="B387" s="57" t="s">
        <v>261</v>
      </c>
      <c r="C387" s="57" t="str">
        <f aca="false">Flights!$F$16</f>
        <v>MH0139</v>
      </c>
      <c r="D387" s="58" t="n">
        <f aca="false">Flights!$D$16</f>
        <v>46307</v>
      </c>
      <c r="E387" s="57" t="str">
        <f aca="false">Flights!$G$16&amp;"-"&amp;Flights!$H$16</f>
        <v>KUL-ADL</v>
      </c>
      <c r="F387" s="57" t="str">
        <f aca="false">Flights!$K$16</f>
        <v>BC</v>
      </c>
      <c r="G387" s="57" t="s">
        <v>81</v>
      </c>
      <c r="H387" s="57" t="s">
        <v>374</v>
      </c>
      <c r="I387" s="57" t="s">
        <v>401</v>
      </c>
      <c r="J387" s="57" t="s">
        <v>405</v>
      </c>
      <c r="K387" s="67" t="s">
        <v>403</v>
      </c>
      <c r="L387" s="67" t="s">
        <v>378</v>
      </c>
      <c r="M387" s="67"/>
      <c r="N387" s="67" t="s">
        <v>379</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t="n">
        <f aca="false">IFERROR(IF(OR(SUMPRODUCT(--ISNUMBER(SEARCH({"a0","a-0","a_0","a/0","a.0"},BN387)))&gt;0,SUMPRODUCT(--ISNUMBER(SEARCH({"ref 0","ref no 0","ref. 0","ref: 0","no. 0","no: 0","# 0","rev 0","email 0","memo 0","form 0","sheet 0","log 0","doc 0","report 0","photo 0","photos 0","img 0","file 0","ack 0","batch 0","lot 0","job 0","record 0","fax 0","letter 0","ref0","#0","no.0","no:0"},BM387)))&gt;0,AND(SUMPRODUCT(--ISNUMBER(SEARCH({" ref "," email "," memo "," form "," sheet "," report "," ack "," letter "," record "," log "," doc "," file "," batch "," lot "," job "," fax "," rev "," ticket "," case "," order "},(" "&amp;SUBSTITUTE(SUBSTITUTE(SUBSTITUTE(BM387,":"," "),"."," "),","," ")&amp;" "))))&gt;0,ISNUMBER(SEARCH("000",SUBSTITUTE(BM387,":"," ")))),SUMPRODUCT(--ISNUMBER(SEARCH({"http","www.","\",".pdf",".jpg",".jpeg",".png",".heic",".xls",".doc",".msg",".eml"},Z387)))&gt;0),1,0),0)</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IFERROR(IF(OR(SUMPRODUCT(--ISNUMBER(SEARCH({"a0","a-0","a_0","a/0","a.0"},BP387)))&gt;0,SUMPRODUCT(--ISNUMBER(SEARCH({"ref 0","ref no 0","ref. 0","ref: 0","no. 0","no: 0","# 0","rev 0","email 0","memo 0","form 0","sheet 0","log 0","doc 0","report 0","photo 0","photos 0","img 0","file 0","ack 0","batch 0","lot 0","job 0","record 0","fax 0","letter 0","ref0","#0","no.0","no:0"},BO387)))&gt;0,AND(SUMPRODUCT(--ISNUMBER(SEARCH({" ref "," email "," memo "," form "," sheet "," report "," ack "," letter "," record "," log "," doc "," file "," batch "," lot "," job "," fax "," rev "," ticket "," case "," order "},(" "&amp;SUBSTITUTE(SUBSTITUTE(SUBSTITUTE(BO387,":"," "),"."," "),","," ")&amp;" "))))&gt;0,ISNUMBER(SEARCH("000",SUBSTITUTE(BO387,":"," ")))),SUMPRODUCT(--ISNUMBER(SEARCH({"http","www.","\",".pdf",".jpg",".jpeg",".png",".heic",".xls",".doc",".msg",".eml"},W387)))&gt;0),1,0),0)</f>
        <v>0</v>
      </c>
    </row>
    <row r="388" customFormat="false" ht="39.75" hidden="false" customHeight="true" outlineLevel="0" collapsed="false">
      <c r="A388" s="57" t="s">
        <v>997</v>
      </c>
      <c r="B388" s="57" t="s">
        <v>261</v>
      </c>
      <c r="C388" s="57" t="str">
        <f aca="false">Flights!$F$16</f>
        <v>MH0139</v>
      </c>
      <c r="D388" s="58" t="n">
        <f aca="false">Flights!$D$16</f>
        <v>46307</v>
      </c>
      <c r="E388" s="57" t="str">
        <f aca="false">Flights!$G$16&amp;"-"&amp;Flights!$H$16</f>
        <v>KUL-ADL</v>
      </c>
      <c r="F388" s="57" t="str">
        <f aca="false">Flights!$K$16</f>
        <v>BC</v>
      </c>
      <c r="G388" s="57" t="s">
        <v>81</v>
      </c>
      <c r="H388" s="57" t="s">
        <v>374</v>
      </c>
      <c r="I388" s="57" t="s">
        <v>407</v>
      </c>
      <c r="J388" s="57" t="s">
        <v>408</v>
      </c>
      <c r="K388" s="67" t="s">
        <v>998</v>
      </c>
      <c r="L388" s="67" t="s">
        <v>999</v>
      </c>
      <c r="M388" s="67"/>
      <c r="N388" s="67" t="s">
        <v>379</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t="n">
        <f aca="false">IFERROR(IF(OR(SUMPRODUCT(--ISNUMBER(SEARCH({"a0","a-0","a_0","a/0","a.0"},BN388)))&gt;0,SUMPRODUCT(--ISNUMBER(SEARCH({"ref 0","ref no 0","ref. 0","ref: 0","no. 0","no: 0","# 0","rev 0","email 0","memo 0","form 0","sheet 0","log 0","doc 0","report 0","photo 0","photos 0","img 0","file 0","ack 0","batch 0","lot 0","job 0","record 0","fax 0","letter 0","ref0","#0","no.0","no:0"},BM388)))&gt;0,AND(SUMPRODUCT(--ISNUMBER(SEARCH({" ref "," email "," memo "," form "," sheet "," report "," ack "," letter "," record "," log "," doc "," file "," batch "," lot "," job "," fax "," rev "," ticket "," case "," order "},(" "&amp;SUBSTITUTE(SUBSTITUTE(SUBSTITUTE(BM388,":"," "),"."," "),","," ")&amp;" "))))&gt;0,ISNUMBER(SEARCH("000",SUBSTITUTE(BM388,":"," ")))),SUMPRODUCT(--ISNUMBER(SEARCH({"http","www.","\",".pdf",".jpg",".jpeg",".png",".heic",".xls",".doc",".msg",".eml"},Z388)))&gt;0),1,0),0)</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IFERROR(IF(OR(SUMPRODUCT(--ISNUMBER(SEARCH({"a0","a-0","a_0","a/0","a.0"},BP388)))&gt;0,SUMPRODUCT(--ISNUMBER(SEARCH({"ref 0","ref no 0","ref. 0","ref: 0","no. 0","no: 0","# 0","rev 0","email 0","memo 0","form 0","sheet 0","log 0","doc 0","report 0","photo 0","photos 0","img 0","file 0","ack 0","batch 0","lot 0","job 0","record 0","fax 0","letter 0","ref0","#0","no.0","no:0"},BO388)))&gt;0,AND(SUMPRODUCT(--ISNUMBER(SEARCH({" ref "," email "," memo "," form "," sheet "," report "," ack "," letter "," record "," log "," doc "," file "," batch "," lot "," job "," fax "," rev "," ticket "," case "," order "},(" "&amp;SUBSTITUTE(SUBSTITUTE(SUBSTITUTE(BO388,":"," "),"."," "),","," ")&amp;" "))))&gt;0,ISNUMBER(SEARCH("000",SUBSTITUTE(BO388,":"," ")))),SUMPRODUCT(--ISNUMBER(SEARCH({"http","www.","\",".pdf",".jpg",".jpeg",".png",".heic",".xls",".doc",".msg",".eml"},W388)))&gt;0),1,0),0)</f>
        <v>0</v>
      </c>
    </row>
    <row r="389" customFormat="false" ht="39.75" hidden="false" customHeight="true" outlineLevel="0" collapsed="false">
      <c r="A389" s="57" t="s">
        <v>1000</v>
      </c>
      <c r="B389" s="57" t="s">
        <v>261</v>
      </c>
      <c r="C389" s="57" t="str">
        <f aca="false">Flights!$F$16</f>
        <v>MH0139</v>
      </c>
      <c r="D389" s="58" t="n">
        <f aca="false">Flights!$D$16</f>
        <v>46307</v>
      </c>
      <c r="E389" s="57" t="str">
        <f aca="false">Flights!$G$16&amp;"-"&amp;Flights!$H$16</f>
        <v>KUL-ADL</v>
      </c>
      <c r="F389" s="57" t="str">
        <f aca="false">Flights!$K$16</f>
        <v>BC</v>
      </c>
      <c r="G389" s="57" t="s">
        <v>83</v>
      </c>
      <c r="H389" s="57" t="s">
        <v>374</v>
      </c>
      <c r="I389" s="57" t="s">
        <v>375</v>
      </c>
      <c r="J389" s="57" t="s">
        <v>412</v>
      </c>
      <c r="K389" s="67" t="s">
        <v>413</v>
      </c>
      <c r="L389" s="67" t="s">
        <v>414</v>
      </c>
      <c r="M389" s="67"/>
      <c r="N389" s="67" t="s">
        <v>379</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t="n">
        <f aca="false">IFERROR(IF(OR(SUMPRODUCT(--ISNUMBER(SEARCH({"a0","a-0","a_0","a/0","a.0"},BN389)))&gt;0,SUMPRODUCT(--ISNUMBER(SEARCH({"ref 0","ref no 0","ref. 0","ref: 0","no. 0","no: 0","# 0","rev 0","email 0","memo 0","form 0","sheet 0","log 0","doc 0","report 0","photo 0","photos 0","img 0","file 0","ack 0","batch 0","lot 0","job 0","record 0","fax 0","letter 0","ref0","#0","no.0","no:0"},BM389)))&gt;0,AND(SUMPRODUCT(--ISNUMBER(SEARCH({" ref "," email "," memo "," form "," sheet "," report "," ack "," letter "," record "," log "," doc "," file "," batch "," lot "," job "," fax "," rev "," ticket "," case "," order "},(" "&amp;SUBSTITUTE(SUBSTITUTE(SUBSTITUTE(BM389,":"," "),"."," "),","," ")&amp;" "))))&gt;0,ISNUMBER(SEARCH("000",SUBSTITUTE(BM389,":"," ")))),SUMPRODUCT(--ISNUMBER(SEARCH({"http","www.","\",".pdf",".jpg",".jpeg",".png",".heic",".xls",".doc",".msg",".eml"},Z389)))&gt;0),1,0),0)</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IFERROR(IF(OR(SUMPRODUCT(--ISNUMBER(SEARCH({"a0","a-0","a_0","a/0","a.0"},BP389)))&gt;0,SUMPRODUCT(--ISNUMBER(SEARCH({"ref 0","ref no 0","ref. 0","ref: 0","no. 0","no: 0","# 0","rev 0","email 0","memo 0","form 0","sheet 0","log 0","doc 0","report 0","photo 0","photos 0","img 0","file 0","ack 0","batch 0","lot 0","job 0","record 0","fax 0","letter 0","ref0","#0","no.0","no:0"},BO389)))&gt;0,AND(SUMPRODUCT(--ISNUMBER(SEARCH({" ref "," email "," memo "," form "," sheet "," report "," ack "," letter "," record "," log "," doc "," file "," batch "," lot "," job "," fax "," rev "," ticket "," case "," order "},(" "&amp;SUBSTITUTE(SUBSTITUTE(SUBSTITUTE(BO389,":"," "),"."," "),","," ")&amp;" "))))&gt;0,ISNUMBER(SEARCH("000",SUBSTITUTE(BO389,":"," ")))),SUMPRODUCT(--ISNUMBER(SEARCH({"http","www.","\",".pdf",".jpg",".jpeg",".png",".heic",".xls",".doc",".msg",".eml"},W389)))&gt;0),1,0),0)</f>
        <v>0</v>
      </c>
    </row>
    <row r="390" customFormat="false" ht="39.75" hidden="false" customHeight="true" outlineLevel="0" collapsed="false">
      <c r="A390" s="57" t="s">
        <v>1001</v>
      </c>
      <c r="B390" s="57" t="s">
        <v>261</v>
      </c>
      <c r="C390" s="57" t="str">
        <f aca="false">Flights!$F$16</f>
        <v>MH0139</v>
      </c>
      <c r="D390" s="58" t="n">
        <f aca="false">Flights!$D$16</f>
        <v>46307</v>
      </c>
      <c r="E390" s="57" t="str">
        <f aca="false">Flights!$G$16&amp;"-"&amp;Flights!$H$16</f>
        <v>KUL-ADL</v>
      </c>
      <c r="F390" s="57" t="str">
        <f aca="false">Flights!$K$16</f>
        <v>BC</v>
      </c>
      <c r="G390" s="57" t="s">
        <v>416</v>
      </c>
      <c r="H390" s="57" t="s">
        <v>374</v>
      </c>
      <c r="I390" s="57" t="s">
        <v>375</v>
      </c>
      <c r="J390" s="57" t="s">
        <v>417</v>
      </c>
      <c r="K390" s="67"/>
      <c r="L390" s="67" t="s">
        <v>418</v>
      </c>
      <c r="M390" s="67"/>
      <c r="N390" s="67" t="s">
        <v>379</v>
      </c>
      <c r="O390" s="67" t="s">
        <v>419</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t="n">
        <f aca="false">IFERROR(IF(OR(SUMPRODUCT(--ISNUMBER(SEARCH({"a0","a-0","a_0","a/0","a.0"},BN390)))&gt;0,SUMPRODUCT(--ISNUMBER(SEARCH({"ref 0","ref no 0","ref. 0","ref: 0","no. 0","no: 0","# 0","rev 0","email 0","memo 0","form 0","sheet 0","log 0","doc 0","report 0","photo 0","photos 0","img 0","file 0","ack 0","batch 0","lot 0","job 0","record 0","fax 0","letter 0","ref0","#0","no.0","no:0"},BM390)))&gt;0,AND(SUMPRODUCT(--ISNUMBER(SEARCH({" ref "," email "," memo "," form "," sheet "," report "," ack "," letter "," record "," log "," doc "," file "," batch "," lot "," job "," fax "," rev "," ticket "," case "," order "},(" "&amp;SUBSTITUTE(SUBSTITUTE(SUBSTITUTE(BM390,":"," "),"."," "),","," ")&amp;" "))))&gt;0,ISNUMBER(SEARCH("000",SUBSTITUTE(BM390,":"," ")))),SUMPRODUCT(--ISNUMBER(SEARCH({"http","www.","\",".pdf",".jpg",".jpeg",".png",".heic",".xls",".doc",".msg",".eml"},Z390)))&gt;0),1,0),0)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IFERROR(IF(OR(SUMPRODUCT(--ISNUMBER(SEARCH({"a0","a-0","a_0","a/0","a.0"},BP390)))&gt;0,SUMPRODUCT(--ISNUMBER(SEARCH({"ref 0","ref no 0","ref. 0","ref: 0","no. 0","no: 0","# 0","rev 0","email 0","memo 0","form 0","sheet 0","log 0","doc 0","report 0","photo 0","photos 0","img 0","file 0","ack 0","batch 0","lot 0","job 0","record 0","fax 0","letter 0","ref0","#0","no.0","no:0"},BO390)))&gt;0,AND(SUMPRODUCT(--ISNUMBER(SEARCH({" ref "," email "," memo "," form "," sheet "," report "," ack "," letter "," record "," log "," doc "," file "," batch "," lot "," job "," fax "," rev "," ticket "," case "," order "},(" "&amp;SUBSTITUTE(SUBSTITUTE(SUBSTITUTE(BO390,":"," "),"."," "),","," ")&amp;" "))))&gt;0,ISNUMBER(SEARCH("000",SUBSTITUTE(BO390,":"," ")))),SUMPRODUCT(--ISNUMBER(SEARCH({"http","www.","\",".pdf",".jpg",".jpeg",".png",".heic",".xls",".doc",".msg",".eml"},W390)))&gt;0),1,0),0)</f>
        <v>0</v>
      </c>
    </row>
    <row r="391" customFormat="false" ht="39.75" hidden="false" customHeight="true" outlineLevel="0" collapsed="false">
      <c r="A391" s="57" t="s">
        <v>1002</v>
      </c>
      <c r="B391" s="57" t="s">
        <v>261</v>
      </c>
      <c r="C391" s="57" t="str">
        <f aca="false">Flights!$F$16</f>
        <v>MH0139</v>
      </c>
      <c r="D391" s="58" t="n">
        <f aca="false">Flights!$D$16</f>
        <v>46307</v>
      </c>
      <c r="E391" s="57" t="str">
        <f aca="false">Flights!$G$16&amp;"-"&amp;Flights!$H$16</f>
        <v>KUL-ADL</v>
      </c>
      <c r="F391" s="57" t="str">
        <f aca="false">Flights!$K$16</f>
        <v>BC</v>
      </c>
      <c r="G391" s="57" t="s">
        <v>416</v>
      </c>
      <c r="H391" s="57" t="s">
        <v>374</v>
      </c>
      <c r="I391" s="57" t="s">
        <v>375</v>
      </c>
      <c r="J391" s="57" t="s">
        <v>421</v>
      </c>
      <c r="K391" s="67" t="s">
        <v>422</v>
      </c>
      <c r="L391" s="67" t="s">
        <v>418</v>
      </c>
      <c r="M391" s="67"/>
      <c r="N391" s="67" t="s">
        <v>379</v>
      </c>
      <c r="O391" s="67" t="s">
        <v>419</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t="n">
        <f aca="false">IFERROR(IF(OR(SUMPRODUCT(--ISNUMBER(SEARCH({"a0","a-0","a_0","a/0","a.0"},BN391)))&gt;0,SUMPRODUCT(--ISNUMBER(SEARCH({"ref 0","ref no 0","ref. 0","ref: 0","no. 0","no: 0","# 0","rev 0","email 0","memo 0","form 0","sheet 0","log 0","doc 0","report 0","photo 0","photos 0","img 0","file 0","ack 0","batch 0","lot 0","job 0","record 0","fax 0","letter 0","ref0","#0","no.0","no:0"},BM391)))&gt;0,AND(SUMPRODUCT(--ISNUMBER(SEARCH({" ref "," email "," memo "," form "," sheet "," report "," ack "," letter "," record "," log "," doc "," file "," batch "," lot "," job "," fax "," rev "," ticket "," case "," order "},(" "&amp;SUBSTITUTE(SUBSTITUTE(SUBSTITUTE(BM391,":"," "),"."," "),","," ")&amp;" "))))&gt;0,ISNUMBER(SEARCH("000",SUBSTITUTE(BM391,":"," ")))),SUMPRODUCT(--ISNUMBER(SEARCH({"http","www.","\",".pdf",".jpg",".jpeg",".png",".heic",".xls",".doc",".msg",".eml"},Z391)))&gt;0),1,0),0)</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IFERROR(IF(OR(SUMPRODUCT(--ISNUMBER(SEARCH({"a0","a-0","a_0","a/0","a.0"},BP391)))&gt;0,SUMPRODUCT(--ISNUMBER(SEARCH({"ref 0","ref no 0","ref. 0","ref: 0","no. 0","no: 0","# 0","rev 0","email 0","memo 0","form 0","sheet 0","log 0","doc 0","report 0","photo 0","photos 0","img 0","file 0","ack 0","batch 0","lot 0","job 0","record 0","fax 0","letter 0","ref0","#0","no.0","no:0"},BO391)))&gt;0,AND(SUMPRODUCT(--ISNUMBER(SEARCH({" ref "," email "," memo "," form "," sheet "," report "," ack "," letter "," record "," log "," doc "," file "," batch "," lot "," job "," fax "," rev "," ticket "," case "," order "},(" "&amp;SUBSTITUTE(SUBSTITUTE(SUBSTITUTE(BO391,":"," "),"."," "),","," ")&amp;" "))))&gt;0,ISNUMBER(SEARCH("000",SUBSTITUTE(BO391,":"," ")))),SUMPRODUCT(--ISNUMBER(SEARCH({"http","www.","\",".pdf",".jpg",".jpeg",".png",".heic",".xls",".doc",".msg",".eml"},W391)))&gt;0),1,0),0)</f>
        <v>0</v>
      </c>
    </row>
    <row r="392" customFormat="false" ht="39.75" hidden="false" customHeight="true" outlineLevel="0" collapsed="false">
      <c r="A392" s="57" t="s">
        <v>1003</v>
      </c>
      <c r="B392" s="57" t="s">
        <v>261</v>
      </c>
      <c r="C392" s="57" t="str">
        <f aca="false">Flights!$F$16</f>
        <v>MH0139</v>
      </c>
      <c r="D392" s="58" t="n">
        <f aca="false">Flights!$D$16</f>
        <v>46307</v>
      </c>
      <c r="E392" s="57" t="str">
        <f aca="false">Flights!$G$16&amp;"-"&amp;Flights!$H$16</f>
        <v>KUL-ADL</v>
      </c>
      <c r="F392" s="57" t="str">
        <f aca="false">Flights!$K$16</f>
        <v>BC</v>
      </c>
      <c r="G392" s="57" t="s">
        <v>416</v>
      </c>
      <c r="H392" s="57" t="s">
        <v>374</v>
      </c>
      <c r="I392" s="57" t="s">
        <v>424</v>
      </c>
      <c r="J392" s="57" t="s">
        <v>425</v>
      </c>
      <c r="K392" s="67"/>
      <c r="L392" s="67" t="s">
        <v>418</v>
      </c>
      <c r="M392" s="67"/>
      <c r="N392" s="67" t="s">
        <v>379</v>
      </c>
      <c r="O392" s="67" t="s">
        <v>419</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t="n">
        <f aca="false">IFERROR(IF(OR(SUMPRODUCT(--ISNUMBER(SEARCH({"a0","a-0","a_0","a/0","a.0"},BN392)))&gt;0,SUMPRODUCT(--ISNUMBER(SEARCH({"ref 0","ref no 0","ref. 0","ref: 0","no. 0","no: 0","# 0","rev 0","email 0","memo 0","form 0","sheet 0","log 0","doc 0","report 0","photo 0","photos 0","img 0","file 0","ack 0","batch 0","lot 0","job 0","record 0","fax 0","letter 0","ref0","#0","no.0","no:0"},BM392)))&gt;0,AND(SUMPRODUCT(--ISNUMBER(SEARCH({" ref "," email "," memo "," form "," sheet "," report "," ack "," letter "," record "," log "," doc "," file "," batch "," lot "," job "," fax "," rev "," ticket "," case "," order "},(" "&amp;SUBSTITUTE(SUBSTITUTE(SUBSTITUTE(BM392,":"," "),"."," "),","," ")&amp;" "))))&gt;0,ISNUMBER(SEARCH("000",SUBSTITUTE(BM392,":"," ")))),SUMPRODUCT(--ISNUMBER(SEARCH({"http","www.","\",".pdf",".jpg",".jpeg",".png",".heic",".xls",".doc",".msg",".eml"},Z392)))&gt;0),1,0),0)</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IFERROR(IF(OR(SUMPRODUCT(--ISNUMBER(SEARCH({"a0","a-0","a_0","a/0","a.0"},BP392)))&gt;0,SUMPRODUCT(--ISNUMBER(SEARCH({"ref 0","ref no 0","ref. 0","ref: 0","no. 0","no: 0","# 0","rev 0","email 0","memo 0","form 0","sheet 0","log 0","doc 0","report 0","photo 0","photos 0","img 0","file 0","ack 0","batch 0","lot 0","job 0","record 0","fax 0","letter 0","ref0","#0","no.0","no:0"},BO392)))&gt;0,AND(SUMPRODUCT(--ISNUMBER(SEARCH({" ref "," email "," memo "," form "," sheet "," report "," ack "," letter "," record "," log "," doc "," file "," batch "," lot "," job "," fax "," rev "," ticket "," case "," order "},(" "&amp;SUBSTITUTE(SUBSTITUTE(SUBSTITUTE(BO392,":"," "),"."," "),","," ")&amp;" "))))&gt;0,ISNUMBER(SEARCH("000",SUBSTITUTE(BO392,":"," ")))),SUMPRODUCT(--ISNUMBER(SEARCH({"http","www.","\",".pdf",".jpg",".jpeg",".png",".heic",".xls",".doc",".msg",".eml"},W392)))&gt;0),1,0),0)</f>
        <v>0</v>
      </c>
    </row>
    <row r="393" customFormat="false" ht="39.75" hidden="false" customHeight="true" outlineLevel="0" collapsed="false">
      <c r="A393" s="57" t="s">
        <v>1004</v>
      </c>
      <c r="B393" s="57" t="s">
        <v>261</v>
      </c>
      <c r="C393" s="57" t="str">
        <f aca="false">Flights!$F$16</f>
        <v>MH0139</v>
      </c>
      <c r="D393" s="58" t="n">
        <f aca="false">Flights!$D$16</f>
        <v>46307</v>
      </c>
      <c r="E393" s="57" t="str">
        <f aca="false">Flights!$G$16&amp;"-"&amp;Flights!$H$16</f>
        <v>KUL-ADL</v>
      </c>
      <c r="F393" s="57" t="str">
        <f aca="false">Flights!$K$16</f>
        <v>BC</v>
      </c>
      <c r="G393" s="57" t="s">
        <v>416</v>
      </c>
      <c r="H393" s="57" t="s">
        <v>374</v>
      </c>
      <c r="I393" s="57" t="s">
        <v>424</v>
      </c>
      <c r="J393" s="57" t="s">
        <v>427</v>
      </c>
      <c r="K393" s="67"/>
      <c r="L393" s="67" t="s">
        <v>418</v>
      </c>
      <c r="M393" s="67"/>
      <c r="N393" s="67" t="s">
        <v>379</v>
      </c>
      <c r="O393" s="67" t="s">
        <v>419</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t="n">
        <f aca="false">IFERROR(IF(OR(SUMPRODUCT(--ISNUMBER(SEARCH({"a0","a-0","a_0","a/0","a.0"},BN393)))&gt;0,SUMPRODUCT(--ISNUMBER(SEARCH({"ref 0","ref no 0","ref. 0","ref: 0","no. 0","no: 0","# 0","rev 0","email 0","memo 0","form 0","sheet 0","log 0","doc 0","report 0","photo 0","photos 0","img 0","file 0","ack 0","batch 0","lot 0","job 0","record 0","fax 0","letter 0","ref0","#0","no.0","no:0"},BM393)))&gt;0,AND(SUMPRODUCT(--ISNUMBER(SEARCH({" ref "," email "," memo "," form "," sheet "," report "," ack "," letter "," record "," log "," doc "," file "," batch "," lot "," job "," fax "," rev "," ticket "," case "," order "},(" "&amp;SUBSTITUTE(SUBSTITUTE(SUBSTITUTE(BM393,":"," "),"."," "),","," ")&amp;" "))))&gt;0,ISNUMBER(SEARCH("000",SUBSTITUTE(BM393,":"," ")))),SUMPRODUCT(--ISNUMBER(SEARCH({"http","www.","\",".pdf",".jpg",".jpeg",".png",".heic",".xls",".doc",".msg",".eml"},Z393)))&gt;0),1,0),0)</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IFERROR(IF(OR(SUMPRODUCT(--ISNUMBER(SEARCH({"a0","a-0","a_0","a/0","a.0"},BP393)))&gt;0,SUMPRODUCT(--ISNUMBER(SEARCH({"ref 0","ref no 0","ref. 0","ref: 0","no. 0","no: 0","# 0","rev 0","email 0","memo 0","form 0","sheet 0","log 0","doc 0","report 0","photo 0","photos 0","img 0","file 0","ack 0","batch 0","lot 0","job 0","record 0","fax 0","letter 0","ref0","#0","no.0","no:0"},BO393)))&gt;0,AND(SUMPRODUCT(--ISNUMBER(SEARCH({" ref "," email "," memo "," form "," sheet "," report "," ack "," letter "," record "," log "," doc "," file "," batch "," lot "," job "," fax "," rev "," ticket "," case "," order "},(" "&amp;SUBSTITUTE(SUBSTITUTE(SUBSTITUTE(BO393,":"," "),"."," "),","," ")&amp;" "))))&gt;0,ISNUMBER(SEARCH("000",SUBSTITUTE(BO393,":"," ")))),SUMPRODUCT(--ISNUMBER(SEARCH({"http","www.","\",".pdf",".jpg",".jpeg",".png",".heic",".xls",".doc",".msg",".eml"},W393)))&gt;0),1,0),0)</f>
        <v>0</v>
      </c>
    </row>
    <row r="394" customFormat="false" ht="39.75" hidden="false" customHeight="true" outlineLevel="0" collapsed="false">
      <c r="A394" s="57" t="s">
        <v>1005</v>
      </c>
      <c r="B394" s="57" t="s">
        <v>261</v>
      </c>
      <c r="C394" s="57" t="str">
        <f aca="false">Flights!$F$16</f>
        <v>MH0139</v>
      </c>
      <c r="D394" s="58" t="n">
        <f aca="false">Flights!$D$16</f>
        <v>46307</v>
      </c>
      <c r="E394" s="57" t="str">
        <f aca="false">Flights!$G$16&amp;"-"&amp;Flights!$H$16</f>
        <v>KUL-ADL</v>
      </c>
      <c r="F394" s="57" t="str">
        <f aca="false">Flights!$K$16</f>
        <v>BC</v>
      </c>
      <c r="G394" s="57" t="s">
        <v>416</v>
      </c>
      <c r="H394" s="57" t="s">
        <v>374</v>
      </c>
      <c r="I394" s="57" t="s">
        <v>424</v>
      </c>
      <c r="J394" s="57" t="s">
        <v>429</v>
      </c>
      <c r="K394" s="67"/>
      <c r="L394" s="67" t="s">
        <v>418</v>
      </c>
      <c r="M394" s="67"/>
      <c r="N394" s="67" t="s">
        <v>379</v>
      </c>
      <c r="O394" s="67" t="s">
        <v>419</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t="n">
        <f aca="false">IFERROR(IF(OR(SUMPRODUCT(--ISNUMBER(SEARCH({"a0","a-0","a_0","a/0","a.0"},BN394)))&gt;0,SUMPRODUCT(--ISNUMBER(SEARCH({"ref 0","ref no 0","ref. 0","ref: 0","no. 0","no: 0","# 0","rev 0","email 0","memo 0","form 0","sheet 0","log 0","doc 0","report 0","photo 0","photos 0","img 0","file 0","ack 0","batch 0","lot 0","job 0","record 0","fax 0","letter 0","ref0","#0","no.0","no:0"},BM394)))&gt;0,AND(SUMPRODUCT(--ISNUMBER(SEARCH({" ref "," email "," memo "," form "," sheet "," report "," ack "," letter "," record "," log "," doc "," file "," batch "," lot "," job "," fax "," rev "," ticket "," case "," order "},(" "&amp;SUBSTITUTE(SUBSTITUTE(SUBSTITUTE(BM394,":"," "),"."," "),","," ")&amp;" "))))&gt;0,ISNUMBER(SEARCH("000",SUBSTITUTE(BM394,":"," ")))),SUMPRODUCT(--ISNUMBER(SEARCH({"http","www.","\",".pdf",".jpg",".jpeg",".png",".heic",".xls",".doc",".msg",".eml"},Z394)))&gt;0),1,0),0)</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IFERROR(IF(OR(SUMPRODUCT(--ISNUMBER(SEARCH({"a0","a-0","a_0","a/0","a.0"},BP394)))&gt;0,SUMPRODUCT(--ISNUMBER(SEARCH({"ref 0","ref no 0","ref. 0","ref: 0","no. 0","no: 0","# 0","rev 0","email 0","memo 0","form 0","sheet 0","log 0","doc 0","report 0","photo 0","photos 0","img 0","file 0","ack 0","batch 0","lot 0","job 0","record 0","fax 0","letter 0","ref0","#0","no.0","no:0"},BO394)))&gt;0,AND(SUMPRODUCT(--ISNUMBER(SEARCH({" ref "," email "," memo "," form "," sheet "," report "," ack "," letter "," record "," log "," doc "," file "," batch "," lot "," job "," fax "," rev "," ticket "," case "," order "},(" "&amp;SUBSTITUTE(SUBSTITUTE(SUBSTITUTE(BO394,":"," "),"."," "),","," ")&amp;" "))))&gt;0,ISNUMBER(SEARCH("000",SUBSTITUTE(BO394,":"," ")))),SUMPRODUCT(--ISNUMBER(SEARCH({"http","www.","\",".pdf",".jpg",".jpeg",".png",".heic",".xls",".doc",".msg",".eml"},W394)))&gt;0),1,0),0)</f>
        <v>0</v>
      </c>
    </row>
    <row r="395" customFormat="false" ht="78.75" hidden="false" customHeight="true" outlineLevel="0" collapsed="false">
      <c r="A395" s="57" t="s">
        <v>1006</v>
      </c>
      <c r="B395" s="57" t="s">
        <v>261</v>
      </c>
      <c r="C395" s="57" t="str">
        <f aca="false">Flights!$F$16</f>
        <v>MH0139</v>
      </c>
      <c r="D395" s="58" t="n">
        <f aca="false">Flights!$D$16</f>
        <v>46307</v>
      </c>
      <c r="E395" s="57" t="str">
        <f aca="false">Flights!$G$16&amp;"-"&amp;Flights!$H$16</f>
        <v>KUL-ADL</v>
      </c>
      <c r="F395" s="57" t="str">
        <f aca="false">Flights!$K$16</f>
        <v>BC</v>
      </c>
      <c r="G395" s="57" t="s">
        <v>416</v>
      </c>
      <c r="H395" s="57" t="s">
        <v>374</v>
      </c>
      <c r="I395" s="57" t="s">
        <v>424</v>
      </c>
      <c r="J395" s="57" t="s">
        <v>431</v>
      </c>
      <c r="K395" s="67" t="s">
        <v>1007</v>
      </c>
      <c r="L395" s="67" t="s">
        <v>418</v>
      </c>
      <c r="M395" s="67"/>
      <c r="N395" s="67" t="s">
        <v>379</v>
      </c>
      <c r="O395" s="67" t="s">
        <v>419</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t="n">
        <f aca="false">IFERROR(IF(OR(SUMPRODUCT(--ISNUMBER(SEARCH({"a0","a-0","a_0","a/0","a.0"},BN395)))&gt;0,SUMPRODUCT(--ISNUMBER(SEARCH({"ref 0","ref no 0","ref. 0","ref: 0","no. 0","no: 0","# 0","rev 0","email 0","memo 0","form 0","sheet 0","log 0","doc 0","report 0","photo 0","photos 0","img 0","file 0","ack 0","batch 0","lot 0","job 0","record 0","fax 0","letter 0","ref0","#0","no.0","no:0"},BM395)))&gt;0,AND(SUMPRODUCT(--ISNUMBER(SEARCH({" ref "," email "," memo "," form "," sheet "," report "," ack "," letter "," record "," log "," doc "," file "," batch "," lot "," job "," fax "," rev "," ticket "," case "," order "},(" "&amp;SUBSTITUTE(SUBSTITUTE(SUBSTITUTE(BM395,":"," "),"."," "),","," ")&amp;" "))))&gt;0,ISNUMBER(SEARCH("000",SUBSTITUTE(BM395,":"," ")))),SUMPRODUCT(--ISNUMBER(SEARCH({"http","www.","\",".pdf",".jpg",".jpeg",".png",".heic",".xls",".doc",".msg",".eml"},Z395)))&gt;0),1,0),0)</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IFERROR(IF(OR(SUMPRODUCT(--ISNUMBER(SEARCH({"a0","a-0","a_0","a/0","a.0"},BP395)))&gt;0,SUMPRODUCT(--ISNUMBER(SEARCH({"ref 0","ref no 0","ref. 0","ref: 0","no. 0","no: 0","# 0","rev 0","email 0","memo 0","form 0","sheet 0","log 0","doc 0","report 0","photo 0","photos 0","img 0","file 0","ack 0","batch 0","lot 0","job 0","record 0","fax 0","letter 0","ref0","#0","no.0","no:0"},BO395)))&gt;0,AND(SUMPRODUCT(--ISNUMBER(SEARCH({" ref "," email "," memo "," form "," sheet "," report "," ack "," letter "," record "," log "," doc "," file "," batch "," lot "," job "," fax "," rev "," ticket "," case "," order "},(" "&amp;SUBSTITUTE(SUBSTITUTE(SUBSTITUTE(BO395,":"," "),"."," "),","," ")&amp;" "))))&gt;0,ISNUMBER(SEARCH("000",SUBSTITUTE(BO395,":"," ")))),SUMPRODUCT(--ISNUMBER(SEARCH({"http","www.","\",".pdf",".jpg",".jpeg",".png",".heic",".xls",".doc",".msg",".eml"},W395)))&gt;0),1,0),0)</f>
        <v>0</v>
      </c>
    </row>
    <row r="396" customFormat="false" ht="39.75" hidden="false" customHeight="true" outlineLevel="0" collapsed="false">
      <c r="A396" s="57" t="s">
        <v>1008</v>
      </c>
      <c r="B396" s="57" t="s">
        <v>261</v>
      </c>
      <c r="C396" s="57" t="str">
        <f aca="false">Flights!$F$16</f>
        <v>MH0139</v>
      </c>
      <c r="D396" s="58" t="n">
        <f aca="false">Flights!$D$16</f>
        <v>46307</v>
      </c>
      <c r="E396" s="57" t="str">
        <f aca="false">Flights!$G$16&amp;"-"&amp;Flights!$H$16</f>
        <v>KUL-ADL</v>
      </c>
      <c r="F396" s="57" t="str">
        <f aca="false">Flights!$K$16</f>
        <v>BC</v>
      </c>
      <c r="G396" s="57" t="s">
        <v>416</v>
      </c>
      <c r="H396" s="57" t="s">
        <v>374</v>
      </c>
      <c r="I396" s="57" t="s">
        <v>424</v>
      </c>
      <c r="J396" s="57" t="s">
        <v>434</v>
      </c>
      <c r="K396" s="67"/>
      <c r="L396" s="67" t="s">
        <v>418</v>
      </c>
      <c r="M396" s="67"/>
      <c r="N396" s="67" t="s">
        <v>379</v>
      </c>
      <c r="O396" s="67" t="s">
        <v>419</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t="n">
        <f aca="false">IFERROR(IF(OR(SUMPRODUCT(--ISNUMBER(SEARCH({"a0","a-0","a_0","a/0","a.0"},BN396)))&gt;0,SUMPRODUCT(--ISNUMBER(SEARCH({"ref 0","ref no 0","ref. 0","ref: 0","no. 0","no: 0","# 0","rev 0","email 0","memo 0","form 0","sheet 0","log 0","doc 0","report 0","photo 0","photos 0","img 0","file 0","ack 0","batch 0","lot 0","job 0","record 0","fax 0","letter 0","ref0","#0","no.0","no:0"},BM396)))&gt;0,AND(SUMPRODUCT(--ISNUMBER(SEARCH({" ref "," email "," memo "," form "," sheet "," report "," ack "," letter "," record "," log "," doc "," file "," batch "," lot "," job "," fax "," rev "," ticket "," case "," order "},(" "&amp;SUBSTITUTE(SUBSTITUTE(SUBSTITUTE(BM396,":"," "),"."," "),","," ")&amp;" "))))&gt;0,ISNUMBER(SEARCH("000",SUBSTITUTE(BM396,":"," ")))),SUMPRODUCT(--ISNUMBER(SEARCH({"http","www.","\",".pdf",".jpg",".jpeg",".png",".heic",".xls",".doc",".msg",".eml"},Z396)))&gt;0),1,0),0)</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IFERROR(IF(OR(SUMPRODUCT(--ISNUMBER(SEARCH({"a0","a-0","a_0","a/0","a.0"},BP396)))&gt;0,SUMPRODUCT(--ISNUMBER(SEARCH({"ref 0","ref no 0","ref. 0","ref: 0","no. 0","no: 0","# 0","rev 0","email 0","memo 0","form 0","sheet 0","log 0","doc 0","report 0","photo 0","photos 0","img 0","file 0","ack 0","batch 0","lot 0","job 0","record 0","fax 0","letter 0","ref0","#0","no.0","no:0"},BO396)))&gt;0,AND(SUMPRODUCT(--ISNUMBER(SEARCH({" ref "," email "," memo "," form "," sheet "," report "," ack "," letter "," record "," log "," doc "," file "," batch "," lot "," job "," fax "," rev "," ticket "," case "," order "},(" "&amp;SUBSTITUTE(SUBSTITUTE(SUBSTITUTE(BO396,":"," "),"."," "),","," ")&amp;" "))))&gt;0,ISNUMBER(SEARCH("000",SUBSTITUTE(BO396,":"," ")))),SUMPRODUCT(--ISNUMBER(SEARCH({"http","www.","\",".pdf",".jpg",".jpeg",".png",".heic",".xls",".doc",".msg",".eml"},W396)))&gt;0),1,0),0)</f>
        <v>0</v>
      </c>
    </row>
    <row r="397" customFormat="false" ht="39.75" hidden="false" customHeight="true" outlineLevel="0" collapsed="false">
      <c r="A397" s="57" t="s">
        <v>1009</v>
      </c>
      <c r="B397" s="57" t="s">
        <v>261</v>
      </c>
      <c r="C397" s="57" t="str">
        <f aca="false">Flights!$F$16</f>
        <v>MH0139</v>
      </c>
      <c r="D397" s="58" t="n">
        <f aca="false">Flights!$D$16</f>
        <v>46307</v>
      </c>
      <c r="E397" s="57" t="str">
        <f aca="false">Flights!$G$16&amp;"-"&amp;Flights!$H$16</f>
        <v>KUL-ADL</v>
      </c>
      <c r="F397" s="57" t="str">
        <f aca="false">Flights!$K$16</f>
        <v>BC</v>
      </c>
      <c r="G397" s="57" t="s">
        <v>416</v>
      </c>
      <c r="H397" s="57" t="s">
        <v>374</v>
      </c>
      <c r="I397" s="57" t="s">
        <v>436</v>
      </c>
      <c r="J397" s="57" t="s">
        <v>437</v>
      </c>
      <c r="K397" s="67" t="s">
        <v>497</v>
      </c>
      <c r="L397" s="67" t="s">
        <v>1010</v>
      </c>
      <c r="M397" s="67" t="s">
        <v>187</v>
      </c>
      <c r="N397" s="67" t="s">
        <v>379</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")))/(LEN(L_PendNeg)+1)),1,0),1)</f>
        <v>0</v>
      </c>
      <c r="BK397" s="61" t="n">
        <f aca="false">IFERROR(IF(SUMPRODUCT((LEN(BF397)-LEN(SUBSTITUTE(BF397," "&amp;L_PendStrict&amp;" "," ")))/(LEN(L_PendStrict)+1))&gt;SUMPRODUCT((LEN(BF397)-LEN(SUBSTITUTE(BF397," "&amp;L_PendNeg&amp;" "," ")))/(LEN(L_PendNeg)+1)),1,0),1)</f>
        <v>0</v>
      </c>
      <c r="BL397" s="61" t="n">
        <f aca="false">IFERROR(IF(OR(SUMPRODUCT(--ISNUMBER(SEARCH({"a0","a-0","a_0","a/0","a.0"},BN397)))&gt;0,SUMPRODUCT(--ISNUMBER(SEARCH({"ref 0","ref no 0","ref. 0","ref: 0","no. 0","no: 0","# 0","rev 0","email 0","memo 0","form 0","sheet 0","log 0","doc 0","report 0","photo 0","photos 0","img 0","file 0","ack 0","batch 0","lot 0","job 0","record 0","fax 0","letter 0","ref0","#0","no.0","no:0"},BM397)))&gt;0,AND(SUMPRODUCT(--ISNUMBER(SEARCH({" ref "," email "," memo "," form "," sheet "," report "," ack "," letter "," record "," log "," doc "," file "," batch "," lot "," job "," fax "," rev "," ticket "," case "," order "},(" "&amp;SUBSTITUTE(SUBSTITUTE(SUBSTITUTE(BM397,":"," "),"."," "),","," ")&amp;" "))))&gt;0,ISNUMBER(SEARCH("000",SUBSTITUTE(BM397,":"," ")))),SUMPRODUCT(--ISNUMBER(SEARCH({"http","www.","\",".pdf",".jpg",".jpeg",".png",".heic",".xls",".doc",".msg",".eml"},Z397)))&gt;0),1,0),0)</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IFERROR(IF(OR(SUMPRODUCT(--ISNUMBER(SEARCH({"a0","a-0","a_0","a/0","a.0"},BP397)))&gt;0,SUMPRODUCT(--ISNUMBER(SEARCH({"ref 0","ref no 0","ref. 0","ref: 0","no. 0","no: 0","# 0","rev 0","email 0","memo 0","form 0","sheet 0","log 0","doc 0","report 0","photo 0","photos 0","img 0","file 0","ack 0","batch 0","lot 0","job 0","record 0","fax 0","letter 0","ref0","#0","no.0","no:0"},BO397)))&gt;0,AND(SUMPRODUCT(--ISNUMBER(SEARCH({" ref "," email "," memo "," form "," sheet "," report "," ack "," letter "," record "," log "," doc "," file "," batch "," lot "," job "," fax "," rev "," ticket "," case "," order "},(" "&amp;SUBSTITUTE(SUBSTITUTE(SUBSTITUTE(BO397,":"," "),"."," "),","," ")&amp;" "))))&gt;0,ISNUMBER(SEARCH("000",SUBSTITUTE(BO397,":"," ")))),SUMPRODUCT(--ISNUMBER(SEARCH({"http","www.","\",".pdf",".jpg",".jpeg",".png",".heic",".xls",".doc",".msg",".eml"},W397)))&gt;0),1,0),0)</f>
        <v>0</v>
      </c>
    </row>
    <row r="398" customFormat="false" ht="39.75" hidden="false" customHeight="true" outlineLevel="0" collapsed="false">
      <c r="A398" s="57" t="s">
        <v>1011</v>
      </c>
      <c r="B398" s="57" t="s">
        <v>261</v>
      </c>
      <c r="C398" s="57" t="str">
        <f aca="false">Flights!$F$16</f>
        <v>MH0139</v>
      </c>
      <c r="D398" s="58" t="n">
        <f aca="false">Flights!$D$16</f>
        <v>46307</v>
      </c>
      <c r="E398" s="57" t="str">
        <f aca="false">Flights!$G$16&amp;"-"&amp;Flights!$H$16</f>
        <v>KUL-ADL</v>
      </c>
      <c r="F398" s="57" t="str">
        <f aca="false">Flights!$K$16</f>
        <v>BC</v>
      </c>
      <c r="G398" s="57" t="s">
        <v>416</v>
      </c>
      <c r="H398" s="57" t="s">
        <v>374</v>
      </c>
      <c r="I398" s="57" t="s">
        <v>436</v>
      </c>
      <c r="J398" s="57" t="s">
        <v>599</v>
      </c>
      <c r="K398" s="67" t="s">
        <v>497</v>
      </c>
      <c r="L398" s="67" t="s">
        <v>1012</v>
      </c>
      <c r="M398" s="67" t="s">
        <v>187</v>
      </c>
      <c r="N398" s="67" t="s">
        <v>379</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")))/(LEN(L_PendNeg)+1)),1,0),1)</f>
        <v>0</v>
      </c>
      <c r="BK398" s="61" t="n">
        <f aca="false">IFERROR(IF(SUMPRODUCT((LEN(BF398)-LEN(SUBSTITUTE(BF398," "&amp;L_PendStrict&amp;" "," ")))/(LEN(L_PendStrict)+1))&gt;SUMPRODUCT((LEN(BF398)-LEN(SUBSTITUTE(BF398," "&amp;L_PendNeg&amp;" "," ")))/(LEN(L_PendNeg)+1)),1,0),1)</f>
        <v>0</v>
      </c>
      <c r="BL398" s="61" t="n">
        <f aca="false">IFERROR(IF(OR(SUMPRODUCT(--ISNUMBER(SEARCH({"a0","a-0","a_0","a/0","a.0"},BN398)))&gt;0,SUMPRODUCT(--ISNUMBER(SEARCH({"ref 0","ref no 0","ref. 0","ref: 0","no. 0","no: 0","# 0","rev 0","email 0","memo 0","form 0","sheet 0","log 0","doc 0","report 0","photo 0","photos 0","img 0","file 0","ack 0","batch 0","lot 0","job 0","record 0","fax 0","letter 0","ref0","#0","no.0","no:0"},BM398)))&gt;0,AND(SUMPRODUCT(--ISNUMBER(SEARCH({" ref "," email "," memo "," form "," sheet "," report "," ack "," letter "," record "," log "," doc "," file "," batch "," lot "," job "," fax "," rev "," ticket "," case "," order "},(" "&amp;SUBSTITUTE(SUBSTITUTE(SUBSTITUTE(BM398,":"," "),"."," "),","," ")&amp;" "))))&gt;0,ISNUMBER(SEARCH("000",SUBSTITUTE(BM398,":"," ")))),SUMPRODUCT(--ISNUMBER(SEARCH({"http","www.","\",".pdf",".jpg",".jpeg",".png",".heic",".xls",".doc",".msg",".eml"},Z398)))&gt;0),1,0),0)</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IFERROR(IF(OR(SUMPRODUCT(--ISNUMBER(SEARCH({"a0","a-0","a_0","a/0","a.0"},BP398)))&gt;0,SUMPRODUCT(--ISNUMBER(SEARCH({"ref 0","ref no 0","ref. 0","ref: 0","no. 0","no: 0","# 0","rev 0","email 0","memo 0","form 0","sheet 0","log 0","doc 0","report 0","photo 0","photos 0","img 0","file 0","ack 0","batch 0","lot 0","job 0","record 0","fax 0","letter 0","ref0","#0","no.0","no:0"},BO398)))&gt;0,AND(SUMPRODUCT(--ISNUMBER(SEARCH({" ref "," email "," memo "," form "," sheet "," report "," ack "," letter "," record "," log "," doc "," file "," batch "," lot "," job "," fax "," rev "," ticket "," case "," order "},(" "&amp;SUBSTITUTE(SUBSTITUTE(SUBSTITUTE(BO398,":"," "),"."," "),","," ")&amp;" "))))&gt;0,ISNUMBER(SEARCH("000",SUBSTITUTE(BO398,":"," ")))),SUMPRODUCT(--ISNUMBER(SEARCH({"http","www.","\",".pdf",".jpg",".jpeg",".png",".heic",".xls",".doc",".msg",".eml"},W398)))&gt;0),1,0),0)</f>
        <v>0</v>
      </c>
    </row>
    <row r="399" customFormat="false" ht="41.25" hidden="false" customHeight="true" outlineLevel="0" collapsed="false">
      <c r="A399" s="57" t="s">
        <v>1013</v>
      </c>
      <c r="B399" s="57" t="s">
        <v>261</v>
      </c>
      <c r="C399" s="57" t="str">
        <f aca="false">Flights!$F$16</f>
        <v>MH0139</v>
      </c>
      <c r="D399" s="58" t="n">
        <f aca="false">Flights!$D$16</f>
        <v>46307</v>
      </c>
      <c r="E399" s="57" t="str">
        <f aca="false">Flights!$G$16&amp;"-"&amp;Flights!$H$16</f>
        <v>KUL-ADL</v>
      </c>
      <c r="F399" s="57" t="str">
        <f aca="false">Flights!$K$16</f>
        <v>BC</v>
      </c>
      <c r="G399" s="57" t="s">
        <v>416</v>
      </c>
      <c r="H399" s="57" t="s">
        <v>374</v>
      </c>
      <c r="I399" s="57" t="s">
        <v>495</v>
      </c>
      <c r="J399" s="57" t="s">
        <v>496</v>
      </c>
      <c r="K399" s="67" t="s">
        <v>497</v>
      </c>
      <c r="L399" s="67" t="s">
        <v>1014</v>
      </c>
      <c r="M399" s="67" t="s">
        <v>447</v>
      </c>
      <c r="N399" s="67" t="s">
        <v>379</v>
      </c>
      <c r="O399" s="67" t="s">
        <v>499</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")))/(LEN(L_PendNeg)+1)),1,0),1)</f>
        <v>0</v>
      </c>
      <c r="BK399" s="61" t="n">
        <f aca="false">IFERROR(IF(SUMPRODUCT((LEN(BF399)-LEN(SUBSTITUTE(BF399," "&amp;L_PendStrict&amp;" "," ")))/(LEN(L_PendStrict)+1))&gt;SUMPRODUCT((LEN(BF399)-LEN(SUBSTITUTE(BF399," "&amp;L_PendNeg&amp;" "," ")))/(LEN(L_PendNeg)+1)),1,0),1)</f>
        <v>0</v>
      </c>
      <c r="BL399" s="61" t="n">
        <f aca="false">IFERROR(IF(OR(SUMPRODUCT(--ISNUMBER(SEARCH({"a0","a-0","a_0","a/0","a.0"},BN399)))&gt;0,SUMPRODUCT(--ISNUMBER(SEARCH({"ref 0","ref no 0","ref. 0","ref: 0","no. 0","no: 0","# 0","rev 0","email 0","memo 0","form 0","sheet 0","log 0","doc 0","report 0","photo 0","photos 0","img 0","file 0","ack 0","batch 0","lot 0","job 0","record 0","fax 0","letter 0","ref0","#0","no.0","no:0"},BM399)))&gt;0,AND(SUMPRODUCT(--ISNUMBER(SEARCH({" ref "," email "," memo "," form "," sheet "," report "," ack "," letter "," record "," log "," doc "," file "," batch "," lot "," job "," fax "," rev "," ticket "," case "," order "},(" "&amp;SUBSTITUTE(SUBSTITUTE(SUBSTITUTE(BM399,":"," "),"."," "),","," ")&amp;" "))))&gt;0,ISNUMBER(SEARCH("000",SUBSTITUTE(BM399,":"," ")))),SUMPRODUCT(--ISNUMBER(SEARCH({"http","www.","\",".pdf",".jpg",".jpeg",".png",".heic",".xls",".doc",".msg",".eml"},Z399)))&gt;0),1,0),0)</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IFERROR(IF(OR(SUMPRODUCT(--ISNUMBER(SEARCH({"a0","a-0","a_0","a/0","a.0"},BP399)))&gt;0,SUMPRODUCT(--ISNUMBER(SEARCH({"ref 0","ref no 0","ref. 0","ref: 0","no. 0","no: 0","# 0","rev 0","email 0","memo 0","form 0","sheet 0","log 0","doc 0","report 0","photo 0","photos 0","img 0","file 0","ack 0","batch 0","lot 0","job 0","record 0","fax 0","letter 0","ref0","#0","no.0","no:0"},BO399)))&gt;0,AND(SUMPRODUCT(--ISNUMBER(SEARCH({" ref "," email "," memo "," form "," sheet "," report "," ack "," letter "," record "," log "," doc "," file "," batch "," lot "," job "," fax "," rev "," ticket "," case "," order "},(" "&amp;SUBSTITUTE(SUBSTITUTE(SUBSTITUTE(BO399,":"," "),"."," "),","," ")&amp;" "))))&gt;0,ISNUMBER(SEARCH("000",SUBSTITUTE(BO399,":"," ")))),SUMPRODUCT(--ISNUMBER(SEARCH({"http","www.","\",".pdf",".jpg",".jpeg",".png",".heic",".xls",".doc",".msg",".eml"},W399)))&gt;0),1,0),0)</f>
        <v>0</v>
      </c>
    </row>
    <row r="400" customFormat="false" ht="41.25" hidden="false" customHeight="true" outlineLevel="0" collapsed="false">
      <c r="A400" s="57" t="s">
        <v>1015</v>
      </c>
      <c r="B400" s="57" t="s">
        <v>261</v>
      </c>
      <c r="C400" s="57" t="str">
        <f aca="false">Flights!$F$16</f>
        <v>MH0139</v>
      </c>
      <c r="D400" s="58" t="n">
        <f aca="false">Flights!$D$16</f>
        <v>46307</v>
      </c>
      <c r="E400" s="57" t="str">
        <f aca="false">Flights!$G$16&amp;"-"&amp;Flights!$H$16</f>
        <v>KUL-ADL</v>
      </c>
      <c r="F400" s="57" t="str">
        <f aca="false">Flights!$K$16</f>
        <v>BC</v>
      </c>
      <c r="G400" s="57" t="s">
        <v>416</v>
      </c>
      <c r="H400" s="57" t="s">
        <v>374</v>
      </c>
      <c r="I400" s="57" t="s">
        <v>495</v>
      </c>
      <c r="J400" s="57" t="s">
        <v>501</v>
      </c>
      <c r="K400" s="67" t="s">
        <v>497</v>
      </c>
      <c r="L400" s="67" t="s">
        <v>1016</v>
      </c>
      <c r="M400" s="67" t="s">
        <v>447</v>
      </c>
      <c r="N400" s="67" t="s">
        <v>379</v>
      </c>
      <c r="O400" s="67" t="s">
        <v>499</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")))/(LEN(L_PendNeg)+1)),1,0),1)</f>
        <v>0</v>
      </c>
      <c r="BK400" s="61" t="n">
        <f aca="false">IFERROR(IF(SUMPRODUCT((LEN(BF400)-LEN(SUBSTITUTE(BF400," "&amp;L_PendStrict&amp;" "," ")))/(LEN(L_PendStrict)+1))&gt;SUMPRODUCT((LEN(BF400)-LEN(SUBSTITUTE(BF400," "&amp;L_PendNeg&amp;" "," ")))/(LEN(L_PendNeg)+1)),1,0),1)</f>
        <v>0</v>
      </c>
      <c r="BL400" s="61" t="n">
        <f aca="false">IFERROR(IF(OR(SUMPRODUCT(--ISNUMBER(SEARCH({"a0","a-0","a_0","a/0","a.0"},BN400)))&gt;0,SUMPRODUCT(--ISNUMBER(SEARCH({"ref 0","ref no 0","ref. 0","ref: 0","no. 0","no: 0","# 0","rev 0","email 0","memo 0","form 0","sheet 0","log 0","doc 0","report 0","photo 0","photos 0","img 0","file 0","ack 0","batch 0","lot 0","job 0","record 0","fax 0","letter 0","ref0","#0","no.0","no:0"},BM400)))&gt;0,AND(SUMPRODUCT(--ISNUMBER(SEARCH({" ref "," email "," memo "," form "," sheet "," report "," ack "," letter "," record "," log "," doc "," file "," batch "," lot "," job "," fax "," rev "," ticket "," case "," order "},(" "&amp;SUBSTITUTE(SUBSTITUTE(SUBSTITUTE(BM400,":"," "),"."," "),","," ")&amp;" "))))&gt;0,ISNUMBER(SEARCH("000",SUBSTITUTE(BM400,":"," ")))),SUMPRODUCT(--ISNUMBER(SEARCH({"http","www.","\",".pdf",".jpg",".jpeg",".png",".heic",".xls",".doc",".msg",".eml"},Z400)))&gt;0),1,0),0)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IFERROR(IF(OR(SUMPRODUCT(--ISNUMBER(SEARCH({"a0","a-0","a_0","a/0","a.0"},BP400)))&gt;0,SUMPRODUCT(--ISNUMBER(SEARCH({"ref 0","ref no 0","ref. 0","ref: 0","no. 0","no: 0","# 0","rev 0","email 0","memo 0","form 0","sheet 0","log 0","doc 0","report 0","photo 0","photos 0","img 0","file 0","ack 0","batch 0","lot 0","job 0","record 0","fax 0","letter 0","ref0","#0","no.0","no:0"},BO400)))&gt;0,AND(SUMPRODUCT(--ISNUMBER(SEARCH({" ref "," email "," memo "," form "," sheet "," report "," ack "," letter "," record "," log "," doc "," file "," batch "," lot "," job "," fax "," rev "," ticket "," case "," order "},(" "&amp;SUBSTITUTE(SUBSTITUTE(SUBSTITUTE(BO400,":"," "),"."," "),","," ")&amp;" "))))&gt;0,ISNUMBER(SEARCH("000",SUBSTITUTE(BO400,":"," ")))),SUMPRODUCT(--ISNUMBER(SEARCH({"http","www.","\",".pdf",".jpg",".jpeg",".png",".heic",".xls",".doc",".msg",".eml"},W400)))&gt;0),1,0),0)</f>
        <v>0</v>
      </c>
    </row>
    <row r="401" customFormat="false" ht="41.25" hidden="false" customHeight="true" outlineLevel="0" collapsed="false">
      <c r="A401" s="57" t="s">
        <v>1017</v>
      </c>
      <c r="B401" s="57" t="s">
        <v>261</v>
      </c>
      <c r="C401" s="57" t="str">
        <f aca="false">Flights!$F$16</f>
        <v>MH0139</v>
      </c>
      <c r="D401" s="58" t="n">
        <f aca="false">Flights!$D$16</f>
        <v>46307</v>
      </c>
      <c r="E401" s="57" t="str">
        <f aca="false">Flights!$G$16&amp;"-"&amp;Flights!$H$16</f>
        <v>KUL-ADL</v>
      </c>
      <c r="F401" s="57" t="str">
        <f aca="false">Flights!$K$16</f>
        <v>BC</v>
      </c>
      <c r="G401" s="57" t="s">
        <v>416</v>
      </c>
      <c r="H401" s="57" t="s">
        <v>374</v>
      </c>
      <c r="I401" s="57" t="s">
        <v>495</v>
      </c>
      <c r="J401" s="57" t="s">
        <v>504</v>
      </c>
      <c r="K401" s="67" t="s">
        <v>497</v>
      </c>
      <c r="L401" s="67" t="s">
        <v>1018</v>
      </c>
      <c r="M401" s="67" t="s">
        <v>447</v>
      </c>
      <c r="N401" s="67" t="s">
        <v>379</v>
      </c>
      <c r="O401" s="67" t="s">
        <v>499</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")))/(LEN(L_PendNeg)+1)),1,0),1)</f>
        <v>0</v>
      </c>
      <c r="BK401" s="61" t="n">
        <f aca="false">IFERROR(IF(SUMPRODUCT((LEN(BF401)-LEN(SUBSTITUTE(BF401," "&amp;L_PendStrict&amp;" "," ")))/(LEN(L_PendStrict)+1))&gt;SUMPRODUCT((LEN(BF401)-LEN(SUBSTITUTE(BF401," "&amp;L_PendNeg&amp;" "," ")))/(LEN(L_PendNeg)+1)),1,0),1)</f>
        <v>0</v>
      </c>
      <c r="BL401" s="61" t="n">
        <f aca="false">IFERROR(IF(OR(SUMPRODUCT(--ISNUMBER(SEARCH({"a0","a-0","a_0","a/0","a.0"},BN401)))&gt;0,SUMPRODUCT(--ISNUMBER(SEARCH({"ref 0","ref no 0","ref. 0","ref: 0","no. 0","no: 0","# 0","rev 0","email 0","memo 0","form 0","sheet 0","log 0","doc 0","report 0","photo 0","photos 0","img 0","file 0","ack 0","batch 0","lot 0","job 0","record 0","fax 0","letter 0","ref0","#0","no.0","no:0"},BM401)))&gt;0,AND(SUMPRODUCT(--ISNUMBER(SEARCH({" ref "," email "," memo "," form "," sheet "," report "," ack "," letter "," record "," log "," doc "," file "," batch "," lot "," job "," fax "," rev "," ticket "," case "," order "},(" "&amp;SUBSTITUTE(SUBSTITUTE(SUBSTITUTE(BM401,":"," "),"."," "),","," ")&amp;" "))))&gt;0,ISNUMBER(SEARCH("000",SUBSTITUTE(BM401,":"," ")))),SUMPRODUCT(--ISNUMBER(SEARCH({"http","www.","\",".pdf",".jpg",".jpeg",".png",".heic",".xls",".doc",".msg",".eml"},Z401)))&gt;0),1,0),0)</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IFERROR(IF(OR(SUMPRODUCT(--ISNUMBER(SEARCH({"a0","a-0","a_0","a/0","a.0"},BP401)))&gt;0,SUMPRODUCT(--ISNUMBER(SEARCH({"ref 0","ref no 0","ref. 0","ref: 0","no. 0","no: 0","# 0","rev 0","email 0","memo 0","form 0","sheet 0","log 0","doc 0","report 0","photo 0","photos 0","img 0","file 0","ack 0","batch 0","lot 0","job 0","record 0","fax 0","letter 0","ref0","#0","no.0","no:0"},BO401)))&gt;0,AND(SUMPRODUCT(--ISNUMBER(SEARCH({" ref "," email "," memo "," form "," sheet "," report "," ack "," letter "," record "," log "," doc "," file "," batch "," lot "," job "," fax "," rev "," ticket "," case "," order "},(" "&amp;SUBSTITUTE(SUBSTITUTE(SUBSTITUTE(BO401,":"," "),"."," "),","," ")&amp;" "))))&gt;0,ISNUMBER(SEARCH("000",SUBSTITUTE(BO401,":"," ")))),SUMPRODUCT(--ISNUMBER(SEARCH({"http","www.","\",".pdf",".jpg",".jpeg",".png",".heic",".xls",".doc",".msg",".eml"},W401)))&gt;0),1,0),0)</f>
        <v>0</v>
      </c>
    </row>
    <row r="402" customFormat="false" ht="41.25" hidden="false" customHeight="true" outlineLevel="0" collapsed="false">
      <c r="A402" s="57" t="s">
        <v>1019</v>
      </c>
      <c r="B402" s="57" t="s">
        <v>261</v>
      </c>
      <c r="C402" s="57" t="str">
        <f aca="false">Flights!$F$16</f>
        <v>MH0139</v>
      </c>
      <c r="D402" s="58" t="n">
        <f aca="false">Flights!$D$16</f>
        <v>46307</v>
      </c>
      <c r="E402" s="57" t="str">
        <f aca="false">Flights!$G$16&amp;"-"&amp;Flights!$H$16</f>
        <v>KUL-ADL</v>
      </c>
      <c r="F402" s="57" t="str">
        <f aca="false">Flights!$K$16</f>
        <v>BC</v>
      </c>
      <c r="G402" s="57" t="s">
        <v>416</v>
      </c>
      <c r="H402" s="57" t="s">
        <v>374</v>
      </c>
      <c r="I402" s="57" t="s">
        <v>495</v>
      </c>
      <c r="J402" s="57" t="s">
        <v>507</v>
      </c>
      <c r="K402" s="67" t="s">
        <v>497</v>
      </c>
      <c r="L402" s="67" t="s">
        <v>1020</v>
      </c>
      <c r="M402" s="67" t="s">
        <v>447</v>
      </c>
      <c r="N402" s="67" t="s">
        <v>379</v>
      </c>
      <c r="O402" s="67" t="s">
        <v>499</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")))/(LEN(L_PendNeg)+1)),1,0),1)</f>
        <v>0</v>
      </c>
      <c r="BK402" s="61" t="n">
        <f aca="false">IFERROR(IF(SUMPRODUCT((LEN(BF402)-LEN(SUBSTITUTE(BF402," "&amp;L_PendStrict&amp;" "," ")))/(LEN(L_PendStrict)+1))&gt;SUMPRODUCT((LEN(BF402)-LEN(SUBSTITUTE(BF402," "&amp;L_PendNeg&amp;" "," ")))/(LEN(L_PendNeg)+1)),1,0),1)</f>
        <v>0</v>
      </c>
      <c r="BL402" s="61" t="n">
        <f aca="false">IFERROR(IF(OR(SUMPRODUCT(--ISNUMBER(SEARCH({"a0","a-0","a_0","a/0","a.0"},BN402)))&gt;0,SUMPRODUCT(--ISNUMBER(SEARCH({"ref 0","ref no 0","ref. 0","ref: 0","no. 0","no: 0","# 0","rev 0","email 0","memo 0","form 0","sheet 0","log 0","doc 0","report 0","photo 0","photos 0","img 0","file 0","ack 0","batch 0","lot 0","job 0","record 0","fax 0","letter 0","ref0","#0","no.0","no:0"},BM402)))&gt;0,AND(SUMPRODUCT(--ISNUMBER(SEARCH({" ref "," email "," memo "," form "," sheet "," report "," ack "," letter "," record "," log "," doc "," file "," batch "," lot "," job "," fax "," rev "," ticket "," case "," order "},(" "&amp;SUBSTITUTE(SUBSTITUTE(SUBSTITUTE(BM402,":"," "),"."," "),","," ")&amp;" "))))&gt;0,ISNUMBER(SEARCH("000",SUBSTITUTE(BM402,":"," ")))),SUMPRODUCT(--ISNUMBER(SEARCH({"http","www.","\",".pdf",".jpg",".jpeg",".png",".heic",".xls",".doc",".msg",".eml"},Z402)))&gt;0),1,0),0)</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IFERROR(IF(OR(SUMPRODUCT(--ISNUMBER(SEARCH({"a0","a-0","a_0","a/0","a.0"},BP402)))&gt;0,SUMPRODUCT(--ISNUMBER(SEARCH({"ref 0","ref no 0","ref. 0","ref: 0","no. 0","no: 0","# 0","rev 0","email 0","memo 0","form 0","sheet 0","log 0","doc 0","report 0","photo 0","photos 0","img 0","file 0","ack 0","batch 0","lot 0","job 0","record 0","fax 0","letter 0","ref0","#0","no.0","no:0"},BO402)))&gt;0,AND(SUMPRODUCT(--ISNUMBER(SEARCH({" ref "," email "," memo "," form "," sheet "," report "," ack "," letter "," record "," log "," doc "," file "," batch "," lot "," job "," fax "," rev "," ticket "," case "," order "},(" "&amp;SUBSTITUTE(SUBSTITUTE(SUBSTITUTE(BO402,":"," "),"."," "),","," ")&amp;" "))))&gt;0,ISNUMBER(SEARCH("000",SUBSTITUTE(BO402,":"," ")))),SUMPRODUCT(--ISNUMBER(SEARCH({"http","www.","\",".pdf",".jpg",".jpeg",".png",".heic",".xls",".doc",".msg",".eml"},W402)))&gt;0),1,0),0)</f>
        <v>0</v>
      </c>
    </row>
    <row r="403" customFormat="false" ht="41.25" hidden="false" customHeight="true" outlineLevel="0" collapsed="false">
      <c r="A403" s="57" t="s">
        <v>1021</v>
      </c>
      <c r="B403" s="57" t="s">
        <v>261</v>
      </c>
      <c r="C403" s="57" t="str">
        <f aca="false">Flights!$F$16</f>
        <v>MH0139</v>
      </c>
      <c r="D403" s="58" t="n">
        <f aca="false">Flights!$D$16</f>
        <v>46307</v>
      </c>
      <c r="E403" s="57" t="str">
        <f aca="false">Flights!$G$16&amp;"-"&amp;Flights!$H$16</f>
        <v>KUL-ADL</v>
      </c>
      <c r="F403" s="57" t="str">
        <f aca="false">Flights!$K$16</f>
        <v>BC</v>
      </c>
      <c r="G403" s="57" t="s">
        <v>416</v>
      </c>
      <c r="H403" s="57" t="s">
        <v>374</v>
      </c>
      <c r="I403" s="57" t="s">
        <v>495</v>
      </c>
      <c r="J403" s="57" t="s">
        <v>511</v>
      </c>
      <c r="K403" s="67" t="s">
        <v>497</v>
      </c>
      <c r="L403" s="67" t="s">
        <v>1022</v>
      </c>
      <c r="M403" s="67" t="s">
        <v>447</v>
      </c>
      <c r="N403" s="67" t="s">
        <v>379</v>
      </c>
      <c r="O403" s="67" t="s">
        <v>499</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")))/(LEN(L_PendNeg)+1)),1,0),1)</f>
        <v>0</v>
      </c>
      <c r="BK403" s="61" t="n">
        <f aca="false">IFERROR(IF(SUMPRODUCT((LEN(BF403)-LEN(SUBSTITUTE(BF403," "&amp;L_PendStrict&amp;" "," ")))/(LEN(L_PendStrict)+1))&gt;SUMPRODUCT((LEN(BF403)-LEN(SUBSTITUTE(BF403," "&amp;L_PendNeg&amp;" "," ")))/(LEN(L_PendNeg)+1)),1,0),1)</f>
        <v>0</v>
      </c>
      <c r="BL403" s="61" t="n">
        <f aca="false">IFERROR(IF(OR(SUMPRODUCT(--ISNUMBER(SEARCH({"a0","a-0","a_0","a/0","a.0"},BN403)))&gt;0,SUMPRODUCT(--ISNUMBER(SEARCH({"ref 0","ref no 0","ref. 0","ref: 0","no. 0","no: 0","# 0","rev 0","email 0","memo 0","form 0","sheet 0","log 0","doc 0","report 0","photo 0","photos 0","img 0","file 0","ack 0","batch 0","lot 0","job 0","record 0","fax 0","letter 0","ref0","#0","no.0","no:0"},BM403)))&gt;0,AND(SUMPRODUCT(--ISNUMBER(SEARCH({" ref "," email "," memo "," form "," sheet "," report "," ack "," letter "," record "," log "," doc "," file "," batch "," lot "," job "," fax "," rev "," ticket "," case "," order "},(" "&amp;SUBSTITUTE(SUBSTITUTE(SUBSTITUTE(BM403,":"," "),"."," "),","," ")&amp;" "))))&gt;0,ISNUMBER(SEARCH("000",SUBSTITUTE(BM403,":"," ")))),SUMPRODUCT(--ISNUMBER(SEARCH({"http","www.","\",".pdf",".jpg",".jpeg",".png",".heic",".xls",".doc",".msg",".eml"},Z403)))&gt;0),1,0),0)</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IFERROR(IF(OR(SUMPRODUCT(--ISNUMBER(SEARCH({"a0","a-0","a_0","a/0","a.0"},BP403)))&gt;0,SUMPRODUCT(--ISNUMBER(SEARCH({"ref 0","ref no 0","ref. 0","ref: 0","no. 0","no: 0","# 0","rev 0","email 0","memo 0","form 0","sheet 0","log 0","doc 0","report 0","photo 0","photos 0","img 0","file 0","ack 0","batch 0","lot 0","job 0","record 0","fax 0","letter 0","ref0","#0","no.0","no:0"},BO403)))&gt;0,AND(SUMPRODUCT(--ISNUMBER(SEARCH({" ref "," email "," memo "," form "," sheet "," report "," ack "," letter "," record "," log "," doc "," file "," batch "," lot "," job "," fax "," rev "," ticket "," case "," order "},(" "&amp;SUBSTITUTE(SUBSTITUTE(SUBSTITUTE(BO403,":"," "),"."," "),","," ")&amp;" "))))&gt;0,ISNUMBER(SEARCH("000",SUBSTITUTE(BO403,":"," ")))),SUMPRODUCT(--ISNUMBER(SEARCH({"http","www.","\",".pdf",".jpg",".jpeg",".png",".heic",".xls",".doc",".msg",".eml"},W403)))&gt;0),1,0),0)</f>
        <v>0</v>
      </c>
    </row>
    <row r="404" customFormat="false" ht="54" hidden="false" customHeight="true" outlineLevel="0" collapsed="false">
      <c r="A404" s="57" t="s">
        <v>1023</v>
      </c>
      <c r="B404" s="57" t="s">
        <v>261</v>
      </c>
      <c r="C404" s="57" t="str">
        <f aca="false">Flights!$F$16</f>
        <v>MH0139</v>
      </c>
      <c r="D404" s="58" t="n">
        <f aca="false">Flights!$D$16</f>
        <v>46307</v>
      </c>
      <c r="E404" s="57" t="str">
        <f aca="false">Flights!$G$16&amp;"-"&amp;Flights!$H$16</f>
        <v>KUL-ADL</v>
      </c>
      <c r="F404" s="57" t="str">
        <f aca="false">Flights!$K$16</f>
        <v>BC</v>
      </c>
      <c r="G404" s="57" t="s">
        <v>416</v>
      </c>
      <c r="H404" s="57" t="s">
        <v>374</v>
      </c>
      <c r="I404" s="57" t="s">
        <v>495</v>
      </c>
      <c r="J404" s="57" t="s">
        <v>514</v>
      </c>
      <c r="K404" s="67" t="s">
        <v>612</v>
      </c>
      <c r="L404" s="67" t="s">
        <v>1024</v>
      </c>
      <c r="M404" s="67" t="s">
        <v>447</v>
      </c>
      <c r="N404" s="67" t="s">
        <v>379</v>
      </c>
      <c r="O404" s="67" t="s">
        <v>517</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")))/(LEN(L_PendNeg)+1)),1,0),1)</f>
        <v>0</v>
      </c>
      <c r="BK404" s="61" t="n">
        <f aca="false">IFERROR(IF(SUMPRODUCT((LEN(BF404)-LEN(SUBSTITUTE(BF404," "&amp;L_PendStrict&amp;" "," ")))/(LEN(L_PendStrict)+1))&gt;SUMPRODUCT((LEN(BF404)-LEN(SUBSTITUTE(BF404," "&amp;L_PendNeg&amp;" "," ")))/(LEN(L_PendNeg)+1)),1,0),1)</f>
        <v>0</v>
      </c>
      <c r="BL404" s="61" t="n">
        <f aca="false">IFERROR(IF(OR(SUMPRODUCT(--ISNUMBER(SEARCH({"a0","a-0","a_0","a/0","a.0"},BN404)))&gt;0,SUMPRODUCT(--ISNUMBER(SEARCH({"ref 0","ref no 0","ref. 0","ref: 0","no. 0","no: 0","# 0","rev 0","email 0","memo 0","form 0","sheet 0","log 0","doc 0","report 0","photo 0","photos 0","img 0","file 0","ack 0","batch 0","lot 0","job 0","record 0","fax 0","letter 0","ref0","#0","no.0","no:0"},BM404)))&gt;0,AND(SUMPRODUCT(--ISNUMBER(SEARCH({" ref "," email "," memo "," form "," sheet "," report "," ack "," letter "," record "," log "," doc "," file "," batch "," lot "," job "," fax "," rev "," ticket "," case "," order "},(" "&amp;SUBSTITUTE(SUBSTITUTE(SUBSTITUTE(BM404,":"," "),"."," "),","," ")&amp;" "))))&gt;0,ISNUMBER(SEARCH("000",SUBSTITUTE(BM404,":"," ")))),SUMPRODUCT(--ISNUMBER(SEARCH({"http","www.","\",".pdf",".jpg",".jpeg",".png",".heic",".xls",".doc",".msg",".eml"},Z404)))&gt;0),1,0),0)</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IFERROR(IF(OR(SUMPRODUCT(--ISNUMBER(SEARCH({"a0","a-0","a_0","a/0","a.0"},BP404)))&gt;0,SUMPRODUCT(--ISNUMBER(SEARCH({"ref 0","ref no 0","ref. 0","ref: 0","no. 0","no: 0","# 0","rev 0","email 0","memo 0","form 0","sheet 0","log 0","doc 0","report 0","photo 0","photos 0","img 0","file 0","ack 0","batch 0","lot 0","job 0","record 0","fax 0","letter 0","ref0","#0","no.0","no:0"},BO404)))&gt;0,AND(SUMPRODUCT(--ISNUMBER(SEARCH({" ref "," email "," memo "," form "," sheet "," report "," ack "," letter "," record "," log "," doc "," file "," batch "," lot "," job "," fax "," rev "," ticket "," case "," order "},(" "&amp;SUBSTITUTE(SUBSTITUTE(SUBSTITUTE(BO404,":"," "),"."," "),","," ")&amp;" "))))&gt;0,ISNUMBER(SEARCH("000",SUBSTITUTE(BO404,":"," ")))),SUMPRODUCT(--ISNUMBER(SEARCH({"http","www.","\",".pdf",".jpg",".jpeg",".png",".heic",".xls",".doc",".msg",".eml"},W404)))&gt;0),1,0),0)</f>
        <v>0</v>
      </c>
    </row>
    <row r="405" customFormat="false" ht="41.25" hidden="false" customHeight="true" outlineLevel="0" collapsed="false">
      <c r="A405" s="57" t="s">
        <v>1025</v>
      </c>
      <c r="B405" s="57" t="s">
        <v>261</v>
      </c>
      <c r="C405" s="57" t="str">
        <f aca="false">Flights!$F$16</f>
        <v>MH0139</v>
      </c>
      <c r="D405" s="58" t="n">
        <f aca="false">Flights!$D$16</f>
        <v>46307</v>
      </c>
      <c r="E405" s="57" t="str">
        <f aca="false">Flights!$G$16&amp;"-"&amp;Flights!$H$16</f>
        <v>KUL-ADL</v>
      </c>
      <c r="F405" s="57" t="str">
        <f aca="false">Flights!$K$16</f>
        <v>BC</v>
      </c>
      <c r="G405" s="57" t="s">
        <v>416</v>
      </c>
      <c r="H405" s="57" t="s">
        <v>374</v>
      </c>
      <c r="I405" s="57" t="s">
        <v>495</v>
      </c>
      <c r="J405" s="57" t="s">
        <v>519</v>
      </c>
      <c r="K405" s="67" t="s">
        <v>497</v>
      </c>
      <c r="L405" s="67" t="s">
        <v>1026</v>
      </c>
      <c r="M405" s="67" t="s">
        <v>447</v>
      </c>
      <c r="N405" s="67" t="s">
        <v>379</v>
      </c>
      <c r="O405" s="67" t="s">
        <v>499</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")))/(LEN(L_PendNeg)+1)),1,0),1)</f>
        <v>0</v>
      </c>
      <c r="BK405" s="61" t="n">
        <f aca="false">IFERROR(IF(SUMPRODUCT((LEN(BF405)-LEN(SUBSTITUTE(BF405," "&amp;L_PendStrict&amp;" "," ")))/(LEN(L_PendStrict)+1))&gt;SUMPRODUCT((LEN(BF405)-LEN(SUBSTITUTE(BF405," "&amp;L_PendNeg&amp;" "," ")))/(LEN(L_PendNeg)+1)),1,0),1)</f>
        <v>0</v>
      </c>
      <c r="BL405" s="61" t="n">
        <f aca="false">IFERROR(IF(OR(SUMPRODUCT(--ISNUMBER(SEARCH({"a0","a-0","a_0","a/0","a.0"},BN405)))&gt;0,SUMPRODUCT(--ISNUMBER(SEARCH({"ref 0","ref no 0","ref. 0","ref: 0","no. 0","no: 0","# 0","rev 0","email 0","memo 0","form 0","sheet 0","log 0","doc 0","report 0","photo 0","photos 0","img 0","file 0","ack 0","batch 0","lot 0","job 0","record 0","fax 0","letter 0","ref0","#0","no.0","no:0"},BM405)))&gt;0,AND(SUMPRODUCT(--ISNUMBER(SEARCH({" ref "," email "," memo "," form "," sheet "," report "," ack "," letter "," record "," log "," doc "," file "," batch "," lot "," job "," fax "," rev "," ticket "," case "," order "},(" "&amp;SUBSTITUTE(SUBSTITUTE(SUBSTITUTE(BM405,":"," "),"."," "),","," ")&amp;" "))))&gt;0,ISNUMBER(SEARCH("000",SUBSTITUTE(BM405,":"," ")))),SUMPRODUCT(--ISNUMBER(SEARCH({"http","www.","\",".pdf",".jpg",".jpeg",".png",".heic",".xls",".doc",".msg",".eml"},Z405)))&gt;0),1,0),0)</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IFERROR(IF(OR(SUMPRODUCT(--ISNUMBER(SEARCH({"a0","a-0","a_0","a/0","a.0"},BP405)))&gt;0,SUMPRODUCT(--ISNUMBER(SEARCH({"ref 0","ref no 0","ref. 0","ref: 0","no. 0","no: 0","# 0","rev 0","email 0","memo 0","form 0","sheet 0","log 0","doc 0","report 0","photo 0","photos 0","img 0","file 0","ack 0","batch 0","lot 0","job 0","record 0","fax 0","letter 0","ref0","#0","no.0","no:0"},BO405)))&gt;0,AND(SUMPRODUCT(--ISNUMBER(SEARCH({" ref "," email "," memo "," form "," sheet "," report "," ack "," letter "," record "," log "," doc "," file "," batch "," lot "," job "," fax "," rev "," ticket "," case "," order "},(" "&amp;SUBSTITUTE(SUBSTITUTE(SUBSTITUTE(BO405,":"," "),"."," "),","," ")&amp;" "))))&gt;0,ISNUMBER(SEARCH("000",SUBSTITUTE(BO405,":"," ")))),SUMPRODUCT(--ISNUMBER(SEARCH({"http","www.","\",".pdf",".jpg",".jpeg",".png",".heic",".xls",".doc",".msg",".eml"},W405)))&gt;0),1,0),0)</f>
        <v>0</v>
      </c>
    </row>
    <row r="406" customFormat="false" ht="41.25" hidden="false" customHeight="true" outlineLevel="0" collapsed="false">
      <c r="A406" s="57" t="s">
        <v>1027</v>
      </c>
      <c r="B406" s="57" t="s">
        <v>261</v>
      </c>
      <c r="C406" s="57" t="str">
        <f aca="false">Flights!$F$16</f>
        <v>MH0139</v>
      </c>
      <c r="D406" s="58" t="n">
        <f aca="false">Flights!$D$16</f>
        <v>46307</v>
      </c>
      <c r="E406" s="57" t="str">
        <f aca="false">Flights!$G$16&amp;"-"&amp;Flights!$H$16</f>
        <v>KUL-ADL</v>
      </c>
      <c r="F406" s="57" t="str">
        <f aca="false">Flights!$K$16</f>
        <v>BC</v>
      </c>
      <c r="G406" s="57" t="s">
        <v>416</v>
      </c>
      <c r="H406" s="57" t="s">
        <v>374</v>
      </c>
      <c r="I406" s="57" t="s">
        <v>443</v>
      </c>
      <c r="J406" s="57" t="s">
        <v>522</v>
      </c>
      <c r="K406" s="67" t="s">
        <v>445</v>
      </c>
      <c r="L406" s="67" t="s">
        <v>1028</v>
      </c>
      <c r="M406" s="67" t="s">
        <v>447</v>
      </c>
      <c r="N406" s="67" t="s">
        <v>379</v>
      </c>
      <c r="O406" s="67" t="s">
        <v>499</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")))/(LEN(L_PendNeg)+1)),1,0),1)</f>
        <v>0</v>
      </c>
      <c r="BK406" s="61" t="n">
        <f aca="false">IFERROR(IF(SUMPRODUCT((LEN(BF406)-LEN(SUBSTITUTE(BF406," "&amp;L_PendStrict&amp;" "," ")))/(LEN(L_PendStrict)+1))&gt;SUMPRODUCT((LEN(BF406)-LEN(SUBSTITUTE(BF406," "&amp;L_PendNeg&amp;" "," ")))/(LEN(L_PendNeg)+1)),1,0),1)</f>
        <v>0</v>
      </c>
      <c r="BL406" s="61" t="n">
        <f aca="false">IFERROR(IF(OR(SUMPRODUCT(--ISNUMBER(SEARCH({"a0","a-0","a_0","a/0","a.0"},BN406)))&gt;0,SUMPRODUCT(--ISNUMBER(SEARCH({"ref 0","ref no 0","ref. 0","ref: 0","no. 0","no: 0","# 0","rev 0","email 0","memo 0","form 0","sheet 0","log 0","doc 0","report 0","photo 0","photos 0","img 0","file 0","ack 0","batch 0","lot 0","job 0","record 0","fax 0","letter 0","ref0","#0","no.0","no:0"},BM406)))&gt;0,AND(SUMPRODUCT(--ISNUMBER(SEARCH({" ref "," email "," memo "," form "," sheet "," report "," ack "," letter "," record "," log "," doc "," file "," batch "," lot "," job "," fax "," rev "," ticket "," case "," order "},(" "&amp;SUBSTITUTE(SUBSTITUTE(SUBSTITUTE(BM406,":"," "),"."," "),","," ")&amp;" "))))&gt;0,ISNUMBER(SEARCH("000",SUBSTITUTE(BM406,":"," ")))),SUMPRODUCT(--ISNUMBER(SEARCH({"http","www.","\",".pdf",".jpg",".jpeg",".png",".heic",".xls",".doc",".msg",".eml"},Z406)))&gt;0),1,0),0)</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IFERROR(IF(OR(SUMPRODUCT(--ISNUMBER(SEARCH({"a0","a-0","a_0","a/0","a.0"},BP406)))&gt;0,SUMPRODUCT(--ISNUMBER(SEARCH({"ref 0","ref no 0","ref. 0","ref: 0","no. 0","no: 0","# 0","rev 0","email 0","memo 0","form 0","sheet 0","log 0","doc 0","report 0","photo 0","photos 0","img 0","file 0","ack 0","batch 0","lot 0","job 0","record 0","fax 0","letter 0","ref0","#0","no.0","no:0"},BO406)))&gt;0,AND(SUMPRODUCT(--ISNUMBER(SEARCH({" ref "," email "," memo "," form "," sheet "," report "," ack "," letter "," record "," log "," doc "," file "," batch "," lot "," job "," fax "," rev "," ticket "," case "," order "},(" "&amp;SUBSTITUTE(SUBSTITUTE(SUBSTITUTE(BO406,":"," "),"."," "),","," ")&amp;" "))))&gt;0,ISNUMBER(SEARCH("000",SUBSTITUTE(BO406,":"," ")))),SUMPRODUCT(--ISNUMBER(SEARCH({"http","www.","\",".pdf",".jpg",".jpeg",".png",".heic",".xls",".doc",".msg",".eml"},W406)))&gt;0),1,0),0)</f>
        <v>0</v>
      </c>
    </row>
    <row r="407" customFormat="false" ht="41.25" hidden="false" customHeight="true" outlineLevel="0" collapsed="false">
      <c r="A407" s="57" t="s">
        <v>1029</v>
      </c>
      <c r="B407" s="57" t="s">
        <v>261</v>
      </c>
      <c r="C407" s="57" t="str">
        <f aca="false">Flights!$F$16</f>
        <v>MH0139</v>
      </c>
      <c r="D407" s="58" t="n">
        <f aca="false">Flights!$D$16</f>
        <v>46307</v>
      </c>
      <c r="E407" s="57" t="str">
        <f aca="false">Flights!$G$16&amp;"-"&amp;Flights!$H$16</f>
        <v>KUL-ADL</v>
      </c>
      <c r="F407" s="57" t="str">
        <f aca="false">Flights!$K$16</f>
        <v>BC</v>
      </c>
      <c r="G407" s="57" t="s">
        <v>416</v>
      </c>
      <c r="H407" s="57" t="s">
        <v>374</v>
      </c>
      <c r="I407" s="57" t="s">
        <v>443</v>
      </c>
      <c r="J407" s="57" t="s">
        <v>619</v>
      </c>
      <c r="K407" s="67" t="s">
        <v>445</v>
      </c>
      <c r="L407" s="67" t="s">
        <v>1030</v>
      </c>
      <c r="M407" s="67" t="s">
        <v>447</v>
      </c>
      <c r="N407" s="67" t="s">
        <v>379</v>
      </c>
      <c r="O407" s="67" t="s">
        <v>499</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")))/(LEN(L_PendNeg)+1)),1,0),1)</f>
        <v>0</v>
      </c>
      <c r="BK407" s="61" t="n">
        <f aca="false">IFERROR(IF(SUMPRODUCT((LEN(BF407)-LEN(SUBSTITUTE(BF407," "&amp;L_PendStrict&amp;" "," ")))/(LEN(L_PendStrict)+1))&gt;SUMPRODUCT((LEN(BF407)-LEN(SUBSTITUTE(BF407," "&amp;L_PendNeg&amp;" "," ")))/(LEN(L_PendNeg)+1)),1,0),1)</f>
        <v>0</v>
      </c>
      <c r="BL407" s="61" t="n">
        <f aca="false">IFERROR(IF(OR(SUMPRODUCT(--ISNUMBER(SEARCH({"a0","a-0","a_0","a/0","a.0"},BN407)))&gt;0,SUMPRODUCT(--ISNUMBER(SEARCH({"ref 0","ref no 0","ref. 0","ref: 0","no. 0","no: 0","# 0","rev 0","email 0","memo 0","form 0","sheet 0","log 0","doc 0","report 0","photo 0","photos 0","img 0","file 0","ack 0","batch 0","lot 0","job 0","record 0","fax 0","letter 0","ref0","#0","no.0","no:0"},BM407)))&gt;0,AND(SUMPRODUCT(--ISNUMBER(SEARCH({" ref "," email "," memo "," form "," sheet "," report "," ack "," letter "," record "," log "," doc "," file "," batch "," lot "," job "," fax "," rev "," ticket "," case "," order "},(" "&amp;SUBSTITUTE(SUBSTITUTE(SUBSTITUTE(BM407,":"," "),"."," "),","," ")&amp;" "))))&gt;0,ISNUMBER(SEARCH("000",SUBSTITUTE(BM407,":"," ")))),SUMPRODUCT(--ISNUMBER(SEARCH({"http","www.","\",".pdf",".jpg",".jpeg",".png",".heic",".xls",".doc",".msg",".eml"},Z407)))&gt;0),1,0),0)</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IFERROR(IF(OR(SUMPRODUCT(--ISNUMBER(SEARCH({"a0","a-0","a_0","a/0","a.0"},BP407)))&gt;0,SUMPRODUCT(--ISNUMBER(SEARCH({"ref 0","ref no 0","ref. 0","ref: 0","no. 0","no: 0","# 0","rev 0","email 0","memo 0","form 0","sheet 0","log 0","doc 0","report 0","photo 0","photos 0","img 0","file 0","ack 0","batch 0","lot 0","job 0","record 0","fax 0","letter 0","ref0","#0","no.0","no:0"},BO407)))&gt;0,AND(SUMPRODUCT(--ISNUMBER(SEARCH({" ref "," email "," memo "," form "," sheet "," report "," ack "," letter "," record "," log "," doc "," file "," batch "," lot "," job "," fax "," rev "," ticket "," case "," order "},(" "&amp;SUBSTITUTE(SUBSTITUTE(SUBSTITUTE(BO407,":"," "),"."," "),","," ")&amp;" "))))&gt;0,ISNUMBER(SEARCH("000",SUBSTITUTE(BO407,":"," ")))),SUMPRODUCT(--ISNUMBER(SEARCH({"http","www.","\",".pdf",".jpg",".jpeg",".png",".heic",".xls",".doc",".msg",".eml"},W407)))&gt;0),1,0),0)</f>
        <v>0</v>
      </c>
    </row>
    <row r="408" customFormat="false" ht="41.25" hidden="false" customHeight="true" outlineLevel="0" collapsed="false">
      <c r="A408" s="57" t="s">
        <v>1031</v>
      </c>
      <c r="B408" s="57" t="s">
        <v>261</v>
      </c>
      <c r="C408" s="57" t="str">
        <f aca="false">Flights!$F$16</f>
        <v>MH0139</v>
      </c>
      <c r="D408" s="58" t="n">
        <f aca="false">Flights!$D$16</f>
        <v>46307</v>
      </c>
      <c r="E408" s="57" t="str">
        <f aca="false">Flights!$G$16&amp;"-"&amp;Flights!$H$16</f>
        <v>KUL-ADL</v>
      </c>
      <c r="F408" s="57" t="str">
        <f aca="false">Flights!$K$16</f>
        <v>BC</v>
      </c>
      <c r="G408" s="57" t="s">
        <v>416</v>
      </c>
      <c r="H408" s="57" t="s">
        <v>374</v>
      </c>
      <c r="I408" s="57" t="s">
        <v>443</v>
      </c>
      <c r="J408" s="57" t="s">
        <v>622</v>
      </c>
      <c r="K408" s="67" t="s">
        <v>445</v>
      </c>
      <c r="L408" s="67" t="s">
        <v>1032</v>
      </c>
      <c r="M408" s="67" t="s">
        <v>447</v>
      </c>
      <c r="N408" s="67" t="s">
        <v>379</v>
      </c>
      <c r="O408" s="67" t="s">
        <v>499</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")))/(LEN(L_PendNeg)+1)),1,0),1)</f>
        <v>0</v>
      </c>
      <c r="BK408" s="61" t="n">
        <f aca="false">IFERROR(IF(SUMPRODUCT((LEN(BF408)-LEN(SUBSTITUTE(BF408," "&amp;L_PendStrict&amp;" "," ")))/(LEN(L_PendStrict)+1))&gt;SUMPRODUCT((LEN(BF408)-LEN(SUBSTITUTE(BF408," "&amp;L_PendNeg&amp;" "," ")))/(LEN(L_PendNeg)+1)),1,0),1)</f>
        <v>0</v>
      </c>
      <c r="BL408" s="61" t="n">
        <f aca="false">IFERROR(IF(OR(SUMPRODUCT(--ISNUMBER(SEARCH({"a0","a-0","a_0","a/0","a.0"},BN408)))&gt;0,SUMPRODUCT(--ISNUMBER(SEARCH({"ref 0","ref no 0","ref. 0","ref: 0","no. 0","no: 0","# 0","rev 0","email 0","memo 0","form 0","sheet 0","log 0","doc 0","report 0","photo 0","photos 0","img 0","file 0","ack 0","batch 0","lot 0","job 0","record 0","fax 0","letter 0","ref0","#0","no.0","no:0"},BM408)))&gt;0,AND(SUMPRODUCT(--ISNUMBER(SEARCH({" ref "," email "," memo "," form "," sheet "," report "," ack "," letter "," record "," log "," doc "," file "," batch "," lot "," job "," fax "," rev "," ticket "," case "," order "},(" "&amp;SUBSTITUTE(SUBSTITUTE(SUBSTITUTE(BM408,":"," "),"."," "),","," ")&amp;" "))))&gt;0,ISNUMBER(SEARCH("000",SUBSTITUTE(BM408,":"," ")))),SUMPRODUCT(--ISNUMBER(SEARCH({"http","www.","\",".pdf",".jpg",".jpeg",".png",".heic",".xls",".doc",".msg",".eml"},Z408)))&gt;0),1,0),0)</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IFERROR(IF(OR(SUMPRODUCT(--ISNUMBER(SEARCH({"a0","a-0","a_0","a/0","a.0"},BP408)))&gt;0,SUMPRODUCT(--ISNUMBER(SEARCH({"ref 0","ref no 0","ref. 0","ref: 0","no. 0","no: 0","# 0","rev 0","email 0","memo 0","form 0","sheet 0","log 0","doc 0","report 0","photo 0","photos 0","img 0","file 0","ack 0","batch 0","lot 0","job 0","record 0","fax 0","letter 0","ref0","#0","no.0","no:0"},BO408)))&gt;0,AND(SUMPRODUCT(--ISNUMBER(SEARCH({" ref "," email "," memo "," form "," sheet "," report "," ack "," letter "," record "," log "," doc "," file "," batch "," lot "," job "," fax "," rev "," ticket "," case "," order "},(" "&amp;SUBSTITUTE(SUBSTITUTE(SUBSTITUTE(BO408,":"," "),"."," "),","," ")&amp;" "))))&gt;0,ISNUMBER(SEARCH("000",SUBSTITUTE(BO408,":"," ")))),SUMPRODUCT(--ISNUMBER(SEARCH({"http","www.","\",".pdf",".jpg",".jpeg",".png",".heic",".xls",".doc",".msg",".eml"},W408)))&gt;0),1,0),0)</f>
        <v>0</v>
      </c>
    </row>
    <row r="409" customFormat="false" ht="39.75" hidden="false" customHeight="true" outlineLevel="0" collapsed="false">
      <c r="A409" s="57" t="s">
        <v>1033</v>
      </c>
      <c r="B409" s="57" t="s">
        <v>261</v>
      </c>
      <c r="C409" s="57" t="str">
        <f aca="false">Flights!$F$16</f>
        <v>MH0139</v>
      </c>
      <c r="D409" s="58" t="n">
        <f aca="false">Flights!$D$16</f>
        <v>46307</v>
      </c>
      <c r="E409" s="57" t="str">
        <f aca="false">Flights!$G$16&amp;"-"&amp;Flights!$H$16</f>
        <v>KUL-ADL</v>
      </c>
      <c r="F409" s="57" t="str">
        <f aca="false">Flights!$K$16</f>
        <v>BC</v>
      </c>
      <c r="G409" s="57" t="s">
        <v>416</v>
      </c>
      <c r="H409" s="57" t="s">
        <v>374</v>
      </c>
      <c r="I409" s="57" t="s">
        <v>625</v>
      </c>
      <c r="J409" s="57" t="s">
        <v>626</v>
      </c>
      <c r="K409" s="67" t="s">
        <v>497</v>
      </c>
      <c r="L409" s="67" t="s">
        <v>1034</v>
      </c>
      <c r="M409" s="67" t="s">
        <v>187</v>
      </c>
      <c r="N409" s="67" t="s">
        <v>379</v>
      </c>
      <c r="O409" s="67" t="s">
        <v>628</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")))/(LEN(L_PendNeg)+1)),1,0),1)</f>
        <v>0</v>
      </c>
      <c r="BK409" s="61" t="n">
        <f aca="false">IFERROR(IF(SUMPRODUCT((LEN(BF409)-LEN(SUBSTITUTE(BF409," "&amp;L_PendStrict&amp;" "," ")))/(LEN(L_PendStrict)+1))&gt;SUMPRODUCT((LEN(BF409)-LEN(SUBSTITUTE(BF409," "&amp;L_PendNeg&amp;" "," ")))/(LEN(L_PendNeg)+1)),1,0),1)</f>
        <v>0</v>
      </c>
      <c r="BL409" s="61" t="n">
        <f aca="false">IFERROR(IF(OR(SUMPRODUCT(--ISNUMBER(SEARCH({"a0","a-0","a_0","a/0","a.0"},BN409)))&gt;0,SUMPRODUCT(--ISNUMBER(SEARCH({"ref 0","ref no 0","ref. 0","ref: 0","no. 0","no: 0","# 0","rev 0","email 0","memo 0","form 0","sheet 0","log 0","doc 0","report 0","photo 0","photos 0","img 0","file 0","ack 0","batch 0","lot 0","job 0","record 0","fax 0","letter 0","ref0","#0","no.0","no:0"},BM409)))&gt;0,AND(SUMPRODUCT(--ISNUMBER(SEARCH({" ref "," email "," memo "," form "," sheet "," report "," ack "," letter "," record "," log "," doc "," file "," batch "," lot "," job "," fax "," rev "," ticket "," case "," order "},(" "&amp;SUBSTITUTE(SUBSTITUTE(SUBSTITUTE(BM409,":"," "),"."," "),","," ")&amp;" "))))&gt;0,ISNUMBER(SEARCH("000",SUBSTITUTE(BM409,":"," ")))),SUMPRODUCT(--ISNUMBER(SEARCH({"http","www.","\",".pdf",".jpg",".jpeg",".png",".heic",".xls",".doc",".msg",".eml"},Z409)))&gt;0),1,0),0)</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IFERROR(IF(OR(SUMPRODUCT(--ISNUMBER(SEARCH({"a0","a-0","a_0","a/0","a.0"},BP409)))&gt;0,SUMPRODUCT(--ISNUMBER(SEARCH({"ref 0","ref no 0","ref. 0","ref: 0","no. 0","no: 0","# 0","rev 0","email 0","memo 0","form 0","sheet 0","log 0","doc 0","report 0","photo 0","photos 0","img 0","file 0","ack 0","batch 0","lot 0","job 0","record 0","fax 0","letter 0","ref0","#0","no.0","no:0"},BO409)))&gt;0,AND(SUMPRODUCT(--ISNUMBER(SEARCH({" ref "," email "," memo "," form "," sheet "," report "," ack "," letter "," record "," log "," doc "," file "," batch "," lot "," job "," fax "," rev "," ticket "," case "," order "},(" "&amp;SUBSTITUTE(SUBSTITUTE(SUBSTITUTE(BO409,":"," "),"."," "),","," ")&amp;" "))))&gt;0,ISNUMBER(SEARCH("000",SUBSTITUTE(BO409,":"," ")))),SUMPRODUCT(--ISNUMBER(SEARCH({"http","www.","\",".pdf",".jpg",".jpeg",".png",".heic",".xls",".doc",".msg",".eml"},W409)))&gt;0),1,0),0)</f>
        <v>0</v>
      </c>
    </row>
    <row r="410" customFormat="false" ht="41.25" hidden="false" customHeight="true" outlineLevel="0" collapsed="false">
      <c r="A410" s="57" t="s">
        <v>1035</v>
      </c>
      <c r="B410" s="57" t="s">
        <v>261</v>
      </c>
      <c r="C410" s="57" t="str">
        <f aca="false">Flights!$F$16</f>
        <v>MH0139</v>
      </c>
      <c r="D410" s="58" t="n">
        <f aca="false">Flights!$D$16</f>
        <v>46307</v>
      </c>
      <c r="E410" s="57" t="str">
        <f aca="false">Flights!$G$16&amp;"-"&amp;Flights!$H$16</f>
        <v>KUL-ADL</v>
      </c>
      <c r="F410" s="57" t="str">
        <f aca="false">Flights!$K$16</f>
        <v>BC</v>
      </c>
      <c r="G410" s="57" t="s">
        <v>416</v>
      </c>
      <c r="H410" s="57" t="s">
        <v>374</v>
      </c>
      <c r="I410" s="57" t="s">
        <v>630</v>
      </c>
      <c r="J410" s="57" t="s">
        <v>631</v>
      </c>
      <c r="K410" s="67" t="s">
        <v>1036</v>
      </c>
      <c r="L410" s="67" t="s">
        <v>1037</v>
      </c>
      <c r="M410" s="67" t="s">
        <v>447</v>
      </c>
      <c r="N410" s="67" t="s">
        <v>379</v>
      </c>
      <c r="O410" s="67" t="s">
        <v>1038</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")))/(LEN(L_PendNeg)+1)),1,0),1)</f>
        <v>0</v>
      </c>
      <c r="BK410" s="61" t="n">
        <f aca="false">IFERROR(IF(SUMPRODUCT((LEN(BF410)-LEN(SUBSTITUTE(BF410," "&amp;L_PendStrict&amp;" "," ")))/(LEN(L_PendStrict)+1))&gt;SUMPRODUCT((LEN(BF410)-LEN(SUBSTITUTE(BF410," "&amp;L_PendNeg&amp;" "," ")))/(LEN(L_PendNeg)+1)),1,0),1)</f>
        <v>0</v>
      </c>
      <c r="BL410" s="61" t="n">
        <f aca="false">IFERROR(IF(OR(SUMPRODUCT(--ISNUMBER(SEARCH({"a0","a-0","a_0","a/0","a.0"},BN410)))&gt;0,SUMPRODUCT(--ISNUMBER(SEARCH({"ref 0","ref no 0","ref. 0","ref: 0","no. 0","no: 0","# 0","rev 0","email 0","memo 0","form 0","sheet 0","log 0","doc 0","report 0","photo 0","photos 0","img 0","file 0","ack 0","batch 0","lot 0","job 0","record 0","fax 0","letter 0","ref0","#0","no.0","no:0"},BM410)))&gt;0,AND(SUMPRODUCT(--ISNUMBER(SEARCH({" ref "," email "," memo "," form "," sheet "," report "," ack "," letter "," record "," log "," doc "," file "," batch "," lot "," job "," fax "," rev "," ticket "," case "," order "},(" "&amp;SUBSTITUTE(SUBSTITUTE(SUBSTITUTE(BM410,":"," "),"."," "),","," ")&amp;" "))))&gt;0,ISNUMBER(SEARCH("000",SUBSTITUTE(BM410,":"," ")))),SUMPRODUCT(--ISNUMBER(SEARCH({"http","www.","\",".pdf",".jpg",".jpeg",".png",".heic",".xls",".doc",".msg",".eml"},Z410)))&gt;0),1,0),0)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IFERROR(IF(OR(SUMPRODUCT(--ISNUMBER(SEARCH({"a0","a-0","a_0","a/0","a.0"},BP410)))&gt;0,SUMPRODUCT(--ISNUMBER(SEARCH({"ref 0","ref no 0","ref. 0","ref: 0","no. 0","no: 0","# 0","rev 0","email 0","memo 0","form 0","sheet 0","log 0","doc 0","report 0","photo 0","photos 0","img 0","file 0","ack 0","batch 0","lot 0","job 0","record 0","fax 0","letter 0","ref0","#0","no.0","no:0"},BO410)))&gt;0,AND(SUMPRODUCT(--ISNUMBER(SEARCH({" ref "," email "," memo "," form "," sheet "," report "," ack "," letter "," record "," log "," doc "," file "," batch "," lot "," job "," fax "," rev "," ticket "," case "," order "},(" "&amp;SUBSTITUTE(SUBSTITUTE(SUBSTITUTE(BO410,":"," "),"."," "),","," ")&amp;" "))))&gt;0,ISNUMBER(SEARCH("000",SUBSTITUTE(BO410,":"," ")))),SUMPRODUCT(--ISNUMBER(SEARCH({"http","www.","\",".pdf",".jpg",".jpeg",".png",".heic",".xls",".doc",".msg",".eml"},W410)))&gt;0),1,0),0)</f>
        <v>0</v>
      </c>
    </row>
    <row r="411" customFormat="false" ht="39.75" hidden="false" customHeight="true" outlineLevel="0" collapsed="false">
      <c r="A411" s="57" t="s">
        <v>1039</v>
      </c>
      <c r="B411" s="57" t="s">
        <v>261</v>
      </c>
      <c r="C411" s="57" t="str">
        <f aca="false">Flights!$F$16</f>
        <v>MH0139</v>
      </c>
      <c r="D411" s="58" t="n">
        <f aca="false">Flights!$D$16</f>
        <v>46307</v>
      </c>
      <c r="E411" s="57" t="str">
        <f aca="false">Flights!$G$16&amp;"-"&amp;Flights!$H$16</f>
        <v>KUL-ADL</v>
      </c>
      <c r="F411" s="57" t="str">
        <f aca="false">Flights!$K$16</f>
        <v>BC</v>
      </c>
      <c r="G411" s="57" t="s">
        <v>455</v>
      </c>
      <c r="H411" s="57" t="s">
        <v>456</v>
      </c>
      <c r="I411" s="57" t="s">
        <v>375</v>
      </c>
      <c r="J411" s="57" t="s">
        <v>457</v>
      </c>
      <c r="K411" s="67" t="s">
        <v>422</v>
      </c>
      <c r="L411" s="67" t="s">
        <v>458</v>
      </c>
      <c r="M411" s="67"/>
      <c r="N411" s="67" t="s">
        <v>379</v>
      </c>
      <c r="O411" s="67" t="s">
        <v>459</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IFERROR(IF(OR(SUMPRODUCT(--ISNUMBER(SEARCH({"a0","a-0","a_0","a/0","a.0"},BN411)))&gt;0,SUMPRODUCT(--ISNUMBER(SEARCH({"ref 0","ref no 0","ref. 0","ref: 0","no. 0","no: 0","# 0","rev 0","email 0","memo 0","form 0","sheet 0","log 0","doc 0","report 0","photo 0","photos 0","img 0","file 0","ack 0","batch 0","lot 0","job 0","record 0","fax 0","letter 0","ref0","#0","no.0","no:0"},BM411)))&gt;0,AND(SUMPRODUCT(--ISNUMBER(SEARCH({" ref "," email "," memo "," form "," sheet "," report "," ack "," letter "," record "," log "," doc "," file "," batch "," lot "," job "," fax "," rev "," ticket "," case "," order "},(" "&amp;SUBSTITUTE(SUBSTITUTE(SUBSTITUTE(BM411,":"," "),"."," "),","," ")&amp;" "))))&gt;0,ISNUMBER(SEARCH("000",SUBSTITUTE(BM411,":"," ")))),SUMPRODUCT(--ISNUMBER(SEARCH({"http","www.","\",".pdf",".jpg",".jpeg",".png",".heic",".xls",".doc",".msg",".eml"},Z411)))&gt;0),1,0),0)</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IFERROR(IF(OR(SUMPRODUCT(--ISNUMBER(SEARCH({"a0","a-0","a_0","a/0","a.0"},BP411)))&gt;0,SUMPRODUCT(--ISNUMBER(SEARCH({"ref 0","ref no 0","ref. 0","ref: 0","no. 0","no: 0","# 0","rev 0","email 0","memo 0","form 0","sheet 0","log 0","doc 0","report 0","photo 0","photos 0","img 0","file 0","ack 0","batch 0","lot 0","job 0","record 0","fax 0","letter 0","ref0","#0","no.0","no:0"},BO411)))&gt;0,AND(SUMPRODUCT(--ISNUMBER(SEARCH({" ref "," email "," memo "," form "," sheet "," report "," ack "," letter "," record "," log "," doc "," file "," batch "," lot "," job "," fax "," rev "," ticket "," case "," order "},(" "&amp;SUBSTITUTE(SUBSTITUTE(SUBSTITUTE(BO411,":"," "),"."," "),","," ")&amp;" "))))&gt;0,ISNUMBER(SEARCH("000",SUBSTITUTE(BO411,":"," ")))),SUMPRODUCT(--ISNUMBER(SEARCH({"http","www.","\",".pdf",".jpg",".jpeg",".png",".heic",".xls",".doc",".msg",".eml"},W411)))&gt;0),1,0),0)</f>
        <v>0</v>
      </c>
    </row>
    <row r="412" customFormat="false" ht="39.75" hidden="false" customHeight="true" outlineLevel="0" collapsed="false">
      <c r="A412" s="57" t="s">
        <v>1040</v>
      </c>
      <c r="B412" s="57" t="s">
        <v>261</v>
      </c>
      <c r="C412" s="57" t="str">
        <f aca="false">Flights!$F$16</f>
        <v>MH0139</v>
      </c>
      <c r="D412" s="58" t="n">
        <f aca="false">Flights!$D$16</f>
        <v>46307</v>
      </c>
      <c r="E412" s="57" t="str">
        <f aca="false">Flights!$G$16&amp;"-"&amp;Flights!$H$16</f>
        <v>KUL-ADL</v>
      </c>
      <c r="F412" s="57" t="str">
        <f aca="false">Flights!$K$16</f>
        <v>BC</v>
      </c>
      <c r="G412" s="57" t="s">
        <v>455</v>
      </c>
      <c r="H412" s="57" t="s">
        <v>456</v>
      </c>
      <c r="I412" s="57" t="s">
        <v>424</v>
      </c>
      <c r="J412" s="57" t="s">
        <v>461</v>
      </c>
      <c r="K412" s="67" t="s">
        <v>422</v>
      </c>
      <c r="L412" s="67" t="s">
        <v>458</v>
      </c>
      <c r="M412" s="67"/>
      <c r="N412" s="67" t="s">
        <v>379</v>
      </c>
      <c r="O412" s="67" t="s">
        <v>459</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IFERROR(IF(OR(SUMPRODUCT(--ISNUMBER(SEARCH({"a0","a-0","a_0","a/0","a.0"},BN412)))&gt;0,SUMPRODUCT(--ISNUMBER(SEARCH({"ref 0","ref no 0","ref. 0","ref: 0","no. 0","no: 0","# 0","rev 0","email 0","memo 0","form 0","sheet 0","log 0","doc 0","report 0","photo 0","photos 0","img 0","file 0","ack 0","batch 0","lot 0","job 0","record 0","fax 0","letter 0","ref0","#0","no.0","no:0"},BM412)))&gt;0,AND(SUMPRODUCT(--ISNUMBER(SEARCH({" ref "," email "," memo "," form "," sheet "," report "," ack "," letter "," record "," log "," doc "," file "," batch "," lot "," job "," fax "," rev "," ticket "," case "," order "},(" "&amp;SUBSTITUTE(SUBSTITUTE(SUBSTITUTE(BM412,":"," "),"."," "),","," ")&amp;" "))))&gt;0,ISNUMBER(SEARCH("000",SUBSTITUTE(BM412,":"," ")))),SUMPRODUCT(--ISNUMBER(SEARCH({"http","www.","\",".pdf",".jpg",".jpeg",".png",".heic",".xls",".doc",".msg",".eml"},Z412)))&gt;0),1,0),0)</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IFERROR(IF(OR(SUMPRODUCT(--ISNUMBER(SEARCH({"a0","a-0","a_0","a/0","a.0"},BP412)))&gt;0,SUMPRODUCT(--ISNUMBER(SEARCH({"ref 0","ref no 0","ref. 0","ref: 0","no. 0","no: 0","# 0","rev 0","email 0","memo 0","form 0","sheet 0","log 0","doc 0","report 0","photo 0","photos 0","img 0","file 0","ack 0","batch 0","lot 0","job 0","record 0","fax 0","letter 0","ref0","#0","no.0","no:0"},BO412)))&gt;0,AND(SUMPRODUCT(--ISNUMBER(SEARCH({" ref "," email "," memo "," form "," sheet "," report "," ack "," letter "," record "," log "," doc "," file "," batch "," lot "," job "," fax "," rev "," ticket "," case "," order "},(" "&amp;SUBSTITUTE(SUBSTITUTE(SUBSTITUTE(BO412,":"," "),"."," "),","," ")&amp;" "))))&gt;0,ISNUMBER(SEARCH("000",SUBSTITUTE(BO412,":"," ")))),SUMPRODUCT(--ISNUMBER(SEARCH({"http","www.","\",".pdf",".jpg",".jpeg",".png",".heic",".xls",".doc",".msg",".eml"},W412)))&gt;0),1,0),0)</f>
        <v>0</v>
      </c>
    </row>
    <row r="413" customFormat="false" ht="39.75" hidden="false" customHeight="true" outlineLevel="0" collapsed="false">
      <c r="A413" s="57" t="s">
        <v>1041</v>
      </c>
      <c r="B413" s="57" t="s">
        <v>261</v>
      </c>
      <c r="C413" s="57" t="str">
        <f aca="false">Flights!$F$16</f>
        <v>MH0139</v>
      </c>
      <c r="D413" s="58" t="n">
        <f aca="false">Flights!$D$16</f>
        <v>46307</v>
      </c>
      <c r="E413" s="57" t="str">
        <f aca="false">Flights!$G$16&amp;"-"&amp;Flights!$H$16</f>
        <v>KUL-ADL</v>
      </c>
      <c r="F413" s="57" t="str">
        <f aca="false">Flights!$K$16</f>
        <v>BC</v>
      </c>
      <c r="G413" s="57" t="s">
        <v>455</v>
      </c>
      <c r="H413" s="57" t="s">
        <v>456</v>
      </c>
      <c r="I413" s="57" t="s">
        <v>436</v>
      </c>
      <c r="J413" s="57" t="s">
        <v>463</v>
      </c>
      <c r="K413" s="67" t="s">
        <v>497</v>
      </c>
      <c r="L413" s="67" t="s">
        <v>1010</v>
      </c>
      <c r="M413" s="67" t="s">
        <v>187</v>
      </c>
      <c r="N413" s="67" t="s">
        <v>379</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IFERROR(IF(OR(SUMPRODUCT(--ISNUMBER(SEARCH({"a0","a-0","a_0","a/0","a.0"},BN413)))&gt;0,SUMPRODUCT(--ISNUMBER(SEARCH({"ref 0","ref no 0","ref. 0","ref: 0","no. 0","no: 0","# 0","rev 0","email 0","memo 0","form 0","sheet 0","log 0","doc 0","report 0","photo 0","photos 0","img 0","file 0","ack 0","batch 0","lot 0","job 0","record 0","fax 0","letter 0","ref0","#0","no.0","no:0"},BM413)))&gt;0,AND(SUMPRODUCT(--ISNUMBER(SEARCH({" ref "," email "," memo "," form "," sheet "," report "," ack "," letter "," record "," log "," doc "," file "," batch "," lot "," job "," fax "," rev "," ticket "," case "," order "},(" "&amp;SUBSTITUTE(SUBSTITUTE(SUBSTITUTE(BM413,":"," "),"."," "),","," ")&amp;" "))))&gt;0,ISNUMBER(SEARCH("000",SUBSTITUTE(BM413,":"," ")))),SUMPRODUCT(--ISNUMBER(SEARCH({"http","www.","\",".pdf",".jpg",".jpeg",".png",".heic",".xls",".doc",".msg",".eml"},Z413)))&gt;0),1,0),0)</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IFERROR(IF(OR(SUMPRODUCT(--ISNUMBER(SEARCH({"a0","a-0","a_0","a/0","a.0"},BP413)))&gt;0,SUMPRODUCT(--ISNUMBER(SEARCH({"ref 0","ref no 0","ref. 0","ref: 0","no. 0","no: 0","# 0","rev 0","email 0","memo 0","form 0","sheet 0","log 0","doc 0","report 0","photo 0","photos 0","img 0","file 0","ack 0","batch 0","lot 0","job 0","record 0","fax 0","letter 0","ref0","#0","no.0","no:0"},BO413)))&gt;0,AND(SUMPRODUCT(--ISNUMBER(SEARCH({" ref "," email "," memo "," form "," sheet "," report "," ack "," letter "," record "," log "," doc "," file "," batch "," lot "," job "," fax "," rev "," ticket "," case "," order "},(" "&amp;SUBSTITUTE(SUBSTITUTE(SUBSTITUTE(BO413,":"," "),"."," "),","," ")&amp;" "))))&gt;0,ISNUMBER(SEARCH("000",SUBSTITUTE(BO413,":"," ")))),SUMPRODUCT(--ISNUMBER(SEARCH({"http","www.","\",".pdf",".jpg",".jpeg",".png",".heic",".xls",".doc",".msg",".eml"},W413)))&gt;0),1,0),0)</f>
        <v>0</v>
      </c>
    </row>
    <row r="414" customFormat="false" ht="39.75" hidden="false" customHeight="true" outlineLevel="0" collapsed="false">
      <c r="A414" s="57" t="s">
        <v>1042</v>
      </c>
      <c r="B414" s="57" t="s">
        <v>261</v>
      </c>
      <c r="C414" s="57" t="str">
        <f aca="false">Flights!$F$16</f>
        <v>MH0139</v>
      </c>
      <c r="D414" s="58" t="n">
        <f aca="false">Flights!$D$16</f>
        <v>46307</v>
      </c>
      <c r="E414" s="57" t="str">
        <f aca="false">Flights!$G$16&amp;"-"&amp;Flights!$H$16</f>
        <v>KUL-ADL</v>
      </c>
      <c r="F414" s="57" t="str">
        <f aca="false">Flights!$K$16</f>
        <v>BC</v>
      </c>
      <c r="G414" s="57" t="s">
        <v>455</v>
      </c>
      <c r="H414" s="57" t="s">
        <v>456</v>
      </c>
      <c r="I414" s="57" t="s">
        <v>436</v>
      </c>
      <c r="J414" s="57" t="s">
        <v>639</v>
      </c>
      <c r="K414" s="67" t="s">
        <v>497</v>
      </c>
      <c r="L414" s="67" t="s">
        <v>1012</v>
      </c>
      <c r="M414" s="67" t="s">
        <v>187</v>
      </c>
      <c r="N414" s="67" t="s">
        <v>379</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IFERROR(IF(OR(SUMPRODUCT(--ISNUMBER(SEARCH({"a0","a-0","a_0","a/0","a.0"},BN414)))&gt;0,SUMPRODUCT(--ISNUMBER(SEARCH({"ref 0","ref no 0","ref. 0","ref: 0","no. 0","no: 0","# 0","rev 0","email 0","memo 0","form 0","sheet 0","log 0","doc 0","report 0","photo 0","photos 0","img 0","file 0","ack 0","batch 0","lot 0","job 0","record 0","fax 0","letter 0","ref0","#0","no.0","no:0"},BM414)))&gt;0,AND(SUMPRODUCT(--ISNUMBER(SEARCH({" ref "," email "," memo "," form "," sheet "," report "," ack "," letter "," record "," log "," doc "," file "," batch "," lot "," job "," fax "," rev "," ticket "," case "," order "},(" "&amp;SUBSTITUTE(SUBSTITUTE(SUBSTITUTE(BM414,":"," "),"."," "),","," ")&amp;" "))))&gt;0,ISNUMBER(SEARCH("000",SUBSTITUTE(BM414,":"," ")))),SUMPRODUCT(--ISNUMBER(SEARCH({"http","www.","\",".pdf",".jpg",".jpeg",".png",".heic",".xls",".doc",".msg",".eml"},Z414)))&gt;0),1,0),0)</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IFERROR(IF(OR(SUMPRODUCT(--ISNUMBER(SEARCH({"a0","a-0","a_0","a/0","a.0"},BP414)))&gt;0,SUMPRODUCT(--ISNUMBER(SEARCH({"ref 0","ref no 0","ref. 0","ref: 0","no. 0","no: 0","# 0","rev 0","email 0","memo 0","form 0","sheet 0","log 0","doc 0","report 0","photo 0","photos 0","img 0","file 0","ack 0","batch 0","lot 0","job 0","record 0","fax 0","letter 0","ref0","#0","no.0","no:0"},BO414)))&gt;0,AND(SUMPRODUCT(--ISNUMBER(SEARCH({" ref "," email "," memo "," form "," sheet "," report "," ack "," letter "," record "," log "," doc "," file "," batch "," lot "," job "," fax "," rev "," ticket "," case "," order "},(" "&amp;SUBSTITUTE(SUBSTITUTE(SUBSTITUTE(BO414,":"," "),"."," "),","," ")&amp;" "))))&gt;0,ISNUMBER(SEARCH("000",SUBSTITUTE(BO414,":"," ")))),SUMPRODUCT(--ISNUMBER(SEARCH({"http","www.","\",".pdf",".jpg",".jpeg",".png",".heic",".xls",".doc",".msg",".eml"},W414)))&gt;0),1,0),0)</f>
        <v>0</v>
      </c>
    </row>
    <row r="415" customFormat="false" ht="39.75" hidden="false" customHeight="true" outlineLevel="0" collapsed="false">
      <c r="A415" s="57" t="s">
        <v>1043</v>
      </c>
      <c r="B415" s="57" t="s">
        <v>261</v>
      </c>
      <c r="C415" s="57" t="str">
        <f aca="false">Flights!$F$16</f>
        <v>MH0139</v>
      </c>
      <c r="D415" s="58" t="n">
        <f aca="false">Flights!$D$16</f>
        <v>46307</v>
      </c>
      <c r="E415" s="57" t="str">
        <f aca="false">Flights!$G$16&amp;"-"&amp;Flights!$H$16</f>
        <v>KUL-ADL</v>
      </c>
      <c r="F415" s="57" t="str">
        <f aca="false">Flights!$K$16</f>
        <v>BC</v>
      </c>
      <c r="G415" s="57" t="s">
        <v>455</v>
      </c>
      <c r="H415" s="57" t="s">
        <v>456</v>
      </c>
      <c r="I415" s="57" t="s">
        <v>495</v>
      </c>
      <c r="J415" s="57" t="s">
        <v>533</v>
      </c>
      <c r="K415" s="67" t="s">
        <v>497</v>
      </c>
      <c r="L415" s="67" t="s">
        <v>1014</v>
      </c>
      <c r="M415" s="67" t="s">
        <v>447</v>
      </c>
      <c r="N415" s="67" t="s">
        <v>379</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IFERROR(IF(OR(SUMPRODUCT(--ISNUMBER(SEARCH({"a0","a-0","a_0","a/0","a.0"},BN415)))&gt;0,SUMPRODUCT(--ISNUMBER(SEARCH({"ref 0","ref no 0","ref. 0","ref: 0","no. 0","no: 0","# 0","rev 0","email 0","memo 0","form 0","sheet 0","log 0","doc 0","report 0","photo 0","photos 0","img 0","file 0","ack 0","batch 0","lot 0","job 0","record 0","fax 0","letter 0","ref0","#0","no.0","no:0"},BM415)))&gt;0,AND(SUMPRODUCT(--ISNUMBER(SEARCH({" ref "," email "," memo "," form "," sheet "," report "," ack "," letter "," record "," log "," doc "," file "," batch "," lot "," job "," fax "," rev "," ticket "," case "," order "},(" "&amp;SUBSTITUTE(SUBSTITUTE(SUBSTITUTE(BM415,":"," "),"."," "),","," ")&amp;" "))))&gt;0,ISNUMBER(SEARCH("000",SUBSTITUTE(BM415,":"," ")))),SUMPRODUCT(--ISNUMBER(SEARCH({"http","www.","\",".pdf",".jpg",".jpeg",".png",".heic",".xls",".doc",".msg",".eml"},Z415)))&gt;0),1,0),0)</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IFERROR(IF(OR(SUMPRODUCT(--ISNUMBER(SEARCH({"a0","a-0","a_0","a/0","a.0"},BP415)))&gt;0,SUMPRODUCT(--ISNUMBER(SEARCH({"ref 0","ref no 0","ref. 0","ref: 0","no. 0","no: 0","# 0","rev 0","email 0","memo 0","form 0","sheet 0","log 0","doc 0","report 0","photo 0","photos 0","img 0","file 0","ack 0","batch 0","lot 0","job 0","record 0","fax 0","letter 0","ref0","#0","no.0","no:0"},BO415)))&gt;0,AND(SUMPRODUCT(--ISNUMBER(SEARCH({" ref "," email "," memo "," form "," sheet "," report "," ack "," letter "," record "," log "," doc "," file "," batch "," lot "," job "," fax "," rev "," ticket "," case "," order "},(" "&amp;SUBSTITUTE(SUBSTITUTE(SUBSTITUTE(BO415,":"," "),"."," "),","," ")&amp;" "))))&gt;0,ISNUMBER(SEARCH("000",SUBSTITUTE(BO415,":"," ")))),SUMPRODUCT(--ISNUMBER(SEARCH({"http","www.","\",".pdf",".jpg",".jpeg",".png",".heic",".xls",".doc",".msg",".eml"},W415)))&gt;0),1,0),0)</f>
        <v>0</v>
      </c>
    </row>
    <row r="416" customFormat="false" ht="39.75" hidden="false" customHeight="true" outlineLevel="0" collapsed="false">
      <c r="A416" s="57" t="s">
        <v>1044</v>
      </c>
      <c r="B416" s="57" t="s">
        <v>261</v>
      </c>
      <c r="C416" s="57" t="str">
        <f aca="false">Flights!$F$16</f>
        <v>MH0139</v>
      </c>
      <c r="D416" s="58" t="n">
        <f aca="false">Flights!$D$16</f>
        <v>46307</v>
      </c>
      <c r="E416" s="57" t="str">
        <f aca="false">Flights!$G$16&amp;"-"&amp;Flights!$H$16</f>
        <v>KUL-ADL</v>
      </c>
      <c r="F416" s="57" t="str">
        <f aca="false">Flights!$K$16</f>
        <v>BC</v>
      </c>
      <c r="G416" s="57" t="s">
        <v>455</v>
      </c>
      <c r="H416" s="57" t="s">
        <v>456</v>
      </c>
      <c r="I416" s="57" t="s">
        <v>495</v>
      </c>
      <c r="J416" s="57" t="s">
        <v>535</v>
      </c>
      <c r="K416" s="67" t="s">
        <v>497</v>
      </c>
      <c r="L416" s="67" t="s">
        <v>1016</v>
      </c>
      <c r="M416" s="67" t="s">
        <v>447</v>
      </c>
      <c r="N416" s="67" t="s">
        <v>379</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IFERROR(IF(OR(SUMPRODUCT(--ISNUMBER(SEARCH({"a0","a-0","a_0","a/0","a.0"},BN416)))&gt;0,SUMPRODUCT(--ISNUMBER(SEARCH({"ref 0","ref no 0","ref. 0","ref: 0","no. 0","no: 0","# 0","rev 0","email 0","memo 0","form 0","sheet 0","log 0","doc 0","report 0","photo 0","photos 0","img 0","file 0","ack 0","batch 0","lot 0","job 0","record 0","fax 0","letter 0","ref0","#0","no.0","no:0"},BM416)))&gt;0,AND(SUMPRODUCT(--ISNUMBER(SEARCH({" ref "," email "," memo "," form "," sheet "," report "," ack "," letter "," record "," log "," doc "," file "," batch "," lot "," job "," fax "," rev "," ticket "," case "," order "},(" "&amp;SUBSTITUTE(SUBSTITUTE(SUBSTITUTE(BM416,":"," "),"."," "),","," ")&amp;" "))))&gt;0,ISNUMBER(SEARCH("000",SUBSTITUTE(BM416,":"," ")))),SUMPRODUCT(--ISNUMBER(SEARCH({"http","www.","\",".pdf",".jpg",".jpeg",".png",".heic",".xls",".doc",".msg",".eml"},Z416)))&gt;0),1,0),0)</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IFERROR(IF(OR(SUMPRODUCT(--ISNUMBER(SEARCH({"a0","a-0","a_0","a/0","a.0"},BP416)))&gt;0,SUMPRODUCT(--ISNUMBER(SEARCH({"ref 0","ref no 0","ref. 0","ref: 0","no. 0","no: 0","# 0","rev 0","email 0","memo 0","form 0","sheet 0","log 0","doc 0","report 0","photo 0","photos 0","img 0","file 0","ack 0","batch 0","lot 0","job 0","record 0","fax 0","letter 0","ref0","#0","no.0","no:0"},BO416)))&gt;0,AND(SUMPRODUCT(--ISNUMBER(SEARCH({" ref "," email "," memo "," form "," sheet "," report "," ack "," letter "," record "," log "," doc "," file "," batch "," lot "," job "," fax "," rev "," ticket "," case "," order "},(" "&amp;SUBSTITUTE(SUBSTITUTE(SUBSTITUTE(BO416,":"," "),"."," "),","," ")&amp;" "))))&gt;0,ISNUMBER(SEARCH("000",SUBSTITUTE(BO416,":"," ")))),SUMPRODUCT(--ISNUMBER(SEARCH({"http","www.","\",".pdf",".jpg",".jpeg",".png",".heic",".xls",".doc",".msg",".eml"},W416)))&gt;0),1,0),0)</f>
        <v>0</v>
      </c>
    </row>
    <row r="417" customFormat="false" ht="39.75" hidden="false" customHeight="true" outlineLevel="0" collapsed="false">
      <c r="A417" s="57" t="s">
        <v>1045</v>
      </c>
      <c r="B417" s="57" t="s">
        <v>261</v>
      </c>
      <c r="C417" s="57" t="str">
        <f aca="false">Flights!$F$16</f>
        <v>MH0139</v>
      </c>
      <c r="D417" s="58" t="n">
        <f aca="false">Flights!$D$16</f>
        <v>46307</v>
      </c>
      <c r="E417" s="57" t="str">
        <f aca="false">Flights!$G$16&amp;"-"&amp;Flights!$H$16</f>
        <v>KUL-ADL</v>
      </c>
      <c r="F417" s="57" t="str">
        <f aca="false">Flights!$K$16</f>
        <v>BC</v>
      </c>
      <c r="G417" s="57" t="s">
        <v>455</v>
      </c>
      <c r="H417" s="57" t="s">
        <v>456</v>
      </c>
      <c r="I417" s="57" t="s">
        <v>495</v>
      </c>
      <c r="J417" s="57" t="s">
        <v>537</v>
      </c>
      <c r="K417" s="67" t="s">
        <v>497</v>
      </c>
      <c r="L417" s="67" t="s">
        <v>1018</v>
      </c>
      <c r="M417" s="67" t="s">
        <v>447</v>
      </c>
      <c r="N417" s="67" t="s">
        <v>379</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IFERROR(IF(OR(SUMPRODUCT(--ISNUMBER(SEARCH({"a0","a-0","a_0","a/0","a.0"},BN417)))&gt;0,SUMPRODUCT(--ISNUMBER(SEARCH({"ref 0","ref no 0","ref. 0","ref: 0","no. 0","no: 0","# 0","rev 0","email 0","memo 0","form 0","sheet 0","log 0","doc 0","report 0","photo 0","photos 0","img 0","file 0","ack 0","batch 0","lot 0","job 0","record 0","fax 0","letter 0","ref0","#0","no.0","no:0"},BM417)))&gt;0,AND(SUMPRODUCT(--ISNUMBER(SEARCH({" ref "," email "," memo "," form "," sheet "," report "," ack "," letter "," record "," log "," doc "," file "," batch "," lot "," job "," fax "," rev "," ticket "," case "," order "},(" "&amp;SUBSTITUTE(SUBSTITUTE(SUBSTITUTE(BM417,":"," "),"."," "),","," ")&amp;" "))))&gt;0,ISNUMBER(SEARCH("000",SUBSTITUTE(BM417,":"," ")))),SUMPRODUCT(--ISNUMBER(SEARCH({"http","www.","\",".pdf",".jpg",".jpeg",".png",".heic",".xls",".doc",".msg",".eml"},Z417)))&gt;0),1,0),0)</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IFERROR(IF(OR(SUMPRODUCT(--ISNUMBER(SEARCH({"a0","a-0","a_0","a/0","a.0"},BP417)))&gt;0,SUMPRODUCT(--ISNUMBER(SEARCH({"ref 0","ref no 0","ref. 0","ref: 0","no. 0","no: 0","# 0","rev 0","email 0","memo 0","form 0","sheet 0","log 0","doc 0","report 0","photo 0","photos 0","img 0","file 0","ack 0","batch 0","lot 0","job 0","record 0","fax 0","letter 0","ref0","#0","no.0","no:0"},BO417)))&gt;0,AND(SUMPRODUCT(--ISNUMBER(SEARCH({" ref "," email "," memo "," form "," sheet "," report "," ack "," letter "," record "," log "," doc "," file "," batch "," lot "," job "," fax "," rev "," ticket "," case "," order "},(" "&amp;SUBSTITUTE(SUBSTITUTE(SUBSTITUTE(BO417,":"," "),"."," "),","," ")&amp;" "))))&gt;0,ISNUMBER(SEARCH("000",SUBSTITUTE(BO417,":"," ")))),SUMPRODUCT(--ISNUMBER(SEARCH({"http","www.","\",".pdf",".jpg",".jpeg",".png",".heic",".xls",".doc",".msg",".eml"},W417)))&gt;0),1,0),0)</f>
        <v>0</v>
      </c>
    </row>
    <row r="418" customFormat="false" ht="39.75" hidden="false" customHeight="true" outlineLevel="0" collapsed="false">
      <c r="A418" s="57" t="s">
        <v>1046</v>
      </c>
      <c r="B418" s="57" t="s">
        <v>261</v>
      </c>
      <c r="C418" s="57" t="str">
        <f aca="false">Flights!$F$16</f>
        <v>MH0139</v>
      </c>
      <c r="D418" s="58" t="n">
        <f aca="false">Flights!$D$16</f>
        <v>46307</v>
      </c>
      <c r="E418" s="57" t="str">
        <f aca="false">Flights!$G$16&amp;"-"&amp;Flights!$H$16</f>
        <v>KUL-ADL</v>
      </c>
      <c r="F418" s="57" t="str">
        <f aca="false">Flights!$K$16</f>
        <v>BC</v>
      </c>
      <c r="G418" s="57" t="s">
        <v>455</v>
      </c>
      <c r="H418" s="57" t="s">
        <v>456</v>
      </c>
      <c r="I418" s="57" t="s">
        <v>495</v>
      </c>
      <c r="J418" s="57" t="s">
        <v>539</v>
      </c>
      <c r="K418" s="67" t="s">
        <v>497</v>
      </c>
      <c r="L418" s="67" t="s">
        <v>1020</v>
      </c>
      <c r="M418" s="67" t="s">
        <v>447</v>
      </c>
      <c r="N418" s="67" t="s">
        <v>379</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IFERROR(IF(OR(SUMPRODUCT(--ISNUMBER(SEARCH({"a0","a-0","a_0","a/0","a.0"},BN418)))&gt;0,SUMPRODUCT(--ISNUMBER(SEARCH({"ref 0","ref no 0","ref. 0","ref: 0","no. 0","no: 0","# 0","rev 0","email 0","memo 0","form 0","sheet 0","log 0","doc 0","report 0","photo 0","photos 0","img 0","file 0","ack 0","batch 0","lot 0","job 0","record 0","fax 0","letter 0","ref0","#0","no.0","no:0"},BM418)))&gt;0,AND(SUMPRODUCT(--ISNUMBER(SEARCH({" ref "," email "," memo "," form "," sheet "," report "," ack "," letter "," record "," log "," doc "," file "," batch "," lot "," job "," fax "," rev "," ticket "," case "," order "},(" "&amp;SUBSTITUTE(SUBSTITUTE(SUBSTITUTE(BM418,":"," "),"."," "),","," ")&amp;" "))))&gt;0,ISNUMBER(SEARCH("000",SUBSTITUTE(BM418,":"," ")))),SUMPRODUCT(--ISNUMBER(SEARCH({"http","www.","\",".pdf",".jpg",".jpeg",".png",".heic",".xls",".doc",".msg",".eml"},Z418)))&gt;0),1,0),0)</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IFERROR(IF(OR(SUMPRODUCT(--ISNUMBER(SEARCH({"a0","a-0","a_0","a/0","a.0"},BP418)))&gt;0,SUMPRODUCT(--ISNUMBER(SEARCH({"ref 0","ref no 0","ref. 0","ref: 0","no. 0","no: 0","# 0","rev 0","email 0","memo 0","form 0","sheet 0","log 0","doc 0","report 0","photo 0","photos 0","img 0","file 0","ack 0","batch 0","lot 0","job 0","record 0","fax 0","letter 0","ref0","#0","no.0","no:0"},BO418)))&gt;0,AND(SUMPRODUCT(--ISNUMBER(SEARCH({" ref "," email "," memo "," form "," sheet "," report "," ack "," letter "," record "," log "," doc "," file "," batch "," lot "," job "," fax "," rev "," ticket "," case "," order "},(" "&amp;SUBSTITUTE(SUBSTITUTE(SUBSTITUTE(BO418,":"," "),"."," "),","," ")&amp;" "))))&gt;0,ISNUMBER(SEARCH("000",SUBSTITUTE(BO418,":"," ")))),SUMPRODUCT(--ISNUMBER(SEARCH({"http","www.","\",".pdf",".jpg",".jpeg",".png",".heic",".xls",".doc",".msg",".eml"},W418)))&gt;0),1,0),0)</f>
        <v>0</v>
      </c>
    </row>
    <row r="419" customFormat="false" ht="39.75" hidden="false" customHeight="true" outlineLevel="0" collapsed="false">
      <c r="A419" s="57" t="s">
        <v>1047</v>
      </c>
      <c r="B419" s="57" t="s">
        <v>261</v>
      </c>
      <c r="C419" s="57" t="str">
        <f aca="false">Flights!$F$16</f>
        <v>MH0139</v>
      </c>
      <c r="D419" s="58" t="n">
        <f aca="false">Flights!$D$16</f>
        <v>46307</v>
      </c>
      <c r="E419" s="57" t="str">
        <f aca="false">Flights!$G$16&amp;"-"&amp;Flights!$H$16</f>
        <v>KUL-ADL</v>
      </c>
      <c r="F419" s="57" t="str">
        <f aca="false">Flights!$K$16</f>
        <v>BC</v>
      </c>
      <c r="G419" s="57" t="s">
        <v>455</v>
      </c>
      <c r="H419" s="57" t="s">
        <v>456</v>
      </c>
      <c r="I419" s="57" t="s">
        <v>495</v>
      </c>
      <c r="J419" s="57" t="s">
        <v>542</v>
      </c>
      <c r="K419" s="67" t="s">
        <v>497</v>
      </c>
      <c r="L419" s="67" t="s">
        <v>1022</v>
      </c>
      <c r="M419" s="67" t="s">
        <v>447</v>
      </c>
      <c r="N419" s="67" t="s">
        <v>379</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IFERROR(IF(OR(SUMPRODUCT(--ISNUMBER(SEARCH({"a0","a-0","a_0","a/0","a.0"},BN419)))&gt;0,SUMPRODUCT(--ISNUMBER(SEARCH({"ref 0","ref no 0","ref. 0","ref: 0","no. 0","no: 0","# 0","rev 0","email 0","memo 0","form 0","sheet 0","log 0","doc 0","report 0","photo 0","photos 0","img 0","file 0","ack 0","batch 0","lot 0","job 0","record 0","fax 0","letter 0","ref0","#0","no.0","no:0"},BM419)))&gt;0,AND(SUMPRODUCT(--ISNUMBER(SEARCH({" ref "," email "," memo "," form "," sheet "," report "," ack "," letter "," record "," log "," doc "," file "," batch "," lot "," job "," fax "," rev "," ticket "," case "," order "},(" "&amp;SUBSTITUTE(SUBSTITUTE(SUBSTITUTE(BM419,":"," "),"."," "),","," ")&amp;" "))))&gt;0,ISNUMBER(SEARCH("000",SUBSTITUTE(BM419,":"," ")))),SUMPRODUCT(--ISNUMBER(SEARCH({"http","www.","\",".pdf",".jpg",".jpeg",".png",".heic",".xls",".doc",".msg",".eml"},Z419)))&gt;0),1,0),0)</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IFERROR(IF(OR(SUMPRODUCT(--ISNUMBER(SEARCH({"a0","a-0","a_0","a/0","a.0"},BP419)))&gt;0,SUMPRODUCT(--ISNUMBER(SEARCH({"ref 0","ref no 0","ref. 0","ref: 0","no. 0","no: 0","# 0","rev 0","email 0","memo 0","form 0","sheet 0","log 0","doc 0","report 0","photo 0","photos 0","img 0","file 0","ack 0","batch 0","lot 0","job 0","record 0","fax 0","letter 0","ref0","#0","no.0","no:0"},BO419)))&gt;0,AND(SUMPRODUCT(--ISNUMBER(SEARCH({" ref "," email "," memo "," form "," sheet "," report "," ack "," letter "," record "," log "," doc "," file "," batch "," lot "," job "," fax "," rev "," ticket "," case "," order "},(" "&amp;SUBSTITUTE(SUBSTITUTE(SUBSTITUTE(BO419,":"," "),"."," "),","," ")&amp;" "))))&gt;0,ISNUMBER(SEARCH("000",SUBSTITUTE(BO419,":"," ")))),SUMPRODUCT(--ISNUMBER(SEARCH({"http","www.","\",".pdf",".jpg",".jpeg",".png",".heic",".xls",".doc",".msg",".eml"},W419)))&gt;0),1,0),0)</f>
        <v>0</v>
      </c>
    </row>
    <row r="420" customFormat="false" ht="39.75" hidden="false" customHeight="true" outlineLevel="0" collapsed="false">
      <c r="A420" s="57" t="s">
        <v>1048</v>
      </c>
      <c r="B420" s="57" t="s">
        <v>261</v>
      </c>
      <c r="C420" s="57" t="str">
        <f aca="false">Flights!$F$16</f>
        <v>MH0139</v>
      </c>
      <c r="D420" s="58" t="n">
        <f aca="false">Flights!$D$16</f>
        <v>46307</v>
      </c>
      <c r="E420" s="57" t="str">
        <f aca="false">Flights!$G$16&amp;"-"&amp;Flights!$H$16</f>
        <v>KUL-ADL</v>
      </c>
      <c r="F420" s="57" t="str">
        <f aca="false">Flights!$K$16</f>
        <v>BC</v>
      </c>
      <c r="G420" s="57" t="s">
        <v>455</v>
      </c>
      <c r="H420" s="57" t="s">
        <v>456</v>
      </c>
      <c r="I420" s="57" t="s">
        <v>495</v>
      </c>
      <c r="J420" s="57" t="s">
        <v>544</v>
      </c>
      <c r="K420" s="67" t="s">
        <v>612</v>
      </c>
      <c r="L420" s="67" t="s">
        <v>1024</v>
      </c>
      <c r="M420" s="67" t="s">
        <v>447</v>
      </c>
      <c r="N420" s="67" t="s">
        <v>379</v>
      </c>
      <c r="O420" s="67" t="s">
        <v>545</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IFERROR(IF(OR(SUMPRODUCT(--ISNUMBER(SEARCH({"a0","a-0","a_0","a/0","a.0"},BN420)))&gt;0,SUMPRODUCT(--ISNUMBER(SEARCH({"ref 0","ref no 0","ref. 0","ref: 0","no. 0","no: 0","# 0","rev 0","email 0","memo 0","form 0","sheet 0","log 0","doc 0","report 0","photo 0","photos 0","img 0","file 0","ack 0","batch 0","lot 0","job 0","record 0","fax 0","letter 0","ref0","#0","no.0","no:0"},BM420)))&gt;0,AND(SUMPRODUCT(--ISNUMBER(SEARCH({" ref "," email "," memo "," form "," sheet "," report "," ack "," letter "," record "," log "," doc "," file "," batch "," lot "," job "," fax "," rev "," ticket "," case "," order "},(" "&amp;SUBSTITUTE(SUBSTITUTE(SUBSTITUTE(BM420,":"," "),"."," "),","," ")&amp;" "))))&gt;0,ISNUMBER(SEARCH("000",SUBSTITUTE(BM420,":"," ")))),SUMPRODUCT(--ISNUMBER(SEARCH({"http","www.","\",".pdf",".jpg",".jpeg",".png",".heic",".xls",".doc",".msg",".eml"},Z420)))&gt;0),1,0),0)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IFERROR(IF(OR(SUMPRODUCT(--ISNUMBER(SEARCH({"a0","a-0","a_0","a/0","a.0"},BP420)))&gt;0,SUMPRODUCT(--ISNUMBER(SEARCH({"ref 0","ref no 0","ref. 0","ref: 0","no. 0","no: 0","# 0","rev 0","email 0","memo 0","form 0","sheet 0","log 0","doc 0","report 0","photo 0","photos 0","img 0","file 0","ack 0","batch 0","lot 0","job 0","record 0","fax 0","letter 0","ref0","#0","no.0","no:0"},BO420)))&gt;0,AND(SUMPRODUCT(--ISNUMBER(SEARCH({" ref "," email "," memo "," form "," sheet "," report "," ack "," letter "," record "," log "," doc "," file "," batch "," lot "," job "," fax "," rev "," ticket "," case "," order "},(" "&amp;SUBSTITUTE(SUBSTITUTE(SUBSTITUTE(BO420,":"," "),"."," "),","," ")&amp;" "))))&gt;0,ISNUMBER(SEARCH("000",SUBSTITUTE(BO420,":"," ")))),SUMPRODUCT(--ISNUMBER(SEARCH({"http","www.","\",".pdf",".jpg",".jpeg",".png",".heic",".xls",".doc",".msg",".eml"},W420)))&gt;0),1,0),0)</f>
        <v>0</v>
      </c>
    </row>
    <row r="421" customFormat="false" ht="39.75" hidden="false" customHeight="true" outlineLevel="0" collapsed="false">
      <c r="A421" s="57" t="s">
        <v>1049</v>
      </c>
      <c r="B421" s="57" t="s">
        <v>261</v>
      </c>
      <c r="C421" s="57" t="str">
        <f aca="false">Flights!$F$16</f>
        <v>MH0139</v>
      </c>
      <c r="D421" s="58" t="n">
        <f aca="false">Flights!$D$16</f>
        <v>46307</v>
      </c>
      <c r="E421" s="57" t="str">
        <f aca="false">Flights!$G$16&amp;"-"&amp;Flights!$H$16</f>
        <v>KUL-ADL</v>
      </c>
      <c r="F421" s="57" t="str">
        <f aca="false">Flights!$K$16</f>
        <v>BC</v>
      </c>
      <c r="G421" s="57" t="s">
        <v>455</v>
      </c>
      <c r="H421" s="57" t="s">
        <v>456</v>
      </c>
      <c r="I421" s="57" t="s">
        <v>495</v>
      </c>
      <c r="J421" s="57" t="s">
        <v>547</v>
      </c>
      <c r="K421" s="67" t="s">
        <v>497</v>
      </c>
      <c r="L421" s="67" t="s">
        <v>1026</v>
      </c>
      <c r="M421" s="67" t="s">
        <v>447</v>
      </c>
      <c r="N421" s="67" t="s">
        <v>379</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IFERROR(IF(OR(SUMPRODUCT(--ISNUMBER(SEARCH({"a0","a-0","a_0","a/0","a.0"},BN421)))&gt;0,SUMPRODUCT(--ISNUMBER(SEARCH({"ref 0","ref no 0","ref. 0","ref: 0","no. 0","no: 0","# 0","rev 0","email 0","memo 0","form 0","sheet 0","log 0","doc 0","report 0","photo 0","photos 0","img 0","file 0","ack 0","batch 0","lot 0","job 0","record 0","fax 0","letter 0","ref0","#0","no.0","no:0"},BM421)))&gt;0,AND(SUMPRODUCT(--ISNUMBER(SEARCH({" ref "," email "," memo "," form "," sheet "," report "," ack "," letter "," record "," log "," doc "," file "," batch "," lot "," job "," fax "," rev "," ticket "," case "," order "},(" "&amp;SUBSTITUTE(SUBSTITUTE(SUBSTITUTE(BM421,":"," "),"."," "),","," ")&amp;" "))))&gt;0,ISNUMBER(SEARCH("000",SUBSTITUTE(BM421,":"," ")))),SUMPRODUCT(--ISNUMBER(SEARCH({"http","www.","\",".pdf",".jpg",".jpeg",".png",".heic",".xls",".doc",".msg",".eml"},Z421)))&gt;0),1,0),0)</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IFERROR(IF(OR(SUMPRODUCT(--ISNUMBER(SEARCH({"a0","a-0","a_0","a/0","a.0"},BP421)))&gt;0,SUMPRODUCT(--ISNUMBER(SEARCH({"ref 0","ref no 0","ref. 0","ref: 0","no. 0","no: 0","# 0","rev 0","email 0","memo 0","form 0","sheet 0","log 0","doc 0","report 0","photo 0","photos 0","img 0","file 0","ack 0","batch 0","lot 0","job 0","record 0","fax 0","letter 0","ref0","#0","no.0","no:0"},BO421)))&gt;0,AND(SUMPRODUCT(--ISNUMBER(SEARCH({" ref "," email "," memo "," form "," sheet "," report "," ack "," letter "," record "," log "," doc "," file "," batch "," lot "," job "," fax "," rev "," ticket "," case "," order "},(" "&amp;SUBSTITUTE(SUBSTITUTE(SUBSTITUTE(BO421,":"," "),"."," "),","," ")&amp;" "))))&gt;0,ISNUMBER(SEARCH("000",SUBSTITUTE(BO421,":"," ")))),SUMPRODUCT(--ISNUMBER(SEARCH({"http","www.","\",".pdf",".jpg",".jpeg",".png",".heic",".xls",".doc",".msg",".eml"},W421)))&gt;0),1,0),0)</f>
        <v>0</v>
      </c>
    </row>
    <row r="422" customFormat="false" ht="39.75" hidden="false" customHeight="true" outlineLevel="0" collapsed="false">
      <c r="A422" s="57" t="s">
        <v>1050</v>
      </c>
      <c r="B422" s="57" t="s">
        <v>261</v>
      </c>
      <c r="C422" s="57" t="str">
        <f aca="false">Flights!$F$16</f>
        <v>MH0139</v>
      </c>
      <c r="D422" s="58" t="n">
        <f aca="false">Flights!$D$16</f>
        <v>46307</v>
      </c>
      <c r="E422" s="57" t="str">
        <f aca="false">Flights!$G$16&amp;"-"&amp;Flights!$H$16</f>
        <v>KUL-ADL</v>
      </c>
      <c r="F422" s="57" t="str">
        <f aca="false">Flights!$K$16</f>
        <v>BC</v>
      </c>
      <c r="G422" s="57" t="s">
        <v>455</v>
      </c>
      <c r="H422" s="57" t="s">
        <v>456</v>
      </c>
      <c r="I422" s="57" t="s">
        <v>443</v>
      </c>
      <c r="J422" s="57" t="s">
        <v>549</v>
      </c>
      <c r="K422" s="67" t="s">
        <v>445</v>
      </c>
      <c r="L422" s="67" t="s">
        <v>1028</v>
      </c>
      <c r="M422" s="67" t="s">
        <v>447</v>
      </c>
      <c r="N422" s="67" t="s">
        <v>379</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IFERROR(IF(OR(SUMPRODUCT(--ISNUMBER(SEARCH({"a0","a-0","a_0","a/0","a.0"},BN422)))&gt;0,SUMPRODUCT(--ISNUMBER(SEARCH({"ref 0","ref no 0","ref. 0","ref: 0","no. 0","no: 0","# 0","rev 0","email 0","memo 0","form 0","sheet 0","log 0","doc 0","report 0","photo 0","photos 0","img 0","file 0","ack 0","batch 0","lot 0","job 0","record 0","fax 0","letter 0","ref0","#0","no.0","no:0"},BM422)))&gt;0,AND(SUMPRODUCT(--ISNUMBER(SEARCH({" ref "," email "," memo "," form "," sheet "," report "," ack "," letter "," record "," log "," doc "," file "," batch "," lot "," job "," fax "," rev "," ticket "," case "," order "},(" "&amp;SUBSTITUTE(SUBSTITUTE(SUBSTITUTE(BM422,":"," "),"."," "),","," ")&amp;" "))))&gt;0,ISNUMBER(SEARCH("000",SUBSTITUTE(BM422,":"," ")))),SUMPRODUCT(--ISNUMBER(SEARCH({"http","www.","\",".pdf",".jpg",".jpeg",".png",".heic",".xls",".doc",".msg",".eml"},Z422)))&gt;0),1,0),0)</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IFERROR(IF(OR(SUMPRODUCT(--ISNUMBER(SEARCH({"a0","a-0","a_0","a/0","a.0"},BP422)))&gt;0,SUMPRODUCT(--ISNUMBER(SEARCH({"ref 0","ref no 0","ref. 0","ref: 0","no. 0","no: 0","# 0","rev 0","email 0","memo 0","form 0","sheet 0","log 0","doc 0","report 0","photo 0","photos 0","img 0","file 0","ack 0","batch 0","lot 0","job 0","record 0","fax 0","letter 0","ref0","#0","no.0","no:0"},BO422)))&gt;0,AND(SUMPRODUCT(--ISNUMBER(SEARCH({" ref "," email "," memo "," form "," sheet "," report "," ack "," letter "," record "," log "," doc "," file "," batch "," lot "," job "," fax "," rev "," ticket "," case "," order "},(" "&amp;SUBSTITUTE(SUBSTITUTE(SUBSTITUTE(BO422,":"," "),"."," "),","," ")&amp;" "))))&gt;0,ISNUMBER(SEARCH("000",SUBSTITUTE(BO422,":"," ")))),SUMPRODUCT(--ISNUMBER(SEARCH({"http","www.","\",".pdf",".jpg",".jpeg",".png",".heic",".xls",".doc",".msg",".eml"},W422)))&gt;0),1,0),0)</f>
        <v>0</v>
      </c>
    </row>
    <row r="423" customFormat="false" ht="39.75" hidden="false" customHeight="true" outlineLevel="0" collapsed="false">
      <c r="A423" s="57" t="s">
        <v>1051</v>
      </c>
      <c r="B423" s="57" t="s">
        <v>261</v>
      </c>
      <c r="C423" s="57" t="str">
        <f aca="false">Flights!$F$16</f>
        <v>MH0139</v>
      </c>
      <c r="D423" s="58" t="n">
        <f aca="false">Flights!$D$16</f>
        <v>46307</v>
      </c>
      <c r="E423" s="57" t="str">
        <f aca="false">Flights!$G$16&amp;"-"&amp;Flights!$H$16</f>
        <v>KUL-ADL</v>
      </c>
      <c r="F423" s="57" t="str">
        <f aca="false">Flights!$K$16</f>
        <v>BC</v>
      </c>
      <c r="G423" s="57" t="s">
        <v>455</v>
      </c>
      <c r="H423" s="57" t="s">
        <v>456</v>
      </c>
      <c r="I423" s="57" t="s">
        <v>443</v>
      </c>
      <c r="J423" s="57" t="s">
        <v>649</v>
      </c>
      <c r="K423" s="67" t="s">
        <v>445</v>
      </c>
      <c r="L423" s="67" t="s">
        <v>1030</v>
      </c>
      <c r="M423" s="67" t="s">
        <v>447</v>
      </c>
      <c r="N423" s="67" t="s">
        <v>379</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IFERROR(IF(OR(SUMPRODUCT(--ISNUMBER(SEARCH({"a0","a-0","a_0","a/0","a.0"},BN423)))&gt;0,SUMPRODUCT(--ISNUMBER(SEARCH({"ref 0","ref no 0","ref. 0","ref: 0","no. 0","no: 0","# 0","rev 0","email 0","memo 0","form 0","sheet 0","log 0","doc 0","report 0","photo 0","photos 0","img 0","file 0","ack 0","batch 0","lot 0","job 0","record 0","fax 0","letter 0","ref0","#0","no.0","no:0"},BM423)))&gt;0,AND(SUMPRODUCT(--ISNUMBER(SEARCH({" ref "," email "," memo "," form "," sheet "," report "," ack "," letter "," record "," log "," doc "," file "," batch "," lot "," job "," fax "," rev "," ticket "," case "," order "},(" "&amp;SUBSTITUTE(SUBSTITUTE(SUBSTITUTE(BM423,":"," "),"."," "),","," ")&amp;" "))))&gt;0,ISNUMBER(SEARCH("000",SUBSTITUTE(BM423,":"," ")))),SUMPRODUCT(--ISNUMBER(SEARCH({"http","www.","\",".pdf",".jpg",".jpeg",".png",".heic",".xls",".doc",".msg",".eml"},Z423)))&gt;0),1,0),0)</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IFERROR(IF(OR(SUMPRODUCT(--ISNUMBER(SEARCH({"a0","a-0","a_0","a/0","a.0"},BP423)))&gt;0,SUMPRODUCT(--ISNUMBER(SEARCH({"ref 0","ref no 0","ref. 0","ref: 0","no. 0","no: 0","# 0","rev 0","email 0","memo 0","form 0","sheet 0","log 0","doc 0","report 0","photo 0","photos 0","img 0","file 0","ack 0","batch 0","lot 0","job 0","record 0","fax 0","letter 0","ref0","#0","no.0","no:0"},BO423)))&gt;0,AND(SUMPRODUCT(--ISNUMBER(SEARCH({" ref "," email "," memo "," form "," sheet "," report "," ack "," letter "," record "," log "," doc "," file "," batch "," lot "," job "," fax "," rev "," ticket "," case "," order "},(" "&amp;SUBSTITUTE(SUBSTITUTE(SUBSTITUTE(BO423,":"," "),"."," "),","," ")&amp;" "))))&gt;0,ISNUMBER(SEARCH("000",SUBSTITUTE(BO423,":"," ")))),SUMPRODUCT(--ISNUMBER(SEARCH({"http","www.","\",".pdf",".jpg",".jpeg",".png",".heic",".xls",".doc",".msg",".eml"},W423)))&gt;0),1,0),0)</f>
        <v>0</v>
      </c>
    </row>
    <row r="424" customFormat="false" ht="39.75" hidden="false" customHeight="true" outlineLevel="0" collapsed="false">
      <c r="A424" s="57" t="s">
        <v>1052</v>
      </c>
      <c r="B424" s="57" t="s">
        <v>261</v>
      </c>
      <c r="C424" s="57" t="str">
        <f aca="false">Flights!$F$16</f>
        <v>MH0139</v>
      </c>
      <c r="D424" s="58" t="n">
        <f aca="false">Flights!$D$16</f>
        <v>46307</v>
      </c>
      <c r="E424" s="57" t="str">
        <f aca="false">Flights!$G$16&amp;"-"&amp;Flights!$H$16</f>
        <v>KUL-ADL</v>
      </c>
      <c r="F424" s="57" t="str">
        <f aca="false">Flights!$K$16</f>
        <v>BC</v>
      </c>
      <c r="G424" s="57" t="s">
        <v>455</v>
      </c>
      <c r="H424" s="57" t="s">
        <v>456</v>
      </c>
      <c r="I424" s="57" t="s">
        <v>443</v>
      </c>
      <c r="J424" s="57" t="s">
        <v>651</v>
      </c>
      <c r="K424" s="67" t="s">
        <v>445</v>
      </c>
      <c r="L424" s="67" t="s">
        <v>1032</v>
      </c>
      <c r="M424" s="67" t="s">
        <v>447</v>
      </c>
      <c r="N424" s="67" t="s">
        <v>379</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IFERROR(IF(OR(SUMPRODUCT(--ISNUMBER(SEARCH({"a0","a-0","a_0","a/0","a.0"},BN424)))&gt;0,SUMPRODUCT(--ISNUMBER(SEARCH({"ref 0","ref no 0","ref. 0","ref: 0","no. 0","no: 0","# 0","rev 0","email 0","memo 0","form 0","sheet 0","log 0","doc 0","report 0","photo 0","photos 0","img 0","file 0","ack 0","batch 0","lot 0","job 0","record 0","fax 0","letter 0","ref0","#0","no.0","no:0"},BM424)))&gt;0,AND(SUMPRODUCT(--ISNUMBER(SEARCH({" ref "," email "," memo "," form "," sheet "," report "," ack "," letter "," record "," log "," doc "," file "," batch "," lot "," job "," fax "," rev "," ticket "," case "," order "},(" "&amp;SUBSTITUTE(SUBSTITUTE(SUBSTITUTE(BM424,":"," "),"."," "),","," ")&amp;" "))))&gt;0,ISNUMBER(SEARCH("000",SUBSTITUTE(BM424,":"," ")))),SUMPRODUCT(--ISNUMBER(SEARCH({"http","www.","\",".pdf",".jpg",".jpeg",".png",".heic",".xls",".doc",".msg",".eml"},Z424)))&gt;0),1,0),0)</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IFERROR(IF(OR(SUMPRODUCT(--ISNUMBER(SEARCH({"a0","a-0","a_0","a/0","a.0"},BP424)))&gt;0,SUMPRODUCT(--ISNUMBER(SEARCH({"ref 0","ref no 0","ref. 0","ref: 0","no. 0","no: 0","# 0","rev 0","email 0","memo 0","form 0","sheet 0","log 0","doc 0","report 0","photo 0","photos 0","img 0","file 0","ack 0","batch 0","lot 0","job 0","record 0","fax 0","letter 0","ref0","#0","no.0","no:0"},BO424)))&gt;0,AND(SUMPRODUCT(--ISNUMBER(SEARCH({" ref "," email "," memo "," form "," sheet "," report "," ack "," letter "," record "," log "," doc "," file "," batch "," lot "," job "," fax "," rev "," ticket "," case "," order "},(" "&amp;SUBSTITUTE(SUBSTITUTE(SUBSTITUTE(BO424,":"," "),"."," "),","," ")&amp;" "))))&gt;0,ISNUMBER(SEARCH("000",SUBSTITUTE(BO424,":"," ")))),SUMPRODUCT(--ISNUMBER(SEARCH({"http","www.","\",".pdf",".jpg",".jpeg",".png",".heic",".xls",".doc",".msg",".eml"},W424)))&gt;0),1,0),0)</f>
        <v>0</v>
      </c>
    </row>
    <row r="425" customFormat="false" ht="39.75" hidden="false" customHeight="true" outlineLevel="0" collapsed="false">
      <c r="A425" s="57" t="s">
        <v>1053</v>
      </c>
      <c r="B425" s="57" t="s">
        <v>261</v>
      </c>
      <c r="C425" s="57" t="str">
        <f aca="false">Flights!$F$16</f>
        <v>MH0139</v>
      </c>
      <c r="D425" s="58" t="n">
        <f aca="false">Flights!$D$16</f>
        <v>46307</v>
      </c>
      <c r="E425" s="57" t="str">
        <f aca="false">Flights!$G$16&amp;"-"&amp;Flights!$H$16</f>
        <v>KUL-ADL</v>
      </c>
      <c r="F425" s="57" t="str">
        <f aca="false">Flights!$K$16</f>
        <v>BC</v>
      </c>
      <c r="G425" s="57" t="s">
        <v>455</v>
      </c>
      <c r="H425" s="57" t="s">
        <v>456</v>
      </c>
      <c r="I425" s="57" t="s">
        <v>625</v>
      </c>
      <c r="J425" s="57" t="s">
        <v>653</v>
      </c>
      <c r="K425" s="67" t="s">
        <v>497</v>
      </c>
      <c r="L425" s="67" t="s">
        <v>1034</v>
      </c>
      <c r="M425" s="67" t="s">
        <v>187</v>
      </c>
      <c r="N425" s="67" t="s">
        <v>379</v>
      </c>
      <c r="O425" s="67" t="s">
        <v>628</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IFERROR(IF(OR(SUMPRODUCT(--ISNUMBER(SEARCH({"a0","a-0","a_0","a/0","a.0"},BN425)))&gt;0,SUMPRODUCT(--ISNUMBER(SEARCH({"ref 0","ref no 0","ref. 0","ref: 0","no. 0","no: 0","# 0","rev 0","email 0","memo 0","form 0","sheet 0","log 0","doc 0","report 0","photo 0","photos 0","img 0","file 0","ack 0","batch 0","lot 0","job 0","record 0","fax 0","letter 0","ref0","#0","no.0","no:0"},BM425)))&gt;0,AND(SUMPRODUCT(--ISNUMBER(SEARCH({" ref "," email "," memo "," form "," sheet "," report "," ack "," letter "," record "," log "," doc "," file "," batch "," lot "," job "," fax "," rev "," ticket "," case "," order "},(" "&amp;SUBSTITUTE(SUBSTITUTE(SUBSTITUTE(BM425,":"," "),"."," "),","," ")&amp;" "))))&gt;0,ISNUMBER(SEARCH("000",SUBSTITUTE(BM425,":"," ")))),SUMPRODUCT(--ISNUMBER(SEARCH({"http","www.","\",".pdf",".jpg",".jpeg",".png",".heic",".xls",".doc",".msg",".eml"},Z425)))&gt;0),1,0),0)</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IFERROR(IF(OR(SUMPRODUCT(--ISNUMBER(SEARCH({"a0","a-0","a_0","a/0","a.0"},BP425)))&gt;0,SUMPRODUCT(--ISNUMBER(SEARCH({"ref 0","ref no 0","ref. 0","ref: 0","no. 0","no: 0","# 0","rev 0","email 0","memo 0","form 0","sheet 0","log 0","doc 0","report 0","photo 0","photos 0","img 0","file 0","ack 0","batch 0","lot 0","job 0","record 0","fax 0","letter 0","ref0","#0","no.0","no:0"},BO425)))&gt;0,AND(SUMPRODUCT(--ISNUMBER(SEARCH({" ref "," email "," memo "," form "," sheet "," report "," ack "," letter "," record "," log "," doc "," file "," batch "," lot "," job "," fax "," rev "," ticket "," case "," order "},(" "&amp;SUBSTITUTE(SUBSTITUTE(SUBSTITUTE(BO425,":"," "),"."," "),","," ")&amp;" "))))&gt;0,ISNUMBER(SEARCH("000",SUBSTITUTE(BO425,":"," ")))),SUMPRODUCT(--ISNUMBER(SEARCH({"http","www.","\",".pdf",".jpg",".jpeg",".png",".heic",".xls",".doc",".msg",".eml"},W425)))&gt;0),1,0),0)</f>
        <v>0</v>
      </c>
    </row>
    <row r="426" customFormat="false" ht="39.75" hidden="false" customHeight="true" outlineLevel="0" collapsed="false">
      <c r="A426" s="57" t="s">
        <v>1054</v>
      </c>
      <c r="B426" s="57" t="s">
        <v>261</v>
      </c>
      <c r="C426" s="57" t="str">
        <f aca="false">Flights!$F$16</f>
        <v>MH0139</v>
      </c>
      <c r="D426" s="58" t="n">
        <f aca="false">Flights!$D$16</f>
        <v>46307</v>
      </c>
      <c r="E426" s="57" t="str">
        <f aca="false">Flights!$G$16&amp;"-"&amp;Flights!$H$16</f>
        <v>KUL-ADL</v>
      </c>
      <c r="F426" s="57" t="str">
        <f aca="false">Flights!$K$16</f>
        <v>BC</v>
      </c>
      <c r="G426" s="57" t="s">
        <v>455</v>
      </c>
      <c r="H426" s="57" t="s">
        <v>456</v>
      </c>
      <c r="I426" s="57" t="s">
        <v>630</v>
      </c>
      <c r="J426" s="57" t="s">
        <v>655</v>
      </c>
      <c r="K426" s="67" t="s">
        <v>1036</v>
      </c>
      <c r="L426" s="67" t="s">
        <v>1037</v>
      </c>
      <c r="M426" s="67" t="s">
        <v>447</v>
      </c>
      <c r="N426" s="67" t="s">
        <v>379</v>
      </c>
      <c r="O426" s="67" t="s">
        <v>1055</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IFERROR(IF(OR(SUMPRODUCT(--ISNUMBER(SEARCH({"a0","a-0","a_0","a/0","a.0"},BN426)))&gt;0,SUMPRODUCT(--ISNUMBER(SEARCH({"ref 0","ref no 0","ref. 0","ref: 0","no. 0","no: 0","# 0","rev 0","email 0","memo 0","form 0","sheet 0","log 0","doc 0","report 0","photo 0","photos 0","img 0","file 0","ack 0","batch 0","lot 0","job 0","record 0","fax 0","letter 0","ref0","#0","no.0","no:0"},BM426)))&gt;0,AND(SUMPRODUCT(--ISNUMBER(SEARCH({" ref "," email "," memo "," form "," sheet "," report "," ack "," letter "," record "," log "," doc "," file "," batch "," lot "," job "," fax "," rev "," ticket "," case "," order "},(" "&amp;SUBSTITUTE(SUBSTITUTE(SUBSTITUTE(BM426,":"," "),"."," "),","," ")&amp;" "))))&gt;0,ISNUMBER(SEARCH("000",SUBSTITUTE(BM426,":"," ")))),SUMPRODUCT(--ISNUMBER(SEARCH({"http","www.","\",".pdf",".jpg",".jpeg",".png",".heic",".xls",".doc",".msg",".eml"},Z426)))&gt;0),1,0),0)</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IFERROR(IF(OR(SUMPRODUCT(--ISNUMBER(SEARCH({"a0","a-0","a_0","a/0","a.0"},BP426)))&gt;0,SUMPRODUCT(--ISNUMBER(SEARCH({"ref 0","ref no 0","ref. 0","ref: 0","no. 0","no: 0","# 0","rev 0","email 0","memo 0","form 0","sheet 0","log 0","doc 0","report 0","photo 0","photos 0","img 0","file 0","ack 0","batch 0","lot 0","job 0","record 0","fax 0","letter 0","ref0","#0","no.0","no:0"},BO426)))&gt;0,AND(SUMPRODUCT(--ISNUMBER(SEARCH({" ref "," email "," memo "," form "," sheet "," report "," ack "," letter "," record "," log "," doc "," file "," batch "," lot "," job "," fax "," rev "," ticket "," case "," order "},(" "&amp;SUBSTITUTE(SUBSTITUTE(SUBSTITUTE(BO426,":"," "),"."," "),","," ")&amp;" "))))&gt;0,ISNUMBER(SEARCH("000",SUBSTITUTE(BO426,":"," ")))),SUMPRODUCT(--ISNUMBER(SEARCH({"http","www.","\",".pdf",".jpg",".jpeg",".png",".heic",".xls",".doc",".msg",".eml"},W426)))&gt;0),1,0),0)</f>
        <v>0</v>
      </c>
    </row>
    <row r="427" customFormat="false" ht="39.75" hidden="false" customHeight="true" outlineLevel="0" collapsed="false">
      <c r="A427" s="57" t="s">
        <v>1056</v>
      </c>
      <c r="B427" s="57" t="s">
        <v>272</v>
      </c>
      <c r="C427" s="57" t="str">
        <f aca="false">Flights!$F$17</f>
        <v>MH0138</v>
      </c>
      <c r="D427" s="58" t="n">
        <f aca="false">Flights!$D$17</f>
        <v>46309</v>
      </c>
      <c r="E427" s="57" t="str">
        <f aca="false">Flights!$G$17&amp;"-"&amp;Flights!$H$17</f>
        <v>ADL-KUL</v>
      </c>
      <c r="F427" s="57" t="str">
        <f aca="false">Flights!$K$17</f>
        <v>EY</v>
      </c>
      <c r="G427" s="57" t="s">
        <v>81</v>
      </c>
      <c r="H427" s="57" t="s">
        <v>374</v>
      </c>
      <c r="I427" s="57" t="s">
        <v>375</v>
      </c>
      <c r="J427" s="57" t="s">
        <v>376</v>
      </c>
      <c r="K427" s="67" t="s">
        <v>377</v>
      </c>
      <c r="L427" s="67" t="s">
        <v>378</v>
      </c>
      <c r="M427" s="67"/>
      <c r="N427" s="67" t="s">
        <v>379</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")))/(LEN(L_PendNeg)+1)),1,0),1)</f>
        <v>0</v>
      </c>
      <c r="BK427" s="61" t="n">
        <f aca="false">IFERROR(IF(SUMPRODUCT((LEN(BF427)-LEN(SUBSTITUTE(BF427," "&amp;L_PendStrict&amp;" "," ")))/(LEN(L_PendStrict)+1))&gt;SUMPRODUCT((LEN(BF427)-LEN(SUBSTITUTE(BF427," "&amp;L_PendNeg&amp;" "," ")))/(LEN(L_PendNeg)+1)),1,0),1)</f>
        <v>0</v>
      </c>
      <c r="BL427" s="61" t="n">
        <f aca="false">IFERROR(IF(OR(SUMPRODUCT(--ISNUMBER(SEARCH({"a0","a-0","a_0","a/0","a.0"},BN427)))&gt;0,SUMPRODUCT(--ISNUMBER(SEARCH({"ref 0","ref no 0","ref. 0","ref: 0","no. 0","no: 0","# 0","rev 0","email 0","memo 0","form 0","sheet 0","log 0","doc 0","report 0","photo 0","photos 0","img 0","file 0","ack 0","batch 0","lot 0","job 0","record 0","fax 0","letter 0","ref0","#0","no.0","no:0"},BM427)))&gt;0,AND(SUMPRODUCT(--ISNUMBER(SEARCH({" ref "," email "," memo "," form "," sheet "," report "," ack "," letter "," record "," log "," doc "," file "," batch "," lot "," job "," fax "," rev "," ticket "," case "," order "},(" "&amp;SUBSTITUTE(SUBSTITUTE(SUBSTITUTE(BM427,":"," "),"."," "),","," ")&amp;" "))))&gt;0,ISNUMBER(SEARCH("000",SUBSTITUTE(BM427,":"," ")))),SUMPRODUCT(--ISNUMBER(SEARCH({"http","www.","\",".pdf",".jpg",".jpeg",".png",".heic",".xls",".doc",".msg",".eml"},Z427)))&gt;0),1,0),0)</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IFERROR(IF(OR(SUMPRODUCT(--ISNUMBER(SEARCH({"a0","a-0","a_0","a/0","a.0"},BP427)))&gt;0,SUMPRODUCT(--ISNUMBER(SEARCH({"ref 0","ref no 0","ref. 0","ref: 0","no. 0","no: 0","# 0","rev 0","email 0","memo 0","form 0","sheet 0","log 0","doc 0","report 0","photo 0","photos 0","img 0","file 0","ack 0","batch 0","lot 0","job 0","record 0","fax 0","letter 0","ref0","#0","no.0","no:0"},BO427)))&gt;0,AND(SUMPRODUCT(--ISNUMBER(SEARCH({" ref "," email "," memo "," form "," sheet "," report "," ack "," letter "," record "," log "," doc "," file "," batch "," lot "," job "," fax "," rev "," ticket "," case "," order "},(" "&amp;SUBSTITUTE(SUBSTITUTE(SUBSTITUTE(BO427,":"," "),"."," "),","," ")&amp;" "))))&gt;0,ISNUMBER(SEARCH("000",SUBSTITUTE(BO427,":"," ")))),SUMPRODUCT(--ISNUMBER(SEARCH({"http","www.","\",".pdf",".jpg",".jpeg",".png",".heic",".xls",".doc",".msg",".eml"},W427)))&gt;0),1,0),0)</f>
        <v>0</v>
      </c>
    </row>
    <row r="428" customFormat="false" ht="39.75" hidden="false" customHeight="true" outlineLevel="0" collapsed="false">
      <c r="A428" s="57" t="s">
        <v>1057</v>
      </c>
      <c r="B428" s="57" t="s">
        <v>272</v>
      </c>
      <c r="C428" s="57" t="str">
        <f aca="false">Flights!$F$17</f>
        <v>MH0138</v>
      </c>
      <c r="D428" s="58" t="n">
        <f aca="false">Flights!$D$17</f>
        <v>46309</v>
      </c>
      <c r="E428" s="57" t="str">
        <f aca="false">Flights!$G$17&amp;"-"&amp;Flights!$H$17</f>
        <v>ADL-KUL</v>
      </c>
      <c r="F428" s="57" t="str">
        <f aca="false">Flights!$K$17</f>
        <v>EY</v>
      </c>
      <c r="G428" s="57" t="s">
        <v>81</v>
      </c>
      <c r="H428" s="57" t="s">
        <v>374</v>
      </c>
      <c r="I428" s="57" t="s">
        <v>381</v>
      </c>
      <c r="J428" s="57" t="s">
        <v>382</v>
      </c>
      <c r="K428" s="67" t="s">
        <v>383</v>
      </c>
      <c r="L428" s="67" t="s">
        <v>378</v>
      </c>
      <c r="M428" s="67"/>
      <c r="N428" s="67" t="s">
        <v>379</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")))/(LEN(L_PendNeg)+1)),1,0),1)</f>
        <v>0</v>
      </c>
      <c r="BK428" s="61" t="n">
        <f aca="false">IFERROR(IF(SUMPRODUCT((LEN(BF428)-LEN(SUBSTITUTE(BF428," "&amp;L_PendStrict&amp;" "," ")))/(LEN(L_PendStrict)+1))&gt;SUMPRODUCT((LEN(BF428)-LEN(SUBSTITUTE(BF428," "&amp;L_PendNeg&amp;" "," ")))/(LEN(L_PendNeg)+1)),1,0),1)</f>
        <v>0</v>
      </c>
      <c r="BL428" s="61" t="n">
        <f aca="false">IFERROR(IF(OR(SUMPRODUCT(--ISNUMBER(SEARCH({"a0","a-0","a_0","a/0","a.0"},BN428)))&gt;0,SUMPRODUCT(--ISNUMBER(SEARCH({"ref 0","ref no 0","ref. 0","ref: 0","no. 0","no: 0","# 0","rev 0","email 0","memo 0","form 0","sheet 0","log 0","doc 0","report 0","photo 0","photos 0","img 0","file 0","ack 0","batch 0","lot 0","job 0","record 0","fax 0","letter 0","ref0","#0","no.0","no:0"},BM428)))&gt;0,AND(SUMPRODUCT(--ISNUMBER(SEARCH({" ref "," email "," memo "," form "," sheet "," report "," ack "," letter "," record "," log "," doc "," file "," batch "," lot "," job "," fax "," rev "," ticket "," case "," order "},(" "&amp;SUBSTITUTE(SUBSTITUTE(SUBSTITUTE(BM428,":"," "),"."," "),","," ")&amp;" "))))&gt;0,ISNUMBER(SEARCH("000",SUBSTITUTE(BM428,":"," ")))),SUMPRODUCT(--ISNUMBER(SEARCH({"http","www.","\",".pdf",".jpg",".jpeg",".png",".heic",".xls",".doc",".msg",".eml"},Z428)))&gt;0),1,0),0)</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IFERROR(IF(OR(SUMPRODUCT(--ISNUMBER(SEARCH({"a0","a-0","a_0","a/0","a.0"},BP428)))&gt;0,SUMPRODUCT(--ISNUMBER(SEARCH({"ref 0","ref no 0","ref. 0","ref: 0","no. 0","no: 0","# 0","rev 0","email 0","memo 0","form 0","sheet 0","log 0","doc 0","report 0","photo 0","photos 0","img 0","file 0","ack 0","batch 0","lot 0","job 0","record 0","fax 0","letter 0","ref0","#0","no.0","no:0"},BO428)))&gt;0,AND(SUMPRODUCT(--ISNUMBER(SEARCH({" ref "," email "," memo "," form "," sheet "," report "," ack "," letter "," record "," log "," doc "," file "," batch "," lot "," job "," fax "," rev "," ticket "," case "," order "},(" "&amp;SUBSTITUTE(SUBSTITUTE(SUBSTITUTE(BO428,":"," "),"."," "),","," ")&amp;" "))))&gt;0,ISNUMBER(SEARCH("000",SUBSTITUTE(BO428,":"," ")))),SUMPRODUCT(--ISNUMBER(SEARCH({"http","www.","\",".pdf",".jpg",".jpeg",".png",".heic",".xls",".doc",".msg",".eml"},W428)))&gt;0),1,0),0)</f>
        <v>0</v>
      </c>
    </row>
    <row r="429" customFormat="false" ht="41.25" hidden="false" customHeight="true" outlineLevel="0" collapsed="false">
      <c r="A429" s="57" t="s">
        <v>1058</v>
      </c>
      <c r="B429" s="57" t="s">
        <v>272</v>
      </c>
      <c r="C429" s="57" t="str">
        <f aca="false">Flights!$F$17</f>
        <v>MH0138</v>
      </c>
      <c r="D429" s="58" t="n">
        <f aca="false">Flights!$D$17</f>
        <v>46309</v>
      </c>
      <c r="E429" s="57" t="str">
        <f aca="false">Flights!$G$17&amp;"-"&amp;Flights!$H$17</f>
        <v>ADL-KUL</v>
      </c>
      <c r="F429" s="57" t="str">
        <f aca="false">Flights!$K$17</f>
        <v>EY</v>
      </c>
      <c r="G429" s="57" t="s">
        <v>81</v>
      </c>
      <c r="H429" s="57" t="s">
        <v>374</v>
      </c>
      <c r="I429" s="57" t="s">
        <v>385</v>
      </c>
      <c r="J429" s="57" t="s">
        <v>386</v>
      </c>
      <c r="K429" s="67" t="s">
        <v>387</v>
      </c>
      <c r="L429" s="67" t="s">
        <v>378</v>
      </c>
      <c r="M429" s="67"/>
      <c r="N429" s="67" t="str">
        <f aca="false">IF(TRIM(Flights!$L$17)="A339","Required","N/A – rule")</f>
        <v>Required</v>
      </c>
      <c r="O429" s="67" t="s">
        <v>388</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")))/(LEN(L_PendNeg)+1)),1,0),1)</f>
        <v>0</v>
      </c>
      <c r="BK429" s="61" t="n">
        <f aca="false">IFERROR(IF(SUMPRODUCT((LEN(BF429)-LEN(SUBSTITUTE(BF429," "&amp;L_PendStrict&amp;" "," ")))/(LEN(L_PendStrict)+1))&gt;SUMPRODUCT((LEN(BF429)-LEN(SUBSTITUTE(BF429," "&amp;L_PendNeg&amp;" "," ")))/(LEN(L_PendNeg)+1)),1,0),1)</f>
        <v>0</v>
      </c>
      <c r="BL429" s="61" t="n">
        <f aca="false">IFERROR(IF(OR(SUMPRODUCT(--ISNUMBER(SEARCH({"a0","a-0","a_0","a/0","a.0"},BN429)))&gt;0,SUMPRODUCT(--ISNUMBER(SEARCH({"ref 0","ref no 0","ref. 0","ref: 0","no. 0","no: 0","# 0","rev 0","email 0","memo 0","form 0","sheet 0","log 0","doc 0","report 0","photo 0","photos 0","img 0","file 0","ack 0","batch 0","lot 0","job 0","record 0","fax 0","letter 0","ref0","#0","no.0","no:0"},BM429)))&gt;0,AND(SUMPRODUCT(--ISNUMBER(SEARCH({" ref "," email "," memo "," form "," sheet "," report "," ack "," letter "," record "," log "," doc "," file "," batch "," lot "," job "," fax "," rev "," ticket "," case "," order "},(" "&amp;SUBSTITUTE(SUBSTITUTE(SUBSTITUTE(BM429,":"," "),"."," "),","," ")&amp;" "))))&gt;0,ISNUMBER(SEARCH("000",SUBSTITUTE(BM429,":"," ")))),SUMPRODUCT(--ISNUMBER(SEARCH({"http","www.","\",".pdf",".jpg",".jpeg",".png",".heic",".xls",".doc",".msg",".eml"},Z429)))&gt;0),1,0),0)</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IFERROR(IF(OR(SUMPRODUCT(--ISNUMBER(SEARCH({"a0","a-0","a_0","a/0","a.0"},BP429)))&gt;0,SUMPRODUCT(--ISNUMBER(SEARCH({"ref 0","ref no 0","ref. 0","ref: 0","no. 0","no: 0","# 0","rev 0","email 0","memo 0","form 0","sheet 0","log 0","doc 0","report 0","photo 0","photos 0","img 0","file 0","ack 0","batch 0","lot 0","job 0","record 0","fax 0","letter 0","ref0","#0","no.0","no:0"},BO429)))&gt;0,AND(SUMPRODUCT(--ISNUMBER(SEARCH({" ref "," email "," memo "," form "," sheet "," report "," ack "," letter "," record "," log "," doc "," file "," batch "," lot "," job "," fax "," rev "," ticket "," case "," order "},(" "&amp;SUBSTITUTE(SUBSTITUTE(SUBSTITUTE(BO429,":"," "),"."," "),","," ")&amp;" "))))&gt;0,ISNUMBER(SEARCH("000",SUBSTITUTE(BO429,":"," ")))),SUMPRODUCT(--ISNUMBER(SEARCH({"http","www.","\",".pdf",".jpg",".jpeg",".png",".heic",".xls",".doc",".msg",".eml"},W429)))&gt;0),1,0),0)</f>
        <v>0</v>
      </c>
    </row>
    <row r="430" customFormat="false" ht="39.75" hidden="false" customHeight="true" outlineLevel="0" collapsed="false">
      <c r="A430" s="57" t="s">
        <v>1059</v>
      </c>
      <c r="B430" s="57" t="s">
        <v>272</v>
      </c>
      <c r="C430" s="57" t="str">
        <f aca="false">Flights!$F$17</f>
        <v>MH0138</v>
      </c>
      <c r="D430" s="58" t="n">
        <f aca="false">Flights!$D$17</f>
        <v>46309</v>
      </c>
      <c r="E430" s="57" t="str">
        <f aca="false">Flights!$G$17&amp;"-"&amp;Flights!$H$17</f>
        <v>ADL-KUL</v>
      </c>
      <c r="F430" s="57" t="str">
        <f aca="false">Flights!$K$17</f>
        <v>EY</v>
      </c>
      <c r="G430" s="57" t="s">
        <v>81</v>
      </c>
      <c r="H430" s="57" t="s">
        <v>374</v>
      </c>
      <c r="I430" s="57" t="s">
        <v>390</v>
      </c>
      <c r="J430" s="57" t="s">
        <v>391</v>
      </c>
      <c r="K430" s="67" t="s">
        <v>392</v>
      </c>
      <c r="L430" s="67" t="s">
        <v>378</v>
      </c>
      <c r="M430" s="67"/>
      <c r="N430" s="67" t="s">
        <v>379</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")))/(LEN(L_PendNeg)+1)),1,0),1)</f>
        <v>0</v>
      </c>
      <c r="BK430" s="61" t="n">
        <f aca="false">IFERROR(IF(SUMPRODUCT((LEN(BF430)-LEN(SUBSTITUTE(BF430," "&amp;L_PendStrict&amp;" "," ")))/(LEN(L_PendStrict)+1))&gt;SUMPRODUCT((LEN(BF430)-LEN(SUBSTITUTE(BF430," "&amp;L_PendNeg&amp;" "," ")))/(LEN(L_PendNeg)+1)),1,0),1)</f>
        <v>0</v>
      </c>
      <c r="BL430" s="61" t="n">
        <f aca="false">IFERROR(IF(OR(SUMPRODUCT(--ISNUMBER(SEARCH({"a0","a-0","a_0","a/0","a.0"},BN430)))&gt;0,SUMPRODUCT(--ISNUMBER(SEARCH({"ref 0","ref no 0","ref. 0","ref: 0","no. 0","no: 0","# 0","rev 0","email 0","memo 0","form 0","sheet 0","log 0","doc 0","report 0","photo 0","photos 0","img 0","file 0","ack 0","batch 0","lot 0","job 0","record 0","fax 0","letter 0","ref0","#0","no.0","no:0"},BM430)))&gt;0,AND(SUMPRODUCT(--ISNUMBER(SEARCH({" ref "," email "," memo "," form "," sheet "," report "," ack "," letter "," record "," log "," doc "," file "," batch "," lot "," job "," fax "," rev "," ticket "," case "," order "},(" "&amp;SUBSTITUTE(SUBSTITUTE(SUBSTITUTE(BM430,":"," "),"."," "),","," ")&amp;" "))))&gt;0,ISNUMBER(SEARCH("000",SUBSTITUTE(BM430,":"," ")))),SUMPRODUCT(--ISNUMBER(SEARCH({"http","www.","\",".pdf",".jpg",".jpeg",".png",".heic",".xls",".doc",".msg",".eml"},Z430)))&gt;0),1,0),0)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IFERROR(IF(OR(SUMPRODUCT(--ISNUMBER(SEARCH({"a0","a-0","a_0","a/0","a.0"},BP430)))&gt;0,SUMPRODUCT(--ISNUMBER(SEARCH({"ref 0","ref no 0","ref. 0","ref: 0","no. 0","no: 0","# 0","rev 0","email 0","memo 0","form 0","sheet 0","log 0","doc 0","report 0","photo 0","photos 0","img 0","file 0","ack 0","batch 0","lot 0","job 0","record 0","fax 0","letter 0","ref0","#0","no.0","no:0"},BO430)))&gt;0,AND(SUMPRODUCT(--ISNUMBER(SEARCH({" ref "," email "," memo "," form "," sheet "," report "," ack "," letter "," record "," log "," doc "," file "," batch "," lot "," job "," fax "," rev "," ticket "," case "," order "},(" "&amp;SUBSTITUTE(SUBSTITUTE(SUBSTITUTE(BO430,":"," "),"."," "),","," ")&amp;" "))))&gt;0,ISNUMBER(SEARCH("000",SUBSTITUTE(BO430,":"," ")))),SUMPRODUCT(--ISNUMBER(SEARCH({"http","www.","\",".pdf",".jpg",".jpeg",".png",".heic",".xls",".doc",".msg",".eml"},W430)))&gt;0),1,0),0)</f>
        <v>0</v>
      </c>
    </row>
    <row r="431" customFormat="false" ht="39.75" hidden="false" customHeight="true" outlineLevel="0" collapsed="false">
      <c r="A431" s="57" t="s">
        <v>1060</v>
      </c>
      <c r="B431" s="57" t="s">
        <v>272</v>
      </c>
      <c r="C431" s="57" t="str">
        <f aca="false">Flights!$F$17</f>
        <v>MH0138</v>
      </c>
      <c r="D431" s="58" t="n">
        <f aca="false">Flights!$D$17</f>
        <v>46309</v>
      </c>
      <c r="E431" s="57" t="str">
        <f aca="false">Flights!$G$17&amp;"-"&amp;Flights!$H$17</f>
        <v>ADL-KUL</v>
      </c>
      <c r="F431" s="57" t="str">
        <f aca="false">Flights!$K$17</f>
        <v>EY</v>
      </c>
      <c r="G431" s="57" t="s">
        <v>81</v>
      </c>
      <c r="H431" s="57" t="s">
        <v>374</v>
      </c>
      <c r="I431" s="57" t="s">
        <v>394</v>
      </c>
      <c r="J431" s="57" t="s">
        <v>395</v>
      </c>
      <c r="K431" s="67" t="s">
        <v>396</v>
      </c>
      <c r="L431" s="67" t="s">
        <v>378</v>
      </c>
      <c r="M431" s="67"/>
      <c r="N431" s="67" t="s">
        <v>379</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")))/(LEN(L_PendNeg)+1)),1,0),1)</f>
        <v>0</v>
      </c>
      <c r="BK431" s="61" t="n">
        <f aca="false">IFERROR(IF(SUMPRODUCT((LEN(BF431)-LEN(SUBSTITUTE(BF431," "&amp;L_PendStrict&amp;" "," ")))/(LEN(L_PendStrict)+1))&gt;SUMPRODUCT((LEN(BF431)-LEN(SUBSTITUTE(BF431," "&amp;L_PendNeg&amp;" "," ")))/(LEN(L_PendNeg)+1)),1,0),1)</f>
        <v>0</v>
      </c>
      <c r="BL431" s="61" t="n">
        <f aca="false">IFERROR(IF(OR(SUMPRODUCT(--ISNUMBER(SEARCH({"a0","a-0","a_0","a/0","a.0"},BN431)))&gt;0,SUMPRODUCT(--ISNUMBER(SEARCH({"ref 0","ref no 0","ref. 0","ref: 0","no. 0","no: 0","# 0","rev 0","email 0","memo 0","form 0","sheet 0","log 0","doc 0","report 0","photo 0","photos 0","img 0","file 0","ack 0","batch 0","lot 0","job 0","record 0","fax 0","letter 0","ref0","#0","no.0","no:0"},BM431)))&gt;0,AND(SUMPRODUCT(--ISNUMBER(SEARCH({" ref "," email "," memo "," form "," sheet "," report "," ack "," letter "," record "," log "," doc "," file "," batch "," lot "," job "," fax "," rev "," ticket "," case "," order "},(" "&amp;SUBSTITUTE(SUBSTITUTE(SUBSTITUTE(BM431,":"," "),"."," "),","," ")&amp;" "))))&gt;0,ISNUMBER(SEARCH("000",SUBSTITUTE(BM431,":"," ")))),SUMPRODUCT(--ISNUMBER(SEARCH({"http","www.","\",".pdf",".jpg",".jpeg",".png",".heic",".xls",".doc",".msg",".eml"},Z431)))&gt;0),1,0),0)</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IFERROR(IF(OR(SUMPRODUCT(--ISNUMBER(SEARCH({"a0","a-0","a_0","a/0","a.0"},BP431)))&gt;0,SUMPRODUCT(--ISNUMBER(SEARCH({"ref 0","ref no 0","ref. 0","ref: 0","no. 0","no: 0","# 0","rev 0","email 0","memo 0","form 0","sheet 0","log 0","doc 0","report 0","photo 0","photos 0","img 0","file 0","ack 0","batch 0","lot 0","job 0","record 0","fax 0","letter 0","ref0","#0","no.0","no:0"},BO431)))&gt;0,AND(SUMPRODUCT(--ISNUMBER(SEARCH({" ref "," email "," memo "," form "," sheet "," report "," ack "," letter "," record "," log "," doc "," file "," batch "," lot "," job "," fax "," rev "," ticket "," case "," order "},(" "&amp;SUBSTITUTE(SUBSTITUTE(SUBSTITUTE(BO431,":"," "),"."," "),","," ")&amp;" "))))&gt;0,ISNUMBER(SEARCH("000",SUBSTITUTE(BO431,":"," ")))),SUMPRODUCT(--ISNUMBER(SEARCH({"http","www.","\",".pdf",".jpg",".jpeg",".png",".heic",".xls",".doc",".msg",".eml"},W431)))&gt;0),1,0),0)</f>
        <v>0</v>
      </c>
    </row>
    <row r="432" customFormat="false" ht="39.75" hidden="false" customHeight="true" outlineLevel="0" collapsed="false">
      <c r="A432" s="57" t="s">
        <v>1061</v>
      </c>
      <c r="B432" s="57" t="s">
        <v>272</v>
      </c>
      <c r="C432" s="57" t="str">
        <f aca="false">Flights!$F$17</f>
        <v>MH0138</v>
      </c>
      <c r="D432" s="58" t="n">
        <f aca="false">Flights!$D$17</f>
        <v>46309</v>
      </c>
      <c r="E432" s="57" t="str">
        <f aca="false">Flights!$G$17&amp;"-"&amp;Flights!$H$17</f>
        <v>ADL-KUL</v>
      </c>
      <c r="F432" s="57" t="str">
        <f aca="false">Flights!$K$17</f>
        <v>EY</v>
      </c>
      <c r="G432" s="57" t="s">
        <v>81</v>
      </c>
      <c r="H432" s="57" t="s">
        <v>374</v>
      </c>
      <c r="I432" s="57" t="s">
        <v>394</v>
      </c>
      <c r="J432" s="57" t="s">
        <v>398</v>
      </c>
      <c r="K432" s="67" t="s">
        <v>399</v>
      </c>
      <c r="L432" s="67" t="s">
        <v>378</v>
      </c>
      <c r="M432" s="67"/>
      <c r="N432" s="67" t="s">
        <v>379</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")))/(LEN(L_PendNeg)+1)),1,0),1)</f>
        <v>0</v>
      </c>
      <c r="BK432" s="61" t="n">
        <f aca="false">IFERROR(IF(SUMPRODUCT((LEN(BF432)-LEN(SUBSTITUTE(BF432," "&amp;L_PendStrict&amp;" "," ")))/(LEN(L_PendStrict)+1))&gt;SUMPRODUCT((LEN(BF432)-LEN(SUBSTITUTE(BF432," "&amp;L_PendNeg&amp;" "," ")))/(LEN(L_PendNeg)+1)),1,0),1)</f>
        <v>0</v>
      </c>
      <c r="BL432" s="61" t="n">
        <f aca="false">IFERROR(IF(OR(SUMPRODUCT(--ISNUMBER(SEARCH({"a0","a-0","a_0","a/0","a.0"},BN432)))&gt;0,SUMPRODUCT(--ISNUMBER(SEARCH({"ref 0","ref no 0","ref. 0","ref: 0","no. 0","no: 0","# 0","rev 0","email 0","memo 0","form 0","sheet 0","log 0","doc 0","report 0","photo 0","photos 0","img 0","file 0","ack 0","batch 0","lot 0","job 0","record 0","fax 0","letter 0","ref0","#0","no.0","no:0"},BM432)))&gt;0,AND(SUMPRODUCT(--ISNUMBER(SEARCH({" ref "," email "," memo "," form "," sheet "," report "," ack "," letter "," record "," log "," doc "," file "," batch "," lot "," job "," fax "," rev "," ticket "," case "," order "},(" "&amp;SUBSTITUTE(SUBSTITUTE(SUBSTITUTE(BM432,":"," "),"."," "),","," ")&amp;" "))))&gt;0,ISNUMBER(SEARCH("000",SUBSTITUTE(BM432,":"," ")))),SUMPRODUCT(--ISNUMBER(SEARCH({"http","www.","\",".pdf",".jpg",".jpeg",".png",".heic",".xls",".doc",".msg",".eml"},Z432)))&gt;0),1,0),0)</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IFERROR(IF(OR(SUMPRODUCT(--ISNUMBER(SEARCH({"a0","a-0","a_0","a/0","a.0"},BP432)))&gt;0,SUMPRODUCT(--ISNUMBER(SEARCH({"ref 0","ref no 0","ref. 0","ref: 0","no. 0","no: 0","# 0","rev 0","email 0","memo 0","form 0","sheet 0","log 0","doc 0","report 0","photo 0","photos 0","img 0","file 0","ack 0","batch 0","lot 0","job 0","record 0","fax 0","letter 0","ref0","#0","no.0","no:0"},BO432)))&gt;0,AND(SUMPRODUCT(--ISNUMBER(SEARCH({" ref "," email "," memo "," form "," sheet "," report "," ack "," letter "," record "," log "," doc "," file "," batch "," lot "," job "," fax "," rev "," ticket "," case "," order "},(" "&amp;SUBSTITUTE(SUBSTITUTE(SUBSTITUTE(BO432,":"," "),"."," "),","," ")&amp;" "))))&gt;0,ISNUMBER(SEARCH("000",SUBSTITUTE(BO432,":"," ")))),SUMPRODUCT(--ISNUMBER(SEARCH({"http","www.","\",".pdf",".jpg",".jpeg",".png",".heic",".xls",".doc",".msg",".eml"},W432)))&gt;0),1,0),0)</f>
        <v>0</v>
      </c>
    </row>
    <row r="433" customFormat="false" ht="39.75" hidden="false" customHeight="true" outlineLevel="0" collapsed="false">
      <c r="A433" s="57" t="s">
        <v>1062</v>
      </c>
      <c r="B433" s="57" t="s">
        <v>272</v>
      </c>
      <c r="C433" s="57" t="str">
        <f aca="false">Flights!$F$17</f>
        <v>MH0138</v>
      </c>
      <c r="D433" s="58" t="n">
        <f aca="false">Flights!$D$17</f>
        <v>46309</v>
      </c>
      <c r="E433" s="57" t="str">
        <f aca="false">Flights!$G$17&amp;"-"&amp;Flights!$H$17</f>
        <v>ADL-KUL</v>
      </c>
      <c r="F433" s="57" t="str">
        <f aca="false">Flights!$K$17</f>
        <v>EY</v>
      </c>
      <c r="G433" s="57" t="s">
        <v>81</v>
      </c>
      <c r="H433" s="57" t="s">
        <v>374</v>
      </c>
      <c r="I433" s="57" t="s">
        <v>401</v>
      </c>
      <c r="J433" s="57" t="s">
        <v>402</v>
      </c>
      <c r="K433" s="67" t="s">
        <v>403</v>
      </c>
      <c r="L433" s="67" t="s">
        <v>378</v>
      </c>
      <c r="M433" s="67"/>
      <c r="N433" s="67" t="s">
        <v>379</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")))/(LEN(L_PendNeg)+1)),1,0),1)</f>
        <v>0</v>
      </c>
      <c r="BK433" s="61" t="n">
        <f aca="false">IFERROR(IF(SUMPRODUCT((LEN(BF433)-LEN(SUBSTITUTE(BF433," "&amp;L_PendStrict&amp;" "," ")))/(LEN(L_PendStrict)+1))&gt;SUMPRODUCT((LEN(BF433)-LEN(SUBSTITUTE(BF433," "&amp;L_PendNeg&amp;" "," ")))/(LEN(L_PendNeg)+1)),1,0),1)</f>
        <v>0</v>
      </c>
      <c r="BL433" s="61" t="n">
        <f aca="false">IFERROR(IF(OR(SUMPRODUCT(--ISNUMBER(SEARCH({"a0","a-0","a_0","a/0","a.0"},BN433)))&gt;0,SUMPRODUCT(--ISNUMBER(SEARCH({"ref 0","ref no 0","ref. 0","ref: 0","no. 0","no: 0","# 0","rev 0","email 0","memo 0","form 0","sheet 0","log 0","doc 0","report 0","photo 0","photos 0","img 0","file 0","ack 0","batch 0","lot 0","job 0","record 0","fax 0","letter 0","ref0","#0","no.0","no:0"},BM433)))&gt;0,AND(SUMPRODUCT(--ISNUMBER(SEARCH({" ref "," email "," memo "," form "," sheet "," report "," ack "," letter "," record "," log "," doc "," file "," batch "," lot "," job "," fax "," rev "," ticket "," case "," order "},(" "&amp;SUBSTITUTE(SUBSTITUTE(SUBSTITUTE(BM433,":"," "),"."," "),","," ")&amp;" "))))&gt;0,ISNUMBER(SEARCH("000",SUBSTITUTE(BM433,":"," ")))),SUMPRODUCT(--ISNUMBER(SEARCH({"http","www.","\",".pdf",".jpg",".jpeg",".png",".heic",".xls",".doc",".msg",".eml"},Z433)))&gt;0),1,0),0)</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IFERROR(IF(OR(SUMPRODUCT(--ISNUMBER(SEARCH({"a0","a-0","a_0","a/0","a.0"},BP433)))&gt;0,SUMPRODUCT(--ISNUMBER(SEARCH({"ref 0","ref no 0","ref. 0","ref: 0","no. 0","no: 0","# 0","rev 0","email 0","memo 0","form 0","sheet 0","log 0","doc 0","report 0","photo 0","photos 0","img 0","file 0","ack 0","batch 0","lot 0","job 0","record 0","fax 0","letter 0","ref0","#0","no.0","no:0"},BO433)))&gt;0,AND(SUMPRODUCT(--ISNUMBER(SEARCH({" ref "," email "," memo "," form "," sheet "," report "," ack "," letter "," record "," log "," doc "," file "," batch "," lot "," job "," fax "," rev "," ticket "," case "," order "},(" "&amp;SUBSTITUTE(SUBSTITUTE(SUBSTITUTE(BO433,":"," "),"."," "),","," ")&amp;" "))))&gt;0,ISNUMBER(SEARCH("000",SUBSTITUTE(BO433,":"," ")))),SUMPRODUCT(--ISNUMBER(SEARCH({"http","www.","\",".pdf",".jpg",".jpeg",".png",".heic",".xls",".doc",".msg",".eml"},W433)))&gt;0),1,0),0)</f>
        <v>0</v>
      </c>
    </row>
    <row r="434" customFormat="false" ht="39.75" hidden="false" customHeight="true" outlineLevel="0" collapsed="false">
      <c r="A434" s="57" t="s">
        <v>1063</v>
      </c>
      <c r="B434" s="57" t="s">
        <v>272</v>
      </c>
      <c r="C434" s="57" t="str">
        <f aca="false">Flights!$F$17</f>
        <v>MH0138</v>
      </c>
      <c r="D434" s="58" t="n">
        <f aca="false">Flights!$D$17</f>
        <v>46309</v>
      </c>
      <c r="E434" s="57" t="str">
        <f aca="false">Flights!$G$17&amp;"-"&amp;Flights!$H$17</f>
        <v>ADL-KUL</v>
      </c>
      <c r="F434" s="57" t="str">
        <f aca="false">Flights!$K$17</f>
        <v>EY</v>
      </c>
      <c r="G434" s="57" t="s">
        <v>81</v>
      </c>
      <c r="H434" s="57" t="s">
        <v>374</v>
      </c>
      <c r="I434" s="57" t="s">
        <v>401</v>
      </c>
      <c r="J434" s="57" t="s">
        <v>405</v>
      </c>
      <c r="K434" s="67" t="s">
        <v>403</v>
      </c>
      <c r="L434" s="67" t="s">
        <v>378</v>
      </c>
      <c r="M434" s="67"/>
      <c r="N434" s="67" t="s">
        <v>379</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")))/(LEN(L_PendNeg)+1)),1,0),1)</f>
        <v>0</v>
      </c>
      <c r="BK434" s="61" t="n">
        <f aca="false">IFERROR(IF(SUMPRODUCT((LEN(BF434)-LEN(SUBSTITUTE(BF434," "&amp;L_PendStrict&amp;" "," ")))/(LEN(L_PendStrict)+1))&gt;SUMPRODUCT((LEN(BF434)-LEN(SUBSTITUTE(BF434," "&amp;L_PendNeg&amp;" "," ")))/(LEN(L_PendNeg)+1)),1,0),1)</f>
        <v>0</v>
      </c>
      <c r="BL434" s="61" t="n">
        <f aca="false">IFERROR(IF(OR(SUMPRODUCT(--ISNUMBER(SEARCH({"a0","a-0","a_0","a/0","a.0"},BN434)))&gt;0,SUMPRODUCT(--ISNUMBER(SEARCH({"ref 0","ref no 0","ref. 0","ref: 0","no. 0","no: 0","# 0","rev 0","email 0","memo 0","form 0","sheet 0","log 0","doc 0","report 0","photo 0","photos 0","img 0","file 0","ack 0","batch 0","lot 0","job 0","record 0","fax 0","letter 0","ref0","#0","no.0","no:0"},BM434)))&gt;0,AND(SUMPRODUCT(--ISNUMBER(SEARCH({" ref "," email "," memo "," form "," sheet "," report "," ack "," letter "," record "," log "," doc "," file "," batch "," lot "," job "," fax "," rev "," ticket "," case "," order "},(" "&amp;SUBSTITUTE(SUBSTITUTE(SUBSTITUTE(BM434,":"," "),"."," "),","," ")&amp;" "))))&gt;0,ISNUMBER(SEARCH("000",SUBSTITUTE(BM434,":"," ")))),SUMPRODUCT(--ISNUMBER(SEARCH({"http","www.","\",".pdf",".jpg",".jpeg",".png",".heic",".xls",".doc",".msg",".eml"},Z434)))&gt;0),1,0),0)</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IFERROR(IF(OR(SUMPRODUCT(--ISNUMBER(SEARCH({"a0","a-0","a_0","a/0","a.0"},BP434)))&gt;0,SUMPRODUCT(--ISNUMBER(SEARCH({"ref 0","ref no 0","ref. 0","ref: 0","no. 0","no: 0","# 0","rev 0","email 0","memo 0","form 0","sheet 0","log 0","doc 0","report 0","photo 0","photos 0","img 0","file 0","ack 0","batch 0","lot 0","job 0","record 0","fax 0","letter 0","ref0","#0","no.0","no:0"},BO434)))&gt;0,AND(SUMPRODUCT(--ISNUMBER(SEARCH({" ref "," email "," memo "," form "," sheet "," report "," ack "," letter "," record "," log "," doc "," file "," batch "," lot "," job "," fax "," rev "," ticket "," case "," order "},(" "&amp;SUBSTITUTE(SUBSTITUTE(SUBSTITUTE(BO434,":"," "),"."," "),","," ")&amp;" "))))&gt;0,ISNUMBER(SEARCH("000",SUBSTITUTE(BO434,":"," ")))),SUMPRODUCT(--ISNUMBER(SEARCH({"http","www.","\",".pdf",".jpg",".jpeg",".png",".heic",".xls",".doc",".msg",".eml"},W434)))&gt;0),1,0),0)</f>
        <v>0</v>
      </c>
    </row>
    <row r="435" customFormat="false" ht="39.75" hidden="false" customHeight="true" outlineLevel="0" collapsed="false">
      <c r="A435" s="57" t="s">
        <v>1064</v>
      </c>
      <c r="B435" s="57" t="s">
        <v>272</v>
      </c>
      <c r="C435" s="57" t="str">
        <f aca="false">Flights!$F$17</f>
        <v>MH0138</v>
      </c>
      <c r="D435" s="58" t="n">
        <f aca="false">Flights!$D$17</f>
        <v>46309</v>
      </c>
      <c r="E435" s="57" t="str">
        <f aca="false">Flights!$G$17&amp;"-"&amp;Flights!$H$17</f>
        <v>ADL-KUL</v>
      </c>
      <c r="F435" s="57" t="str">
        <f aca="false">Flights!$K$17</f>
        <v>EY</v>
      </c>
      <c r="G435" s="57" t="s">
        <v>81</v>
      </c>
      <c r="H435" s="57" t="s">
        <v>374</v>
      </c>
      <c r="I435" s="57" t="s">
        <v>407</v>
      </c>
      <c r="J435" s="57" t="s">
        <v>408</v>
      </c>
      <c r="K435" s="67" t="s">
        <v>1065</v>
      </c>
      <c r="L435" s="67" t="s">
        <v>999</v>
      </c>
      <c r="M435" s="67"/>
      <c r="N435" s="67" t="s">
        <v>379</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")))/(LEN(L_PendNeg)+1)),1,0),1)</f>
        <v>0</v>
      </c>
      <c r="BK435" s="61" t="n">
        <f aca="false">IFERROR(IF(SUMPRODUCT((LEN(BF435)-LEN(SUBSTITUTE(BF435," "&amp;L_PendStrict&amp;" "," ")))/(LEN(L_PendStrict)+1))&gt;SUMPRODUCT((LEN(BF435)-LEN(SUBSTITUTE(BF435," "&amp;L_PendNeg&amp;" "," ")))/(LEN(L_PendNeg)+1)),1,0),1)</f>
        <v>0</v>
      </c>
      <c r="BL435" s="61" t="n">
        <f aca="false">IFERROR(IF(OR(SUMPRODUCT(--ISNUMBER(SEARCH({"a0","a-0","a_0","a/0","a.0"},BN435)))&gt;0,SUMPRODUCT(--ISNUMBER(SEARCH({"ref 0","ref no 0","ref. 0","ref: 0","no. 0","no: 0","# 0","rev 0","email 0","memo 0","form 0","sheet 0","log 0","doc 0","report 0","photo 0","photos 0","img 0","file 0","ack 0","batch 0","lot 0","job 0","record 0","fax 0","letter 0","ref0","#0","no.0","no:0"},BM435)))&gt;0,AND(SUMPRODUCT(--ISNUMBER(SEARCH({" ref "," email "," memo "," form "," sheet "," report "," ack "," letter "," record "," log "," doc "," file "," batch "," lot "," job "," fax "," rev "," ticket "," case "," order "},(" "&amp;SUBSTITUTE(SUBSTITUTE(SUBSTITUTE(BM435,":"," "),"."," "),","," ")&amp;" "))))&gt;0,ISNUMBER(SEARCH("000",SUBSTITUTE(BM435,":"," ")))),SUMPRODUCT(--ISNUMBER(SEARCH({"http","www.","\",".pdf",".jpg",".jpeg",".png",".heic",".xls",".doc",".msg",".eml"},Z435)))&gt;0),1,0),0)</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IFERROR(IF(OR(SUMPRODUCT(--ISNUMBER(SEARCH({"a0","a-0","a_0","a/0","a.0"},BP435)))&gt;0,SUMPRODUCT(--ISNUMBER(SEARCH({"ref 0","ref no 0","ref. 0","ref: 0","no. 0","no: 0","# 0","rev 0","email 0","memo 0","form 0","sheet 0","log 0","doc 0","report 0","photo 0","photos 0","img 0","file 0","ack 0","batch 0","lot 0","job 0","record 0","fax 0","letter 0","ref0","#0","no.0","no:0"},BO435)))&gt;0,AND(SUMPRODUCT(--ISNUMBER(SEARCH({" ref "," email "," memo "," form "," sheet "," report "," ack "," letter "," record "," log "," doc "," file "," batch "," lot "," job "," fax "," rev "," ticket "," case "," order "},(" "&amp;SUBSTITUTE(SUBSTITUTE(SUBSTITUTE(BO435,":"," "),"."," "),","," ")&amp;" "))))&gt;0,ISNUMBER(SEARCH("000",SUBSTITUTE(BO435,":"," ")))),SUMPRODUCT(--ISNUMBER(SEARCH({"http","www.","\",".pdf",".jpg",".jpeg",".png",".heic",".xls",".doc",".msg",".eml"},W435)))&gt;0),1,0),0)</f>
        <v>0</v>
      </c>
    </row>
    <row r="436" customFormat="false" ht="91.5" hidden="false" customHeight="true" outlineLevel="0" collapsed="false">
      <c r="A436" s="57" t="s">
        <v>1066</v>
      </c>
      <c r="B436" s="57" t="s">
        <v>272</v>
      </c>
      <c r="C436" s="57" t="str">
        <f aca="false">Flights!$F$17</f>
        <v>MH0138</v>
      </c>
      <c r="D436" s="58" t="n">
        <f aca="false">Flights!$D$17</f>
        <v>46309</v>
      </c>
      <c r="E436" s="57" t="str">
        <f aca="false">Flights!$G$17&amp;"-"&amp;Flights!$H$17</f>
        <v>ADL-KUL</v>
      </c>
      <c r="F436" s="57" t="str">
        <f aca="false">Flights!$K$17</f>
        <v>EY</v>
      </c>
      <c r="G436" s="57" t="s">
        <v>81</v>
      </c>
      <c r="H436" s="57" t="s">
        <v>374</v>
      </c>
      <c r="I436" s="57" t="s">
        <v>407</v>
      </c>
      <c r="J436" s="57" t="s">
        <v>1067</v>
      </c>
      <c r="K436" s="67" t="s">
        <v>1068</v>
      </c>
      <c r="L436" s="67" t="s">
        <v>670</v>
      </c>
      <c r="M436" s="67"/>
      <c r="N436" s="67" t="s">
        <v>440</v>
      </c>
      <c r="O436" s="67" t="s">
        <v>1069</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")))/(LEN(L_PendNeg)+1)),1,0),1)</f>
        <v>0</v>
      </c>
      <c r="BK436" s="61" t="n">
        <f aca="false">IFERROR(IF(SUMPRODUCT((LEN(BF436)-LEN(SUBSTITUTE(BF436," "&amp;L_PendStrict&amp;" "," ")))/(LEN(L_PendStrict)+1))&gt;SUMPRODUCT((LEN(BF436)-LEN(SUBSTITUTE(BF436," "&amp;L_PendNeg&amp;" "," ")))/(LEN(L_PendNeg)+1)),1,0),1)</f>
        <v>0</v>
      </c>
      <c r="BL436" s="61" t="n">
        <f aca="false">IFERROR(IF(OR(SUMPRODUCT(--ISNUMBER(SEARCH({"a0","a-0","a_0","a/0","a.0"},BN436)))&gt;0,SUMPRODUCT(--ISNUMBER(SEARCH({"ref 0","ref no 0","ref. 0","ref: 0","no. 0","no: 0","# 0","rev 0","email 0","memo 0","form 0","sheet 0","log 0","doc 0","report 0","photo 0","photos 0","img 0","file 0","ack 0","batch 0","lot 0","job 0","record 0","fax 0","letter 0","ref0","#0","no.0","no:0"},BM436)))&gt;0,AND(SUMPRODUCT(--ISNUMBER(SEARCH({" ref "," email "," memo "," form "," sheet "," report "," ack "," letter "," record "," log "," doc "," file "," batch "," lot "," job "," fax "," rev "," ticket "," case "," order "},(" "&amp;SUBSTITUTE(SUBSTITUTE(SUBSTITUTE(BM436,":"," "),"."," "),","," ")&amp;" "))))&gt;0,ISNUMBER(SEARCH("000",SUBSTITUTE(BM436,":"," ")))),SUMPRODUCT(--ISNUMBER(SEARCH({"http","www.","\",".pdf",".jpg",".jpeg",".png",".heic",".xls",".doc",".msg",".eml"},Z436)))&gt;0),1,0),0)</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IFERROR(IF(OR(SUMPRODUCT(--ISNUMBER(SEARCH({"a0","a-0","a_0","a/0","a.0"},BP436)))&gt;0,SUMPRODUCT(--ISNUMBER(SEARCH({"ref 0","ref no 0","ref. 0","ref: 0","no. 0","no: 0","# 0","rev 0","email 0","memo 0","form 0","sheet 0","log 0","doc 0","report 0","photo 0","photos 0","img 0","file 0","ack 0","batch 0","lot 0","job 0","record 0","fax 0","letter 0","ref0","#0","no.0","no:0"},BO436)))&gt;0,AND(SUMPRODUCT(--ISNUMBER(SEARCH({" ref "," email "," memo "," form "," sheet "," report "," ack "," letter "," record "," log "," doc "," file "," batch "," lot "," job "," fax "," rev "," ticket "," case "," order "},(" "&amp;SUBSTITUTE(SUBSTITUTE(SUBSTITUTE(BO436,":"," "),"."," "),","," ")&amp;" "))))&gt;0,ISNUMBER(SEARCH("000",SUBSTITUTE(BO436,":"," ")))),SUMPRODUCT(--ISNUMBER(SEARCH({"http","www.","\",".pdf",".jpg",".jpeg",".png",".heic",".xls",".doc",".msg",".eml"},W436)))&gt;0),1,0),0)</f>
        <v>0</v>
      </c>
    </row>
    <row r="437" customFormat="false" ht="39.75" hidden="false" customHeight="true" outlineLevel="0" collapsed="false">
      <c r="A437" s="57" t="s">
        <v>1070</v>
      </c>
      <c r="B437" s="57" t="s">
        <v>272</v>
      </c>
      <c r="C437" s="57" t="str">
        <f aca="false">Flights!$F$17</f>
        <v>MH0138</v>
      </c>
      <c r="D437" s="58" t="n">
        <f aca="false">Flights!$D$17</f>
        <v>46309</v>
      </c>
      <c r="E437" s="57" t="str">
        <f aca="false">Flights!$G$17&amp;"-"&amp;Flights!$H$17</f>
        <v>ADL-KUL</v>
      </c>
      <c r="F437" s="57" t="str">
        <f aca="false">Flights!$K$17</f>
        <v>EY</v>
      </c>
      <c r="G437" s="57" t="s">
        <v>83</v>
      </c>
      <c r="H437" s="57" t="s">
        <v>374</v>
      </c>
      <c r="I437" s="57" t="s">
        <v>375</v>
      </c>
      <c r="J437" s="57" t="s">
        <v>412</v>
      </c>
      <c r="K437" s="67" t="s">
        <v>413</v>
      </c>
      <c r="L437" s="67" t="s">
        <v>414</v>
      </c>
      <c r="M437" s="67"/>
      <c r="N437" s="67" t="s">
        <v>379</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")))/(LEN(L_PendNeg)+1)),1,0),1)</f>
        <v>0</v>
      </c>
      <c r="BK437" s="61" t="n">
        <f aca="false">IFERROR(IF(SUMPRODUCT((LEN(BF437)-LEN(SUBSTITUTE(BF437," "&amp;L_PendStrict&amp;" "," ")))/(LEN(L_PendStrict)+1))&gt;SUMPRODUCT((LEN(BF437)-LEN(SUBSTITUTE(BF437," "&amp;L_PendNeg&amp;" "," ")))/(LEN(L_PendNeg)+1)),1,0),1)</f>
        <v>0</v>
      </c>
      <c r="BL437" s="61" t="n">
        <f aca="false">IFERROR(IF(OR(SUMPRODUCT(--ISNUMBER(SEARCH({"a0","a-0","a_0","a/0","a.0"},BN437)))&gt;0,SUMPRODUCT(--ISNUMBER(SEARCH({"ref 0","ref no 0","ref. 0","ref: 0","no. 0","no: 0","# 0","rev 0","email 0","memo 0","form 0","sheet 0","log 0","doc 0","report 0","photo 0","photos 0","img 0","file 0","ack 0","batch 0","lot 0","job 0","record 0","fax 0","letter 0","ref0","#0","no.0","no:0"},BM437)))&gt;0,AND(SUMPRODUCT(--ISNUMBER(SEARCH({" ref "," email "," memo "," form "," sheet "," report "," ack "," letter "," record "," log "," doc "," file "," batch "," lot "," job "," fax "," rev "," ticket "," case "," order "},(" "&amp;SUBSTITUTE(SUBSTITUTE(SUBSTITUTE(BM437,":"," "),"."," "),","," ")&amp;" "))))&gt;0,ISNUMBER(SEARCH("000",SUBSTITUTE(BM437,":"," ")))),SUMPRODUCT(--ISNUMBER(SEARCH({"http","www.","\",".pdf",".jpg",".jpeg",".png",".heic",".xls",".doc",".msg",".eml"},Z437)))&gt;0),1,0),0)</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IFERROR(IF(OR(SUMPRODUCT(--ISNUMBER(SEARCH({"a0","a-0","a_0","a/0","a.0"},BP437)))&gt;0,SUMPRODUCT(--ISNUMBER(SEARCH({"ref 0","ref no 0","ref. 0","ref: 0","no. 0","no: 0","# 0","rev 0","email 0","memo 0","form 0","sheet 0","log 0","doc 0","report 0","photo 0","photos 0","img 0","file 0","ack 0","batch 0","lot 0","job 0","record 0","fax 0","letter 0","ref0","#0","no.0","no:0"},BO437)))&gt;0,AND(SUMPRODUCT(--ISNUMBER(SEARCH({" ref "," email "," memo "," form "," sheet "," report "," ack "," letter "," record "," log "," doc "," file "," batch "," lot "," job "," fax "," rev "," ticket "," case "," order "},(" "&amp;SUBSTITUTE(SUBSTITUTE(SUBSTITUTE(BO437,":"," "),"."," "),","," ")&amp;" "))))&gt;0,ISNUMBER(SEARCH("000",SUBSTITUTE(BO437,":"," ")))),SUMPRODUCT(--ISNUMBER(SEARCH({"http","www.","\",".pdf",".jpg",".jpeg",".png",".heic",".xls",".doc",".msg",".eml"},W437)))&gt;0),1,0),0)</f>
        <v>0</v>
      </c>
    </row>
    <row r="438" customFormat="false" ht="39.75" hidden="false" customHeight="true" outlineLevel="0" collapsed="false">
      <c r="A438" s="57" t="s">
        <v>1071</v>
      </c>
      <c r="B438" s="57" t="s">
        <v>272</v>
      </c>
      <c r="C438" s="57" t="str">
        <f aca="false">Flights!$F$17</f>
        <v>MH0138</v>
      </c>
      <c r="D438" s="58" t="n">
        <f aca="false">Flights!$D$17</f>
        <v>46309</v>
      </c>
      <c r="E438" s="57" t="str">
        <f aca="false">Flights!$G$17&amp;"-"&amp;Flights!$H$17</f>
        <v>ADL-KUL</v>
      </c>
      <c r="F438" s="57" t="str">
        <f aca="false">Flights!$K$17</f>
        <v>EY</v>
      </c>
      <c r="G438" s="57" t="s">
        <v>416</v>
      </c>
      <c r="H438" s="57" t="s">
        <v>374</v>
      </c>
      <c r="I438" s="57" t="s">
        <v>375</v>
      </c>
      <c r="J438" s="57" t="s">
        <v>417</v>
      </c>
      <c r="K438" s="67"/>
      <c r="L438" s="67" t="s">
        <v>418</v>
      </c>
      <c r="M438" s="67"/>
      <c r="N438" s="67" t="s">
        <v>379</v>
      </c>
      <c r="O438" s="67" t="s">
        <v>419</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")))/(LEN(L_PendNeg)+1)),1,0),1)</f>
        <v>0</v>
      </c>
      <c r="BK438" s="61" t="n">
        <f aca="false">IFERROR(IF(SUMPRODUCT((LEN(BF438)-LEN(SUBSTITUTE(BF438," "&amp;L_PendStrict&amp;" "," ")))/(LEN(L_PendStrict)+1))&gt;SUMPRODUCT((LEN(BF438)-LEN(SUBSTITUTE(BF438," "&amp;L_PendNeg&amp;" "," ")))/(LEN(L_PendNeg)+1)),1,0),1)</f>
        <v>0</v>
      </c>
      <c r="BL438" s="61" t="n">
        <f aca="false">IFERROR(IF(OR(SUMPRODUCT(--ISNUMBER(SEARCH({"a0","a-0","a_0","a/0","a.0"},BN438)))&gt;0,SUMPRODUCT(--ISNUMBER(SEARCH({"ref 0","ref no 0","ref. 0","ref: 0","no. 0","no: 0","# 0","rev 0","email 0","memo 0","form 0","sheet 0","log 0","doc 0","report 0","photo 0","photos 0","img 0","file 0","ack 0","batch 0","lot 0","job 0","record 0","fax 0","letter 0","ref0","#0","no.0","no:0"},BM438)))&gt;0,AND(SUMPRODUCT(--ISNUMBER(SEARCH({" ref "," email "," memo "," form "," sheet "," report "," ack "," letter "," record "," log "," doc "," file "," batch "," lot "," job "," fax "," rev "," ticket "," case "," order "},(" "&amp;SUBSTITUTE(SUBSTITUTE(SUBSTITUTE(BM438,":"," "),"."," "),","," ")&amp;" "))))&gt;0,ISNUMBER(SEARCH("000",SUBSTITUTE(BM438,":"," ")))),SUMPRODUCT(--ISNUMBER(SEARCH({"http","www.","\",".pdf",".jpg",".jpeg",".png",".heic",".xls",".doc",".msg",".eml"},Z438)))&gt;0),1,0),0)</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IFERROR(IF(OR(SUMPRODUCT(--ISNUMBER(SEARCH({"a0","a-0","a_0","a/0","a.0"},BP438)))&gt;0,SUMPRODUCT(--ISNUMBER(SEARCH({"ref 0","ref no 0","ref. 0","ref: 0","no. 0","no: 0","# 0","rev 0","email 0","memo 0","form 0","sheet 0","log 0","doc 0","report 0","photo 0","photos 0","img 0","file 0","ack 0","batch 0","lot 0","job 0","record 0","fax 0","letter 0","ref0","#0","no.0","no:0"},BO438)))&gt;0,AND(SUMPRODUCT(--ISNUMBER(SEARCH({" ref "," email "," memo "," form "," sheet "," report "," ack "," letter "," record "," log "," doc "," file "," batch "," lot "," job "," fax "," rev "," ticket "," case "," order "},(" "&amp;SUBSTITUTE(SUBSTITUTE(SUBSTITUTE(BO438,":"," "),"."," "),","," ")&amp;" "))))&gt;0,ISNUMBER(SEARCH("000",SUBSTITUTE(BO438,":"," ")))),SUMPRODUCT(--ISNUMBER(SEARCH({"http","www.","\",".pdf",".jpg",".jpeg",".png",".heic",".xls",".doc",".msg",".eml"},W438)))&gt;0),1,0),0)</f>
        <v>0</v>
      </c>
    </row>
    <row r="439" customFormat="false" ht="39.75" hidden="false" customHeight="true" outlineLevel="0" collapsed="false">
      <c r="A439" s="57" t="s">
        <v>1072</v>
      </c>
      <c r="B439" s="57" t="s">
        <v>272</v>
      </c>
      <c r="C439" s="57" t="str">
        <f aca="false">Flights!$F$17</f>
        <v>MH0138</v>
      </c>
      <c r="D439" s="58" t="n">
        <f aca="false">Flights!$D$17</f>
        <v>46309</v>
      </c>
      <c r="E439" s="57" t="str">
        <f aca="false">Flights!$G$17&amp;"-"&amp;Flights!$H$17</f>
        <v>ADL-KUL</v>
      </c>
      <c r="F439" s="57" t="str">
        <f aca="false">Flights!$K$17</f>
        <v>EY</v>
      </c>
      <c r="G439" s="57" t="s">
        <v>416</v>
      </c>
      <c r="H439" s="57" t="s">
        <v>374</v>
      </c>
      <c r="I439" s="57" t="s">
        <v>375</v>
      </c>
      <c r="J439" s="57" t="s">
        <v>421</v>
      </c>
      <c r="K439" s="67" t="s">
        <v>422</v>
      </c>
      <c r="L439" s="67" t="s">
        <v>418</v>
      </c>
      <c r="M439" s="67"/>
      <c r="N439" s="67" t="s">
        <v>379</v>
      </c>
      <c r="O439" s="67" t="s">
        <v>419</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")))/(LEN(L_PendNeg)+1)),1,0),1)</f>
        <v>0</v>
      </c>
      <c r="BK439" s="61" t="n">
        <f aca="false">IFERROR(IF(SUMPRODUCT((LEN(BF439)-LEN(SUBSTITUTE(BF439," "&amp;L_PendStrict&amp;" "," ")))/(LEN(L_PendStrict)+1))&gt;SUMPRODUCT((LEN(BF439)-LEN(SUBSTITUTE(BF439," "&amp;L_PendNeg&amp;" "," ")))/(LEN(L_PendNeg)+1)),1,0),1)</f>
        <v>0</v>
      </c>
      <c r="BL439" s="61" t="n">
        <f aca="false">IFERROR(IF(OR(SUMPRODUCT(--ISNUMBER(SEARCH({"a0","a-0","a_0","a/0","a.0"},BN439)))&gt;0,SUMPRODUCT(--ISNUMBER(SEARCH({"ref 0","ref no 0","ref. 0","ref: 0","no. 0","no: 0","# 0","rev 0","email 0","memo 0","form 0","sheet 0","log 0","doc 0","report 0","photo 0","photos 0","img 0","file 0","ack 0","batch 0","lot 0","job 0","record 0","fax 0","letter 0","ref0","#0","no.0","no:0"},BM439)))&gt;0,AND(SUMPRODUCT(--ISNUMBER(SEARCH({" ref "," email "," memo "," form "," sheet "," report "," ack "," letter "," record "," log "," doc "," file "," batch "," lot "," job "," fax "," rev "," ticket "," case "," order "},(" "&amp;SUBSTITUTE(SUBSTITUTE(SUBSTITUTE(BM439,":"," "),"."," "),","," ")&amp;" "))))&gt;0,ISNUMBER(SEARCH("000",SUBSTITUTE(BM439,":"," ")))),SUMPRODUCT(--ISNUMBER(SEARCH({"http","www.","\",".pdf",".jpg",".jpeg",".png",".heic",".xls",".doc",".msg",".eml"},Z439)))&gt;0),1,0),0)</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IFERROR(IF(OR(SUMPRODUCT(--ISNUMBER(SEARCH({"a0","a-0","a_0","a/0","a.0"},BP439)))&gt;0,SUMPRODUCT(--ISNUMBER(SEARCH({"ref 0","ref no 0","ref. 0","ref: 0","no. 0","no: 0","# 0","rev 0","email 0","memo 0","form 0","sheet 0","log 0","doc 0","report 0","photo 0","photos 0","img 0","file 0","ack 0","batch 0","lot 0","job 0","record 0","fax 0","letter 0","ref0","#0","no.0","no:0"},BO439)))&gt;0,AND(SUMPRODUCT(--ISNUMBER(SEARCH({" ref "," email "," memo "," form "," sheet "," report "," ack "," letter "," record "," log "," doc "," file "," batch "," lot "," job "," fax "," rev "," ticket "," case "," order "},(" "&amp;SUBSTITUTE(SUBSTITUTE(SUBSTITUTE(BO439,":"," "),"."," "),","," ")&amp;" "))))&gt;0,ISNUMBER(SEARCH("000",SUBSTITUTE(BO439,":"," ")))),SUMPRODUCT(--ISNUMBER(SEARCH({"http","www.","\",".pdf",".jpg",".jpeg",".png",".heic",".xls",".doc",".msg",".eml"},W439)))&gt;0),1,0),0)</f>
        <v>0</v>
      </c>
    </row>
    <row r="440" customFormat="false" ht="39.75" hidden="false" customHeight="true" outlineLevel="0" collapsed="false">
      <c r="A440" s="57" t="s">
        <v>1073</v>
      </c>
      <c r="B440" s="57" t="s">
        <v>272</v>
      </c>
      <c r="C440" s="57" t="str">
        <f aca="false">Flights!$F$17</f>
        <v>MH0138</v>
      </c>
      <c r="D440" s="58" t="n">
        <f aca="false">Flights!$D$17</f>
        <v>46309</v>
      </c>
      <c r="E440" s="57" t="str">
        <f aca="false">Flights!$G$17&amp;"-"&amp;Flights!$H$17</f>
        <v>ADL-KUL</v>
      </c>
      <c r="F440" s="57" t="str">
        <f aca="false">Flights!$K$17</f>
        <v>EY</v>
      </c>
      <c r="G440" s="57" t="s">
        <v>416</v>
      </c>
      <c r="H440" s="57" t="s">
        <v>374</v>
      </c>
      <c r="I440" s="57" t="s">
        <v>424</v>
      </c>
      <c r="J440" s="57" t="s">
        <v>425</v>
      </c>
      <c r="K440" s="67"/>
      <c r="L440" s="67" t="s">
        <v>418</v>
      </c>
      <c r="M440" s="67"/>
      <c r="N440" s="67" t="s">
        <v>379</v>
      </c>
      <c r="O440" s="67" t="s">
        <v>419</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")))/(LEN(L_PendNeg)+1)),1,0),1)</f>
        <v>0</v>
      </c>
      <c r="BK440" s="61" t="n">
        <f aca="false">IFERROR(IF(SUMPRODUCT((LEN(BF440)-LEN(SUBSTITUTE(BF440," "&amp;L_PendStrict&amp;" "," ")))/(LEN(L_PendStrict)+1))&gt;SUMPRODUCT((LEN(BF440)-LEN(SUBSTITUTE(BF440," "&amp;L_PendNeg&amp;" "," ")))/(LEN(L_PendNeg)+1)),1,0),1)</f>
        <v>0</v>
      </c>
      <c r="BL440" s="61" t="n">
        <f aca="false">IFERROR(IF(OR(SUMPRODUCT(--ISNUMBER(SEARCH({"a0","a-0","a_0","a/0","a.0"},BN440)))&gt;0,SUMPRODUCT(--ISNUMBER(SEARCH({"ref 0","ref no 0","ref. 0","ref: 0","no. 0","no: 0","# 0","rev 0","email 0","memo 0","form 0","sheet 0","log 0","doc 0","report 0","photo 0","photos 0","img 0","file 0","ack 0","batch 0","lot 0","job 0","record 0","fax 0","letter 0","ref0","#0","no.0","no:0"},BM440)))&gt;0,AND(SUMPRODUCT(--ISNUMBER(SEARCH({" ref "," email "," memo "," form "," sheet "," report "," ack "," letter "," record "," log "," doc "," file "," batch "," lot "," job "," fax "," rev "," ticket "," case "," order "},(" "&amp;SUBSTITUTE(SUBSTITUTE(SUBSTITUTE(BM440,":"," "),"."," "),","," ")&amp;" "))))&gt;0,ISNUMBER(SEARCH("000",SUBSTITUTE(BM440,":"," ")))),SUMPRODUCT(--ISNUMBER(SEARCH({"http","www.","\",".pdf",".jpg",".jpeg",".png",".heic",".xls",".doc",".msg",".eml"},Z440)))&gt;0),1,0),0)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IFERROR(IF(OR(SUMPRODUCT(--ISNUMBER(SEARCH({"a0","a-0","a_0","a/0","a.0"},BP440)))&gt;0,SUMPRODUCT(--ISNUMBER(SEARCH({"ref 0","ref no 0","ref. 0","ref: 0","no. 0","no: 0","# 0","rev 0","email 0","memo 0","form 0","sheet 0","log 0","doc 0","report 0","photo 0","photos 0","img 0","file 0","ack 0","batch 0","lot 0","job 0","record 0","fax 0","letter 0","ref0","#0","no.0","no:0"},BO440)))&gt;0,AND(SUMPRODUCT(--ISNUMBER(SEARCH({" ref "," email "," memo "," form "," sheet "," report "," ack "," letter "," record "," log "," doc "," file "," batch "," lot "," job "," fax "," rev "," ticket "," case "," order "},(" "&amp;SUBSTITUTE(SUBSTITUTE(SUBSTITUTE(BO440,":"," "),"."," "),","," ")&amp;" "))))&gt;0,ISNUMBER(SEARCH("000",SUBSTITUTE(BO440,":"," ")))),SUMPRODUCT(--ISNUMBER(SEARCH({"http","www.","\",".pdf",".jpg",".jpeg",".png",".heic",".xls",".doc",".msg",".eml"},W440)))&gt;0),1,0),0)</f>
        <v>0</v>
      </c>
    </row>
    <row r="441" customFormat="false" ht="39.75" hidden="false" customHeight="true" outlineLevel="0" collapsed="false">
      <c r="A441" s="57" t="s">
        <v>1074</v>
      </c>
      <c r="B441" s="57" t="s">
        <v>272</v>
      </c>
      <c r="C441" s="57" t="str">
        <f aca="false">Flights!$F$17</f>
        <v>MH0138</v>
      </c>
      <c r="D441" s="58" t="n">
        <f aca="false">Flights!$D$17</f>
        <v>46309</v>
      </c>
      <c r="E441" s="57" t="str">
        <f aca="false">Flights!$G$17&amp;"-"&amp;Flights!$H$17</f>
        <v>ADL-KUL</v>
      </c>
      <c r="F441" s="57" t="str">
        <f aca="false">Flights!$K$17</f>
        <v>EY</v>
      </c>
      <c r="G441" s="57" t="s">
        <v>416</v>
      </c>
      <c r="H441" s="57" t="s">
        <v>374</v>
      </c>
      <c r="I441" s="57" t="s">
        <v>424</v>
      </c>
      <c r="J441" s="57" t="s">
        <v>427</v>
      </c>
      <c r="K441" s="67"/>
      <c r="L441" s="67" t="s">
        <v>418</v>
      </c>
      <c r="M441" s="67"/>
      <c r="N441" s="67" t="s">
        <v>379</v>
      </c>
      <c r="O441" s="67" t="s">
        <v>419</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")))/(LEN(L_PendNeg)+1)),1,0),1)</f>
        <v>0</v>
      </c>
      <c r="BK441" s="61" t="n">
        <f aca="false">IFERROR(IF(SUMPRODUCT((LEN(BF441)-LEN(SUBSTITUTE(BF441," "&amp;L_PendStrict&amp;" "," ")))/(LEN(L_PendStrict)+1))&gt;SUMPRODUCT((LEN(BF441)-LEN(SUBSTITUTE(BF441," "&amp;L_PendNeg&amp;" "," ")))/(LEN(L_PendNeg)+1)),1,0),1)</f>
        <v>0</v>
      </c>
      <c r="BL441" s="61" t="n">
        <f aca="false">IFERROR(IF(OR(SUMPRODUCT(--ISNUMBER(SEARCH({"a0","a-0","a_0","a/0","a.0"},BN441)))&gt;0,SUMPRODUCT(--ISNUMBER(SEARCH({"ref 0","ref no 0","ref. 0","ref: 0","no. 0","no: 0","# 0","rev 0","email 0","memo 0","form 0","sheet 0","log 0","doc 0","report 0","photo 0","photos 0","img 0","file 0","ack 0","batch 0","lot 0","job 0","record 0","fax 0","letter 0","ref0","#0","no.0","no:0"},BM441)))&gt;0,AND(SUMPRODUCT(--ISNUMBER(SEARCH({" ref "," email "," memo "," form "," sheet "," report "," ack "," letter "," record "," log "," doc "," file "," batch "," lot "," job "," fax "," rev "," ticket "," case "," order "},(" "&amp;SUBSTITUTE(SUBSTITUTE(SUBSTITUTE(BM441,":"," "),"."," "),","," ")&amp;" "))))&gt;0,ISNUMBER(SEARCH("000",SUBSTITUTE(BM441,":"," ")))),SUMPRODUCT(--ISNUMBER(SEARCH({"http","www.","\",".pdf",".jpg",".jpeg",".png",".heic",".xls",".doc",".msg",".eml"},Z441)))&gt;0),1,0),0)</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IFERROR(IF(OR(SUMPRODUCT(--ISNUMBER(SEARCH({"a0","a-0","a_0","a/0","a.0"},BP441)))&gt;0,SUMPRODUCT(--ISNUMBER(SEARCH({"ref 0","ref no 0","ref. 0","ref: 0","no. 0","no: 0","# 0","rev 0","email 0","memo 0","form 0","sheet 0","log 0","doc 0","report 0","photo 0","photos 0","img 0","file 0","ack 0","batch 0","lot 0","job 0","record 0","fax 0","letter 0","ref0","#0","no.0","no:0"},BO441)))&gt;0,AND(SUMPRODUCT(--ISNUMBER(SEARCH({" ref "," email "," memo "," form "," sheet "," report "," ack "," letter "," record "," log "," doc "," file "," batch "," lot "," job "," fax "," rev "," ticket "," case "," order "},(" "&amp;SUBSTITUTE(SUBSTITUTE(SUBSTITUTE(BO441,":"," "),"."," "),","," ")&amp;" "))))&gt;0,ISNUMBER(SEARCH("000",SUBSTITUTE(BO441,":"," ")))),SUMPRODUCT(--ISNUMBER(SEARCH({"http","www.","\",".pdf",".jpg",".jpeg",".png",".heic",".xls",".doc",".msg",".eml"},W441)))&gt;0),1,0),0)</f>
        <v>0</v>
      </c>
    </row>
    <row r="442" customFormat="false" ht="39.75" hidden="false" customHeight="true" outlineLevel="0" collapsed="false">
      <c r="A442" s="57" t="s">
        <v>1075</v>
      </c>
      <c r="B442" s="57" t="s">
        <v>272</v>
      </c>
      <c r="C442" s="57" t="str">
        <f aca="false">Flights!$F$17</f>
        <v>MH0138</v>
      </c>
      <c r="D442" s="58" t="n">
        <f aca="false">Flights!$D$17</f>
        <v>46309</v>
      </c>
      <c r="E442" s="57" t="str">
        <f aca="false">Flights!$G$17&amp;"-"&amp;Flights!$H$17</f>
        <v>ADL-KUL</v>
      </c>
      <c r="F442" s="57" t="str">
        <f aca="false">Flights!$K$17</f>
        <v>EY</v>
      </c>
      <c r="G442" s="57" t="s">
        <v>416</v>
      </c>
      <c r="H442" s="57" t="s">
        <v>374</v>
      </c>
      <c r="I442" s="57" t="s">
        <v>424</v>
      </c>
      <c r="J442" s="57" t="s">
        <v>429</v>
      </c>
      <c r="K442" s="67"/>
      <c r="L442" s="67" t="s">
        <v>418</v>
      </c>
      <c r="M442" s="67"/>
      <c r="N442" s="67" t="s">
        <v>379</v>
      </c>
      <c r="O442" s="67" t="s">
        <v>419</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")))/(LEN(L_PendNeg)+1)),1,0),1)</f>
        <v>0</v>
      </c>
      <c r="BK442" s="61" t="n">
        <f aca="false">IFERROR(IF(SUMPRODUCT((LEN(BF442)-LEN(SUBSTITUTE(BF442," "&amp;L_PendStrict&amp;" "," ")))/(LEN(L_PendStrict)+1))&gt;SUMPRODUCT((LEN(BF442)-LEN(SUBSTITUTE(BF442," "&amp;L_PendNeg&amp;" "," ")))/(LEN(L_PendNeg)+1)),1,0),1)</f>
        <v>0</v>
      </c>
      <c r="BL442" s="61" t="n">
        <f aca="false">IFERROR(IF(OR(SUMPRODUCT(--ISNUMBER(SEARCH({"a0","a-0","a_0","a/0","a.0"},BN442)))&gt;0,SUMPRODUCT(--ISNUMBER(SEARCH({"ref 0","ref no 0","ref. 0","ref: 0","no. 0","no: 0","# 0","rev 0","email 0","memo 0","form 0","sheet 0","log 0","doc 0","report 0","photo 0","photos 0","img 0","file 0","ack 0","batch 0","lot 0","job 0","record 0","fax 0","letter 0","ref0","#0","no.0","no:0"},BM442)))&gt;0,AND(SUMPRODUCT(--ISNUMBER(SEARCH({" ref "," email "," memo "," form "," sheet "," report "," ack "," letter "," record "," log "," doc "," file "," batch "," lot "," job "," fax "," rev "," ticket "," case "," order "},(" "&amp;SUBSTITUTE(SUBSTITUTE(SUBSTITUTE(BM442,":"," "),"."," "),","," ")&amp;" "))))&gt;0,ISNUMBER(SEARCH("000",SUBSTITUTE(BM442,":"," ")))),SUMPRODUCT(--ISNUMBER(SEARCH({"http","www.","\",".pdf",".jpg",".jpeg",".png",".heic",".xls",".doc",".msg",".eml"},Z442)))&gt;0),1,0),0)</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IFERROR(IF(OR(SUMPRODUCT(--ISNUMBER(SEARCH({"a0","a-0","a_0","a/0","a.0"},BP442)))&gt;0,SUMPRODUCT(--ISNUMBER(SEARCH({"ref 0","ref no 0","ref. 0","ref: 0","no. 0","no: 0","# 0","rev 0","email 0","memo 0","form 0","sheet 0","log 0","doc 0","report 0","photo 0","photos 0","img 0","file 0","ack 0","batch 0","lot 0","job 0","record 0","fax 0","letter 0","ref0","#0","no.0","no:0"},BO442)))&gt;0,AND(SUMPRODUCT(--ISNUMBER(SEARCH({" ref "," email "," memo "," form "," sheet "," report "," ack "," letter "," record "," log "," doc "," file "," batch "," lot "," job "," fax "," rev "," ticket "," case "," order "},(" "&amp;SUBSTITUTE(SUBSTITUTE(SUBSTITUTE(BO442,":"," "),"."," "),","," ")&amp;" "))))&gt;0,ISNUMBER(SEARCH("000",SUBSTITUTE(BO442,":"," ")))),SUMPRODUCT(--ISNUMBER(SEARCH({"http","www.","\",".pdf",".jpg",".jpeg",".png",".heic",".xls",".doc",".msg",".eml"},W442)))&gt;0),1,0),0)</f>
        <v>0</v>
      </c>
    </row>
    <row r="443" customFormat="false" ht="78.75" hidden="false" customHeight="true" outlineLevel="0" collapsed="false">
      <c r="A443" s="57" t="s">
        <v>1076</v>
      </c>
      <c r="B443" s="57" t="s">
        <v>272</v>
      </c>
      <c r="C443" s="57" t="str">
        <f aca="false">Flights!$F$17</f>
        <v>MH0138</v>
      </c>
      <c r="D443" s="58" t="n">
        <f aca="false">Flights!$D$17</f>
        <v>46309</v>
      </c>
      <c r="E443" s="57" t="str">
        <f aca="false">Flights!$G$17&amp;"-"&amp;Flights!$H$17</f>
        <v>ADL-KUL</v>
      </c>
      <c r="F443" s="57" t="str">
        <f aca="false">Flights!$K$17</f>
        <v>EY</v>
      </c>
      <c r="G443" s="57" t="s">
        <v>416</v>
      </c>
      <c r="H443" s="57" t="s">
        <v>374</v>
      </c>
      <c r="I443" s="57" t="s">
        <v>424</v>
      </c>
      <c r="J443" s="57" t="s">
        <v>431</v>
      </c>
      <c r="K443" s="67" t="s">
        <v>1007</v>
      </c>
      <c r="L443" s="67" t="s">
        <v>418</v>
      </c>
      <c r="M443" s="67"/>
      <c r="N443" s="67" t="s">
        <v>379</v>
      </c>
      <c r="O443" s="67" t="s">
        <v>419</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")))/(LEN(L_PendNeg)+1)),1,0),1)</f>
        <v>0</v>
      </c>
      <c r="BK443" s="61" t="n">
        <f aca="false">IFERROR(IF(SUMPRODUCT((LEN(BF443)-LEN(SUBSTITUTE(BF443," "&amp;L_PendStrict&amp;" "," ")))/(LEN(L_PendStrict)+1))&gt;SUMPRODUCT((LEN(BF443)-LEN(SUBSTITUTE(BF443," "&amp;L_PendNeg&amp;" "," ")))/(LEN(L_PendNeg)+1)),1,0),1)</f>
        <v>0</v>
      </c>
      <c r="BL443" s="61" t="n">
        <f aca="false">IFERROR(IF(OR(SUMPRODUCT(--ISNUMBER(SEARCH({"a0","a-0","a_0","a/0","a.0"},BN443)))&gt;0,SUMPRODUCT(--ISNUMBER(SEARCH({"ref 0","ref no 0","ref. 0","ref: 0","no. 0","no: 0","# 0","rev 0","email 0","memo 0","form 0","sheet 0","log 0","doc 0","report 0","photo 0","photos 0","img 0","file 0","ack 0","batch 0","lot 0","job 0","record 0","fax 0","letter 0","ref0","#0","no.0","no:0"},BM443)))&gt;0,AND(SUMPRODUCT(--ISNUMBER(SEARCH({" ref "," email "," memo "," form "," sheet "," report "," ack "," letter "," record "," log "," doc "," file "," batch "," lot "," job "," fax "," rev "," ticket "," case "," order "},(" "&amp;SUBSTITUTE(SUBSTITUTE(SUBSTITUTE(BM443,":"," "),"."," "),","," ")&amp;" "))))&gt;0,ISNUMBER(SEARCH("000",SUBSTITUTE(BM443,":"," ")))),SUMPRODUCT(--ISNUMBER(SEARCH({"http","www.","\",".pdf",".jpg",".jpeg",".png",".heic",".xls",".doc",".msg",".eml"},Z443)))&gt;0),1,0),0)</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IFERROR(IF(OR(SUMPRODUCT(--ISNUMBER(SEARCH({"a0","a-0","a_0","a/0","a.0"},BP443)))&gt;0,SUMPRODUCT(--ISNUMBER(SEARCH({"ref 0","ref no 0","ref. 0","ref: 0","no. 0","no: 0","# 0","rev 0","email 0","memo 0","form 0","sheet 0","log 0","doc 0","report 0","photo 0","photos 0","img 0","file 0","ack 0","batch 0","lot 0","job 0","record 0","fax 0","letter 0","ref0","#0","no.0","no:0"},BO443)))&gt;0,AND(SUMPRODUCT(--ISNUMBER(SEARCH({" ref "," email "," memo "," form "," sheet "," report "," ack "," letter "," record "," log "," doc "," file "," batch "," lot "," job "," fax "," rev "," ticket "," case "," order "},(" "&amp;SUBSTITUTE(SUBSTITUTE(SUBSTITUTE(BO443,":"," "),"."," "),","," ")&amp;" "))))&gt;0,ISNUMBER(SEARCH("000",SUBSTITUTE(BO443,":"," ")))),SUMPRODUCT(--ISNUMBER(SEARCH({"http","www.","\",".pdf",".jpg",".jpeg",".png",".heic",".xls",".doc",".msg",".eml"},W443)))&gt;0),1,0),0)</f>
        <v>0</v>
      </c>
    </row>
    <row r="444" customFormat="false" ht="39.75" hidden="false" customHeight="true" outlineLevel="0" collapsed="false">
      <c r="A444" s="57" t="s">
        <v>1077</v>
      </c>
      <c r="B444" s="57" t="s">
        <v>272</v>
      </c>
      <c r="C444" s="57" t="str">
        <f aca="false">Flights!$F$17</f>
        <v>MH0138</v>
      </c>
      <c r="D444" s="58" t="n">
        <f aca="false">Flights!$D$17</f>
        <v>46309</v>
      </c>
      <c r="E444" s="57" t="str">
        <f aca="false">Flights!$G$17&amp;"-"&amp;Flights!$H$17</f>
        <v>ADL-KUL</v>
      </c>
      <c r="F444" s="57" t="str">
        <f aca="false">Flights!$K$17</f>
        <v>EY</v>
      </c>
      <c r="G444" s="57" t="s">
        <v>416</v>
      </c>
      <c r="H444" s="57" t="s">
        <v>374</v>
      </c>
      <c r="I444" s="57" t="s">
        <v>424</v>
      </c>
      <c r="J444" s="57" t="s">
        <v>434</v>
      </c>
      <c r="K444" s="67"/>
      <c r="L444" s="67" t="s">
        <v>418</v>
      </c>
      <c r="M444" s="67"/>
      <c r="N444" s="67" t="s">
        <v>379</v>
      </c>
      <c r="O444" s="67" t="s">
        <v>419</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")))/(LEN(L_PendNeg)+1)),1,0),1)</f>
        <v>0</v>
      </c>
      <c r="BK444" s="61" t="n">
        <f aca="false">IFERROR(IF(SUMPRODUCT((LEN(BF444)-LEN(SUBSTITUTE(BF444," "&amp;L_PendStrict&amp;" "," ")))/(LEN(L_PendStrict)+1))&gt;SUMPRODUCT((LEN(BF444)-LEN(SUBSTITUTE(BF444," "&amp;L_PendNeg&amp;" "," ")))/(LEN(L_PendNeg)+1)),1,0),1)</f>
        <v>0</v>
      </c>
      <c r="BL444" s="61" t="n">
        <f aca="false">IFERROR(IF(OR(SUMPRODUCT(--ISNUMBER(SEARCH({"a0","a-0","a_0","a/0","a.0"},BN444)))&gt;0,SUMPRODUCT(--ISNUMBER(SEARCH({"ref 0","ref no 0","ref. 0","ref: 0","no. 0","no: 0","# 0","rev 0","email 0","memo 0","form 0","sheet 0","log 0","doc 0","report 0","photo 0","photos 0","img 0","file 0","ack 0","batch 0","lot 0","job 0","record 0","fax 0","letter 0","ref0","#0","no.0","no:0"},BM444)))&gt;0,AND(SUMPRODUCT(--ISNUMBER(SEARCH({" ref "," email "," memo "," form "," sheet "," report "," ack "," letter "," record "," log "," doc "," file "," batch "," lot "," job "," fax "," rev "," ticket "," case "," order "},(" "&amp;SUBSTITUTE(SUBSTITUTE(SUBSTITUTE(BM444,":"," "),"."," "),","," ")&amp;" "))))&gt;0,ISNUMBER(SEARCH("000",SUBSTITUTE(BM444,":"," ")))),SUMPRODUCT(--ISNUMBER(SEARCH({"http","www.","\",".pdf",".jpg",".jpeg",".png",".heic",".xls",".doc",".msg",".eml"},Z444)))&gt;0),1,0),0)</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IFERROR(IF(OR(SUMPRODUCT(--ISNUMBER(SEARCH({"a0","a-0","a_0","a/0","a.0"},BP444)))&gt;0,SUMPRODUCT(--ISNUMBER(SEARCH({"ref 0","ref no 0","ref. 0","ref: 0","no. 0","no: 0","# 0","rev 0","email 0","memo 0","form 0","sheet 0","log 0","doc 0","report 0","photo 0","photos 0","img 0","file 0","ack 0","batch 0","lot 0","job 0","record 0","fax 0","letter 0","ref0","#0","no.0","no:0"},BO444)))&gt;0,AND(SUMPRODUCT(--ISNUMBER(SEARCH({" ref "," email "," memo "," form "," sheet "," report "," ack "," letter "," record "," log "," doc "," file "," batch "," lot "," job "," fax "," rev "," ticket "," case "," order "},(" "&amp;SUBSTITUTE(SUBSTITUTE(SUBSTITUTE(BO444,":"," "),"."," "),","," ")&amp;" "))))&gt;0,ISNUMBER(SEARCH("000",SUBSTITUTE(BO444,":"," ")))),SUMPRODUCT(--ISNUMBER(SEARCH({"http","www.","\",".pdf",".jpg",".jpeg",".png",".heic",".xls",".doc",".msg",".eml"},W444)))&gt;0),1,0),0)</f>
        <v>0</v>
      </c>
    </row>
    <row r="445" customFormat="false" ht="78.75" hidden="false" customHeight="true" outlineLevel="0" collapsed="false">
      <c r="A445" s="57" t="s">
        <v>1078</v>
      </c>
      <c r="B445" s="57" t="s">
        <v>272</v>
      </c>
      <c r="C445" s="57" t="str">
        <f aca="false">Flights!$F$17</f>
        <v>MH0138</v>
      </c>
      <c r="D445" s="58" t="n">
        <f aca="false">Flights!$D$17</f>
        <v>46309</v>
      </c>
      <c r="E445" s="57" t="str">
        <f aca="false">Flights!$G$17&amp;"-"&amp;Flights!$H$17</f>
        <v>ADL-KUL</v>
      </c>
      <c r="F445" s="57" t="str">
        <f aca="false">Flights!$K$17</f>
        <v>EY</v>
      </c>
      <c r="G445" s="57" t="s">
        <v>416</v>
      </c>
      <c r="H445" s="57" t="s">
        <v>374</v>
      </c>
      <c r="I445" s="57" t="s">
        <v>436</v>
      </c>
      <c r="J445" s="57" t="s">
        <v>437</v>
      </c>
      <c r="K445" s="67" t="s">
        <v>438</v>
      </c>
      <c r="L445" s="67" t="s">
        <v>1010</v>
      </c>
      <c r="M445" s="67" t="s">
        <v>187</v>
      </c>
      <c r="N445" s="67" t="s">
        <v>440</v>
      </c>
      <c r="O445" s="67" t="s">
        <v>1079</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")))/(LEN(L_PendNeg)+1)),1,0),1)</f>
        <v>0</v>
      </c>
      <c r="BK445" s="61" t="n">
        <f aca="false">IFERROR(IF(SUMPRODUCT((LEN(BF445)-LEN(SUBSTITUTE(BF445," "&amp;L_PendStrict&amp;" "," ")))/(LEN(L_PendStrict)+1))&gt;SUMPRODUCT((LEN(BF445)-LEN(SUBSTITUTE(BF445," "&amp;L_PendNeg&amp;" "," ")))/(LEN(L_PendNeg)+1)),1,0),1)</f>
        <v>0</v>
      </c>
      <c r="BL445" s="61" t="n">
        <f aca="false">IFERROR(IF(OR(SUMPRODUCT(--ISNUMBER(SEARCH({"a0","a-0","a_0","a/0","a.0"},BN445)))&gt;0,SUMPRODUCT(--ISNUMBER(SEARCH({"ref 0","ref no 0","ref. 0","ref: 0","no. 0","no: 0","# 0","rev 0","email 0","memo 0","form 0","sheet 0","log 0","doc 0","report 0","photo 0","photos 0","img 0","file 0","ack 0","batch 0","lot 0","job 0","record 0","fax 0","letter 0","ref0","#0","no.0","no:0"},BM445)))&gt;0,AND(SUMPRODUCT(--ISNUMBER(SEARCH({" ref "," email "," memo "," form "," sheet "," report "," ack "," letter "," record "," log "," doc "," file "," batch "," lot "," job "," fax "," rev "," ticket "," case "," order "},(" "&amp;SUBSTITUTE(SUBSTITUTE(SUBSTITUTE(BM445,":"," "),"."," "),","," ")&amp;" "))))&gt;0,ISNUMBER(SEARCH("000",SUBSTITUTE(BM445,":"," ")))),SUMPRODUCT(--ISNUMBER(SEARCH({"http","www.","\",".pdf",".jpg",".jpeg",".png",".heic",".xls",".doc",".msg",".eml"},Z445)))&gt;0),1,0),0)</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IFERROR(IF(OR(SUMPRODUCT(--ISNUMBER(SEARCH({"a0","a-0","a_0","a/0","a.0"},BP445)))&gt;0,SUMPRODUCT(--ISNUMBER(SEARCH({"ref 0","ref no 0","ref. 0","ref: 0","no. 0","no: 0","# 0","rev 0","email 0","memo 0","form 0","sheet 0","log 0","doc 0","report 0","photo 0","photos 0","img 0","file 0","ack 0","batch 0","lot 0","job 0","record 0","fax 0","letter 0","ref0","#0","no.0","no:0"},BO445)))&gt;0,AND(SUMPRODUCT(--ISNUMBER(SEARCH({" ref "," email "," memo "," form "," sheet "," report "," ack "," letter "," record "," log "," doc "," file "," batch "," lot "," job "," fax "," rev "," ticket "," case "," order "},(" "&amp;SUBSTITUTE(SUBSTITUTE(SUBSTITUTE(BO445,":"," "),"."," "),","," ")&amp;" "))))&gt;0,ISNUMBER(SEARCH("000",SUBSTITUTE(BO445,":"," ")))),SUMPRODUCT(--ISNUMBER(SEARCH({"http","www.","\",".pdf",".jpg",".jpeg",".png",".heic",".xls",".doc",".msg",".eml"},W445)))&gt;0),1,0),0)</f>
        <v>0</v>
      </c>
    </row>
    <row r="446" customFormat="false" ht="41.25" hidden="false" customHeight="true" outlineLevel="0" collapsed="false">
      <c r="A446" s="57" t="s">
        <v>1080</v>
      </c>
      <c r="B446" s="57" t="s">
        <v>272</v>
      </c>
      <c r="C446" s="57" t="str">
        <f aca="false">Flights!$F$17</f>
        <v>MH0138</v>
      </c>
      <c r="D446" s="58" t="n">
        <f aca="false">Flights!$D$17</f>
        <v>46309</v>
      </c>
      <c r="E446" s="57" t="str">
        <f aca="false">Flights!$G$17&amp;"-"&amp;Flights!$H$17</f>
        <v>ADL-KUL</v>
      </c>
      <c r="F446" s="57" t="str">
        <f aca="false">Flights!$K$17</f>
        <v>EY</v>
      </c>
      <c r="G446" s="57" t="s">
        <v>416</v>
      </c>
      <c r="H446" s="57" t="s">
        <v>374</v>
      </c>
      <c r="I446" s="57" t="s">
        <v>443</v>
      </c>
      <c r="J446" s="57" t="s">
        <v>444</v>
      </c>
      <c r="K446" s="67" t="s">
        <v>445</v>
      </c>
      <c r="L446" s="67" t="s">
        <v>1081</v>
      </c>
      <c r="M446" s="67" t="s">
        <v>447</v>
      </c>
      <c r="N446" s="67" t="s">
        <v>379</v>
      </c>
      <c r="O446" s="67" t="s">
        <v>1082</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")))/(LEN(L_PendNeg)+1)),1,0),1)</f>
        <v>0</v>
      </c>
      <c r="BK446" s="61" t="n">
        <f aca="false">IFERROR(IF(SUMPRODUCT((LEN(BF446)-LEN(SUBSTITUTE(BF446," "&amp;L_PendStrict&amp;" "," ")))/(LEN(L_PendStrict)+1))&gt;SUMPRODUCT((LEN(BF446)-LEN(SUBSTITUTE(BF446," "&amp;L_PendNeg&amp;" "," ")))/(LEN(L_PendNeg)+1)),1,0),1)</f>
        <v>0</v>
      </c>
      <c r="BL446" s="61" t="n">
        <f aca="false">IFERROR(IF(OR(SUMPRODUCT(--ISNUMBER(SEARCH({"a0","a-0","a_0","a/0","a.0"},BN446)))&gt;0,SUMPRODUCT(--ISNUMBER(SEARCH({"ref 0","ref no 0","ref. 0","ref: 0","no. 0","no: 0","# 0","rev 0","email 0","memo 0","form 0","sheet 0","log 0","doc 0","report 0","photo 0","photos 0","img 0","file 0","ack 0","batch 0","lot 0","job 0","record 0","fax 0","letter 0","ref0","#0","no.0","no:0"},BM446)))&gt;0,AND(SUMPRODUCT(--ISNUMBER(SEARCH({" ref "," email "," memo "," form "," sheet "," report "," ack "," letter "," record "," log "," doc "," file "," batch "," lot "," job "," fax "," rev "," ticket "," case "," order "},(" "&amp;SUBSTITUTE(SUBSTITUTE(SUBSTITUTE(BM446,":"," "),"."," "),","," ")&amp;" "))))&gt;0,ISNUMBER(SEARCH("000",SUBSTITUTE(BM446,":"," ")))),SUMPRODUCT(--ISNUMBER(SEARCH({"http","www.","\",".pdf",".jpg",".jpeg",".png",".heic",".xls",".doc",".msg",".eml"},Z446)))&gt;0),1,0),0)</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IFERROR(IF(OR(SUMPRODUCT(--ISNUMBER(SEARCH({"a0","a-0","a_0","a/0","a.0"},BP446)))&gt;0,SUMPRODUCT(--ISNUMBER(SEARCH({"ref 0","ref no 0","ref. 0","ref: 0","no. 0","no: 0","# 0","rev 0","email 0","memo 0","form 0","sheet 0","log 0","doc 0","report 0","photo 0","photos 0","img 0","file 0","ack 0","batch 0","lot 0","job 0","record 0","fax 0","letter 0","ref0","#0","no.0","no:0"},BO446)))&gt;0,AND(SUMPRODUCT(--ISNUMBER(SEARCH({" ref "," email "," memo "," form "," sheet "," report "," ack "," letter "," record "," log "," doc "," file "," batch "," lot "," job "," fax "," rev "," ticket "," case "," order "},(" "&amp;SUBSTITUTE(SUBSTITUTE(SUBSTITUTE(BO446,":"," "),"."," "),","," ")&amp;" "))))&gt;0,ISNUMBER(SEARCH("000",SUBSTITUTE(BO446,":"," ")))),SUMPRODUCT(--ISNUMBER(SEARCH({"http","www.","\",".pdf",".jpg",".jpeg",".png",".heic",".xls",".doc",".msg",".eml"},W446)))&gt;0),1,0),0)</f>
        <v>0</v>
      </c>
    </row>
    <row r="447" customFormat="false" ht="78.75" hidden="false" customHeight="true" outlineLevel="0" collapsed="false">
      <c r="A447" s="57" t="s">
        <v>1083</v>
      </c>
      <c r="B447" s="57" t="s">
        <v>272</v>
      </c>
      <c r="C447" s="57" t="str">
        <f aca="false">Flights!$F$17</f>
        <v>MH0138</v>
      </c>
      <c r="D447" s="58" t="n">
        <f aca="false">Flights!$D$17</f>
        <v>46309</v>
      </c>
      <c r="E447" s="57" t="str">
        <f aca="false">Flights!$G$17&amp;"-"&amp;Flights!$H$17</f>
        <v>ADL-KUL</v>
      </c>
      <c r="F447" s="57" t="str">
        <f aca="false">Flights!$K$17</f>
        <v>EY</v>
      </c>
      <c r="G447" s="57" t="s">
        <v>416</v>
      </c>
      <c r="H447" s="57" t="s">
        <v>374</v>
      </c>
      <c r="I447" s="57" t="s">
        <v>443</v>
      </c>
      <c r="J447" s="57" t="s">
        <v>450</v>
      </c>
      <c r="K447" s="67" t="s">
        <v>1084</v>
      </c>
      <c r="L447" s="67" t="s">
        <v>1085</v>
      </c>
      <c r="M447" s="67" t="s">
        <v>447</v>
      </c>
      <c r="N447" s="67" t="s">
        <v>379</v>
      </c>
      <c r="O447" s="67" t="s">
        <v>1086</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")))/(LEN(L_PendNeg)+1)),1,0),1)</f>
        <v>0</v>
      </c>
      <c r="BK447" s="61" t="n">
        <f aca="false">IFERROR(IF(SUMPRODUCT((LEN(BF447)-LEN(SUBSTITUTE(BF447," "&amp;L_PendStrict&amp;" "," ")))/(LEN(L_PendStrict)+1))&gt;SUMPRODUCT((LEN(BF447)-LEN(SUBSTITUTE(BF447," "&amp;L_PendNeg&amp;" "," ")))/(LEN(L_PendNeg)+1)),1,0),1)</f>
        <v>0</v>
      </c>
      <c r="BL447" s="61" t="n">
        <f aca="false">IFERROR(IF(OR(SUMPRODUCT(--ISNUMBER(SEARCH({"a0","a-0","a_0","a/0","a.0"},BN447)))&gt;0,SUMPRODUCT(--ISNUMBER(SEARCH({"ref 0","ref no 0","ref. 0","ref: 0","no. 0","no: 0","# 0","rev 0","email 0","memo 0","form 0","sheet 0","log 0","doc 0","report 0","photo 0","photos 0","img 0","file 0","ack 0","batch 0","lot 0","job 0","record 0","fax 0","letter 0","ref0","#0","no.0","no:0"},BM447)))&gt;0,AND(SUMPRODUCT(--ISNUMBER(SEARCH({" ref "," email "," memo "," form "," sheet "," report "," ack "," letter "," record "," log "," doc "," file "," batch "," lot "," job "," fax "," rev "," ticket "," case "," order "},(" "&amp;SUBSTITUTE(SUBSTITUTE(SUBSTITUTE(BM447,":"," "),"."," "),","," ")&amp;" "))))&gt;0,ISNUMBER(SEARCH("000",SUBSTITUTE(BM447,":"," ")))),SUMPRODUCT(--ISNUMBER(SEARCH({"http","www.","\",".pdf",".jpg",".jpeg",".png",".heic",".xls",".doc",".msg",".eml"},Z447)))&gt;0),1,0),0)</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IFERROR(IF(OR(SUMPRODUCT(--ISNUMBER(SEARCH({"a0","a-0","a_0","a/0","a.0"},BP447)))&gt;0,SUMPRODUCT(--ISNUMBER(SEARCH({"ref 0","ref no 0","ref. 0","ref: 0","no. 0","no: 0","# 0","rev 0","email 0","memo 0","form 0","sheet 0","log 0","doc 0","report 0","photo 0","photos 0","img 0","file 0","ack 0","batch 0","lot 0","job 0","record 0","fax 0","letter 0","ref0","#0","no.0","no:0"},BO447)))&gt;0,AND(SUMPRODUCT(--ISNUMBER(SEARCH({" ref "," email "," memo "," form "," sheet "," report "," ack "," letter "," record "," log "," doc "," file "," batch "," lot "," job "," fax "," rev "," ticket "," case "," order "},(" "&amp;SUBSTITUTE(SUBSTITUTE(SUBSTITUTE(BO447,":"," "),"."," "),","," ")&amp;" "))))&gt;0,ISNUMBER(SEARCH("000",SUBSTITUTE(BO447,":"," ")))),SUMPRODUCT(--ISNUMBER(SEARCH({"http","www.","\",".pdf",".jpg",".jpeg",".png",".heic",".xls",".doc",".msg",".eml"},W447)))&gt;0),1,0),0)</f>
        <v>0</v>
      </c>
    </row>
    <row r="448" customFormat="false" ht="91.5" hidden="false" customHeight="true" outlineLevel="0" collapsed="false">
      <c r="A448" s="57" t="s">
        <v>1087</v>
      </c>
      <c r="B448" s="57" t="s">
        <v>272</v>
      </c>
      <c r="C448" s="57" t="str">
        <f aca="false">Flights!$F$17</f>
        <v>MH0138</v>
      </c>
      <c r="D448" s="58" t="n">
        <f aca="false">Flights!$D$17</f>
        <v>46309</v>
      </c>
      <c r="E448" s="57" t="str">
        <f aca="false">Flights!$G$17&amp;"-"&amp;Flights!$H$17</f>
        <v>ADL-KUL</v>
      </c>
      <c r="F448" s="57" t="str">
        <f aca="false">Flights!$K$17</f>
        <v>EY</v>
      </c>
      <c r="G448" s="57" t="s">
        <v>416</v>
      </c>
      <c r="H448" s="57" t="s">
        <v>374</v>
      </c>
      <c r="I448" s="57" t="s">
        <v>630</v>
      </c>
      <c r="J448" s="57" t="s">
        <v>631</v>
      </c>
      <c r="K448" s="67" t="s">
        <v>1036</v>
      </c>
      <c r="L448" s="67" t="s">
        <v>1037</v>
      </c>
      <c r="M448" s="67" t="s">
        <v>447</v>
      </c>
      <c r="N448" s="67" t="s">
        <v>440</v>
      </c>
      <c r="O448" s="67" t="s">
        <v>1088</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")))/(LEN(L_PendNeg)+1)),1,0),1)</f>
        <v>0</v>
      </c>
      <c r="BK448" s="61" t="n">
        <f aca="false">IFERROR(IF(SUMPRODUCT((LEN(BF448)-LEN(SUBSTITUTE(BF448," "&amp;L_PendStrict&amp;" "," ")))/(LEN(L_PendStrict)+1))&gt;SUMPRODUCT((LEN(BF448)-LEN(SUBSTITUTE(BF448," "&amp;L_PendNeg&amp;" "," ")))/(LEN(L_PendNeg)+1)),1,0),1)</f>
        <v>0</v>
      </c>
      <c r="BL448" s="61" t="n">
        <f aca="false">IFERROR(IF(OR(SUMPRODUCT(--ISNUMBER(SEARCH({"a0","a-0","a_0","a/0","a.0"},BN448)))&gt;0,SUMPRODUCT(--ISNUMBER(SEARCH({"ref 0","ref no 0","ref. 0","ref: 0","no. 0","no: 0","# 0","rev 0","email 0","memo 0","form 0","sheet 0","log 0","doc 0","report 0","photo 0","photos 0","img 0","file 0","ack 0","batch 0","lot 0","job 0","record 0","fax 0","letter 0","ref0","#0","no.0","no:0"},BM448)))&gt;0,AND(SUMPRODUCT(--ISNUMBER(SEARCH({" ref "," email "," memo "," form "," sheet "," report "," ack "," letter "," record "," log "," doc "," file "," batch "," lot "," job "," fax "," rev "," ticket "," case "," order "},(" "&amp;SUBSTITUTE(SUBSTITUTE(SUBSTITUTE(BM448,":"," "),"."," "),","," ")&amp;" "))))&gt;0,ISNUMBER(SEARCH("000",SUBSTITUTE(BM448,":"," ")))),SUMPRODUCT(--ISNUMBER(SEARCH({"http","www.","\",".pdf",".jpg",".jpeg",".png",".heic",".xls",".doc",".msg",".eml"},Z448)))&gt;0),1,0),0)</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IFERROR(IF(OR(SUMPRODUCT(--ISNUMBER(SEARCH({"a0","a-0","a_0","a/0","a.0"},BP448)))&gt;0,SUMPRODUCT(--ISNUMBER(SEARCH({"ref 0","ref no 0","ref. 0","ref: 0","no. 0","no: 0","# 0","rev 0","email 0","memo 0","form 0","sheet 0","log 0","doc 0","report 0","photo 0","photos 0","img 0","file 0","ack 0","batch 0","lot 0","job 0","record 0","fax 0","letter 0","ref0","#0","no.0","no:0"},BO448)))&gt;0,AND(SUMPRODUCT(--ISNUMBER(SEARCH({" ref "," email "," memo "," form "," sheet "," report "," ack "," letter "," record "," log "," doc "," file "," batch "," lot "," job "," fax "," rev "," ticket "," case "," order "},(" "&amp;SUBSTITUTE(SUBSTITUTE(SUBSTITUTE(BO448,":"," "),"."," "),","," ")&amp;" "))))&gt;0,ISNUMBER(SEARCH("000",SUBSTITUTE(BO448,":"," ")))),SUMPRODUCT(--ISNUMBER(SEARCH({"http","www.","\",".pdf",".jpg",".jpeg",".png",".heic",".xls",".doc",".msg",".eml"},W448)))&gt;0),1,0),0)</f>
        <v>0</v>
      </c>
    </row>
    <row r="449" customFormat="false" ht="39.75" hidden="false" customHeight="true" outlineLevel="0" collapsed="false">
      <c r="A449" s="57" t="s">
        <v>1089</v>
      </c>
      <c r="B449" s="57" t="s">
        <v>272</v>
      </c>
      <c r="C449" s="57" t="str">
        <f aca="false">Flights!$F$17</f>
        <v>MH0138</v>
      </c>
      <c r="D449" s="58" t="n">
        <f aca="false">Flights!$D$17</f>
        <v>46309</v>
      </c>
      <c r="E449" s="57" t="str">
        <f aca="false">Flights!$G$17&amp;"-"&amp;Flights!$H$17</f>
        <v>ADL-KUL</v>
      </c>
      <c r="F449" s="57" t="str">
        <f aca="false">Flights!$K$17</f>
        <v>EY</v>
      </c>
      <c r="G449" s="57" t="s">
        <v>455</v>
      </c>
      <c r="H449" s="57" t="s">
        <v>456</v>
      </c>
      <c r="I449" s="57" t="s">
        <v>375</v>
      </c>
      <c r="J449" s="57" t="s">
        <v>457</v>
      </c>
      <c r="K449" s="67" t="s">
        <v>422</v>
      </c>
      <c r="L449" s="67" t="s">
        <v>458</v>
      </c>
      <c r="M449" s="67"/>
      <c r="N449" s="67" t="s">
        <v>379</v>
      </c>
      <c r="O449" s="67" t="s">
        <v>459</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IFERROR(IF(OR(SUMPRODUCT(--ISNUMBER(SEARCH({"a0","a-0","a_0","a/0","a.0"},BN449)))&gt;0,SUMPRODUCT(--ISNUMBER(SEARCH({"ref 0","ref no 0","ref. 0","ref: 0","no. 0","no: 0","# 0","rev 0","email 0","memo 0","form 0","sheet 0","log 0","doc 0","report 0","photo 0","photos 0","img 0","file 0","ack 0","batch 0","lot 0","job 0","record 0","fax 0","letter 0","ref0","#0","no.0","no:0"},BM449)))&gt;0,AND(SUMPRODUCT(--ISNUMBER(SEARCH({" ref "," email "," memo "," form "," sheet "," report "," ack "," letter "," record "," log "," doc "," file "," batch "," lot "," job "," fax "," rev "," ticket "," case "," order "},(" "&amp;SUBSTITUTE(SUBSTITUTE(SUBSTITUTE(BM449,":"," "),"."," "),","," ")&amp;" "))))&gt;0,ISNUMBER(SEARCH("000",SUBSTITUTE(BM449,":"," ")))),SUMPRODUCT(--ISNUMBER(SEARCH({"http","www.","\",".pdf",".jpg",".jpeg",".png",".heic",".xls",".doc",".msg",".eml"},Z449)))&gt;0),1,0),0)</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IFERROR(IF(OR(SUMPRODUCT(--ISNUMBER(SEARCH({"a0","a-0","a_0","a/0","a.0"},BP449)))&gt;0,SUMPRODUCT(--ISNUMBER(SEARCH({"ref 0","ref no 0","ref. 0","ref: 0","no. 0","no: 0","# 0","rev 0","email 0","memo 0","form 0","sheet 0","log 0","doc 0","report 0","photo 0","photos 0","img 0","file 0","ack 0","batch 0","lot 0","job 0","record 0","fax 0","letter 0","ref0","#0","no.0","no:0"},BO449)))&gt;0,AND(SUMPRODUCT(--ISNUMBER(SEARCH({" ref "," email "," memo "," form "," sheet "," report "," ack "," letter "," record "," log "," doc "," file "," batch "," lot "," job "," fax "," rev "," ticket "," case "," order "},(" "&amp;SUBSTITUTE(SUBSTITUTE(SUBSTITUTE(BO449,":"," "),"."," "),","," ")&amp;" "))))&gt;0,ISNUMBER(SEARCH("000",SUBSTITUTE(BO449,":"," ")))),SUMPRODUCT(--ISNUMBER(SEARCH({"http","www.","\",".pdf",".jpg",".jpeg",".png",".heic",".xls",".doc",".msg",".eml"},W449)))&gt;0),1,0),0)</f>
        <v>0</v>
      </c>
    </row>
    <row r="450" customFormat="false" ht="39.75" hidden="false" customHeight="true" outlineLevel="0" collapsed="false">
      <c r="A450" s="57" t="s">
        <v>1090</v>
      </c>
      <c r="B450" s="57" t="s">
        <v>272</v>
      </c>
      <c r="C450" s="57" t="str">
        <f aca="false">Flights!$F$17</f>
        <v>MH0138</v>
      </c>
      <c r="D450" s="58" t="n">
        <f aca="false">Flights!$D$17</f>
        <v>46309</v>
      </c>
      <c r="E450" s="57" t="str">
        <f aca="false">Flights!$G$17&amp;"-"&amp;Flights!$H$17</f>
        <v>ADL-KUL</v>
      </c>
      <c r="F450" s="57" t="str">
        <f aca="false">Flights!$K$17</f>
        <v>EY</v>
      </c>
      <c r="G450" s="57" t="s">
        <v>455</v>
      </c>
      <c r="H450" s="57" t="s">
        <v>456</v>
      </c>
      <c r="I450" s="57" t="s">
        <v>424</v>
      </c>
      <c r="J450" s="57" t="s">
        <v>461</v>
      </c>
      <c r="K450" s="67" t="s">
        <v>422</v>
      </c>
      <c r="L450" s="67" t="s">
        <v>458</v>
      </c>
      <c r="M450" s="67"/>
      <c r="N450" s="67" t="s">
        <v>379</v>
      </c>
      <c r="O450" s="67" t="s">
        <v>459</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IFERROR(IF(OR(SUMPRODUCT(--ISNUMBER(SEARCH({"a0","a-0","a_0","a/0","a.0"},BN450)))&gt;0,SUMPRODUCT(--ISNUMBER(SEARCH({"ref 0","ref no 0","ref. 0","ref: 0","no. 0","no: 0","# 0","rev 0","email 0","memo 0","form 0","sheet 0","log 0","doc 0","report 0","photo 0","photos 0","img 0","file 0","ack 0","batch 0","lot 0","job 0","record 0","fax 0","letter 0","ref0","#0","no.0","no:0"},BM450)))&gt;0,AND(SUMPRODUCT(--ISNUMBER(SEARCH({" ref "," email "," memo "," form "," sheet "," report "," ack "," letter "," record "," log "," doc "," file "," batch "," lot "," job "," fax "," rev "," ticket "," case "," order "},(" "&amp;SUBSTITUTE(SUBSTITUTE(SUBSTITUTE(BM450,":"," "),"."," "),","," ")&amp;" "))))&gt;0,ISNUMBER(SEARCH("000",SUBSTITUTE(BM450,":"," ")))),SUMPRODUCT(--ISNUMBER(SEARCH({"http","www.","\",".pdf",".jpg",".jpeg",".png",".heic",".xls",".doc",".msg",".eml"},Z450)))&gt;0),1,0),0)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IFERROR(IF(OR(SUMPRODUCT(--ISNUMBER(SEARCH({"a0","a-0","a_0","a/0","a.0"},BP450)))&gt;0,SUMPRODUCT(--ISNUMBER(SEARCH({"ref 0","ref no 0","ref. 0","ref: 0","no. 0","no: 0","# 0","rev 0","email 0","memo 0","form 0","sheet 0","log 0","doc 0","report 0","photo 0","photos 0","img 0","file 0","ack 0","batch 0","lot 0","job 0","record 0","fax 0","letter 0","ref0","#0","no.0","no:0"},BO450)))&gt;0,AND(SUMPRODUCT(--ISNUMBER(SEARCH({" ref "," email "," memo "," form "," sheet "," report "," ack "," letter "," record "," log "," doc "," file "," batch "," lot "," job "," fax "," rev "," ticket "," case "," order "},(" "&amp;SUBSTITUTE(SUBSTITUTE(SUBSTITUTE(BO450,":"," "),"."," "),","," ")&amp;" "))))&gt;0,ISNUMBER(SEARCH("000",SUBSTITUTE(BO450,":"," ")))),SUMPRODUCT(--ISNUMBER(SEARCH({"http","www.","\",".pdf",".jpg",".jpeg",".png",".heic",".xls",".doc",".msg",".eml"},W450)))&gt;0),1,0),0)</f>
        <v>0</v>
      </c>
    </row>
    <row r="451" customFormat="false" ht="41.25" hidden="false" customHeight="true" outlineLevel="0" collapsed="false">
      <c r="A451" s="57" t="s">
        <v>1091</v>
      </c>
      <c r="B451" s="57" t="s">
        <v>272</v>
      </c>
      <c r="C451" s="57" t="str">
        <f aca="false">Flights!$F$17</f>
        <v>MH0138</v>
      </c>
      <c r="D451" s="58" t="n">
        <f aca="false">Flights!$D$17</f>
        <v>46309</v>
      </c>
      <c r="E451" s="57" t="str">
        <f aca="false">Flights!$G$17&amp;"-"&amp;Flights!$H$17</f>
        <v>ADL-KUL</v>
      </c>
      <c r="F451" s="57" t="str">
        <f aca="false">Flights!$K$17</f>
        <v>EY</v>
      </c>
      <c r="G451" s="57" t="s">
        <v>455</v>
      </c>
      <c r="H451" s="57" t="s">
        <v>456</v>
      </c>
      <c r="I451" s="57" t="s">
        <v>407</v>
      </c>
      <c r="J451" s="57" t="s">
        <v>1092</v>
      </c>
      <c r="K451" s="67" t="s">
        <v>694</v>
      </c>
      <c r="L451" s="67" t="s">
        <v>695</v>
      </c>
      <c r="M451" s="67"/>
      <c r="N451" s="67" t="s">
        <v>379</v>
      </c>
      <c r="O451" s="67" t="s">
        <v>696</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IFERROR(IF(OR(SUMPRODUCT(--ISNUMBER(SEARCH({"a0","a-0","a_0","a/0","a.0"},BN451)))&gt;0,SUMPRODUCT(--ISNUMBER(SEARCH({"ref 0","ref no 0","ref. 0","ref: 0","no. 0","no: 0","# 0","rev 0","email 0","memo 0","form 0","sheet 0","log 0","doc 0","report 0","photo 0","photos 0","img 0","file 0","ack 0","batch 0","lot 0","job 0","record 0","fax 0","letter 0","ref0","#0","no.0","no:0"},BM451)))&gt;0,AND(SUMPRODUCT(--ISNUMBER(SEARCH({" ref "," email "," memo "," form "," sheet "," report "," ack "," letter "," record "," log "," doc "," file "," batch "," lot "," job "," fax "," rev "," ticket "," case "," order "},(" "&amp;SUBSTITUTE(SUBSTITUTE(SUBSTITUTE(BM451,":"," "),"."," "),","," ")&amp;" "))))&gt;0,ISNUMBER(SEARCH("000",SUBSTITUTE(BM451,":"," ")))),SUMPRODUCT(--ISNUMBER(SEARCH({"http","www.","\",".pdf",".jpg",".jpeg",".png",".heic",".xls",".doc",".msg",".eml"},Z451)))&gt;0),1,0),0)</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IFERROR(IF(OR(SUMPRODUCT(--ISNUMBER(SEARCH({"a0","a-0","a_0","a/0","a.0"},BP451)))&gt;0,SUMPRODUCT(--ISNUMBER(SEARCH({"ref 0","ref no 0","ref. 0","ref: 0","no. 0","no: 0","# 0","rev 0","email 0","memo 0","form 0","sheet 0","log 0","doc 0","report 0","photo 0","photos 0","img 0","file 0","ack 0","batch 0","lot 0","job 0","record 0","fax 0","letter 0","ref0","#0","no.0","no:0"},BO451)))&gt;0,AND(SUMPRODUCT(--ISNUMBER(SEARCH({" ref "," email "," memo "," form "," sheet "," report "," ack "," letter "," record "," log "," doc "," file "," batch "," lot "," job "," fax "," rev "," ticket "," case "," order "},(" "&amp;SUBSTITUTE(SUBSTITUTE(SUBSTITUTE(BO451,":"," "),"."," "),","," ")&amp;" "))))&gt;0,ISNUMBER(SEARCH("000",SUBSTITUTE(BO451,":"," ")))),SUMPRODUCT(--ISNUMBER(SEARCH({"http","www.","\",".pdf",".jpg",".jpeg",".png",".heic",".xls",".doc",".msg",".eml"},W451)))&gt;0),1,0),0)</f>
        <v>0</v>
      </c>
    </row>
    <row r="452" customFormat="false" ht="54" hidden="false" customHeight="true" outlineLevel="0" collapsed="false">
      <c r="A452" s="57" t="s">
        <v>1093</v>
      </c>
      <c r="B452" s="57" t="s">
        <v>272</v>
      </c>
      <c r="C452" s="57" t="str">
        <f aca="false">Flights!$F$17</f>
        <v>MH0138</v>
      </c>
      <c r="D452" s="58" t="n">
        <f aca="false">Flights!$D$17</f>
        <v>46309</v>
      </c>
      <c r="E452" s="57" t="str">
        <f aca="false">Flights!$G$17&amp;"-"&amp;Flights!$H$17</f>
        <v>ADL-KUL</v>
      </c>
      <c r="F452" s="57" t="str">
        <f aca="false">Flights!$K$17</f>
        <v>EY</v>
      </c>
      <c r="G452" s="57" t="s">
        <v>455</v>
      </c>
      <c r="H452" s="57" t="s">
        <v>456</v>
      </c>
      <c r="I452" s="57" t="s">
        <v>436</v>
      </c>
      <c r="J452" s="57" t="s">
        <v>463</v>
      </c>
      <c r="K452" s="67" t="s">
        <v>438</v>
      </c>
      <c r="L452" s="67" t="s">
        <v>1010</v>
      </c>
      <c r="M452" s="67" t="s">
        <v>187</v>
      </c>
      <c r="N452" s="67" t="s">
        <v>440</v>
      </c>
      <c r="O452" s="67" t="s">
        <v>441</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IFERROR(IF(OR(SUMPRODUCT(--ISNUMBER(SEARCH({"a0","a-0","a_0","a/0","a.0"},BN452)))&gt;0,SUMPRODUCT(--ISNUMBER(SEARCH({"ref 0","ref no 0","ref. 0","ref: 0","no. 0","no: 0","# 0","rev 0","email 0","memo 0","form 0","sheet 0","log 0","doc 0","report 0","photo 0","photos 0","img 0","file 0","ack 0","batch 0","lot 0","job 0","record 0","fax 0","letter 0","ref0","#0","no.0","no:0"},BM452)))&gt;0,AND(SUMPRODUCT(--ISNUMBER(SEARCH({" ref "," email "," memo "," form "," sheet "," report "," ack "," letter "," record "," log "," doc "," file "," batch "," lot "," job "," fax "," rev "," ticket "," case "," order "},(" "&amp;SUBSTITUTE(SUBSTITUTE(SUBSTITUTE(BM452,":"," "),"."," "),","," ")&amp;" "))))&gt;0,ISNUMBER(SEARCH("000",SUBSTITUTE(BM452,":"," ")))),SUMPRODUCT(--ISNUMBER(SEARCH({"http","www.","\",".pdf",".jpg",".jpeg",".png",".heic",".xls",".doc",".msg",".eml"},Z452)))&gt;0),1,0),0)</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IFERROR(IF(OR(SUMPRODUCT(--ISNUMBER(SEARCH({"a0","a-0","a_0","a/0","a.0"},BP452)))&gt;0,SUMPRODUCT(--ISNUMBER(SEARCH({"ref 0","ref no 0","ref. 0","ref: 0","no. 0","no: 0","# 0","rev 0","email 0","memo 0","form 0","sheet 0","log 0","doc 0","report 0","photo 0","photos 0","img 0","file 0","ack 0","batch 0","lot 0","job 0","record 0","fax 0","letter 0","ref0","#0","no.0","no:0"},BO452)))&gt;0,AND(SUMPRODUCT(--ISNUMBER(SEARCH({" ref "," email "," memo "," form "," sheet "," report "," ack "," letter "," record "," log "," doc "," file "," batch "," lot "," job "," fax "," rev "," ticket "," case "," order "},(" "&amp;SUBSTITUTE(SUBSTITUTE(SUBSTITUTE(BO452,":"," "),"."," "),","," ")&amp;" "))))&gt;0,ISNUMBER(SEARCH("000",SUBSTITUTE(BO452,":"," ")))),SUMPRODUCT(--ISNUMBER(SEARCH({"http","www.","\",".pdf",".jpg",".jpeg",".png",".heic",".xls",".doc",".msg",".eml"},W452)))&gt;0),1,0),0)</f>
        <v>0</v>
      </c>
    </row>
    <row r="453" customFormat="false" ht="39.75" hidden="false" customHeight="true" outlineLevel="0" collapsed="false">
      <c r="A453" s="57" t="s">
        <v>1094</v>
      </c>
      <c r="B453" s="57" t="s">
        <v>272</v>
      </c>
      <c r="C453" s="57" t="str">
        <f aca="false">Flights!$F$17</f>
        <v>MH0138</v>
      </c>
      <c r="D453" s="58" t="n">
        <f aca="false">Flights!$D$17</f>
        <v>46309</v>
      </c>
      <c r="E453" s="57" t="str">
        <f aca="false">Flights!$G$17&amp;"-"&amp;Flights!$H$17</f>
        <v>ADL-KUL</v>
      </c>
      <c r="F453" s="57" t="str">
        <f aca="false">Flights!$K$17</f>
        <v>EY</v>
      </c>
      <c r="G453" s="57" t="s">
        <v>455</v>
      </c>
      <c r="H453" s="57" t="s">
        <v>456</v>
      </c>
      <c r="I453" s="57" t="s">
        <v>443</v>
      </c>
      <c r="J453" s="57" t="s">
        <v>465</v>
      </c>
      <c r="K453" s="67" t="s">
        <v>445</v>
      </c>
      <c r="L453" s="67" t="s">
        <v>1081</v>
      </c>
      <c r="M453" s="67" t="s">
        <v>447</v>
      </c>
      <c r="N453" s="67" t="s">
        <v>379</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IFERROR(IF(OR(SUMPRODUCT(--ISNUMBER(SEARCH({"a0","a-0","a_0","a/0","a.0"},BN453)))&gt;0,SUMPRODUCT(--ISNUMBER(SEARCH({"ref 0","ref no 0","ref. 0","ref: 0","no. 0","no: 0","# 0","rev 0","email 0","memo 0","form 0","sheet 0","log 0","doc 0","report 0","photo 0","photos 0","img 0","file 0","ack 0","batch 0","lot 0","job 0","record 0","fax 0","letter 0","ref0","#0","no.0","no:0"},BM453)))&gt;0,AND(SUMPRODUCT(--ISNUMBER(SEARCH({" ref "," email "," memo "," form "," sheet "," report "," ack "," letter "," record "," log "," doc "," file "," batch "," lot "," job "," fax "," rev "," ticket "," case "," order "},(" "&amp;SUBSTITUTE(SUBSTITUTE(SUBSTITUTE(BM453,":"," "),"."," "),","," ")&amp;" "))))&gt;0,ISNUMBER(SEARCH("000",SUBSTITUTE(BM453,":"," ")))),SUMPRODUCT(--ISNUMBER(SEARCH({"http","www.","\",".pdf",".jpg",".jpeg",".png",".heic",".xls",".doc",".msg",".eml"},Z453)))&gt;0),1,0),0)</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IFERROR(IF(OR(SUMPRODUCT(--ISNUMBER(SEARCH({"a0","a-0","a_0","a/0","a.0"},BP453)))&gt;0,SUMPRODUCT(--ISNUMBER(SEARCH({"ref 0","ref no 0","ref. 0","ref: 0","no. 0","no: 0","# 0","rev 0","email 0","memo 0","form 0","sheet 0","log 0","doc 0","report 0","photo 0","photos 0","img 0","file 0","ack 0","batch 0","lot 0","job 0","record 0","fax 0","letter 0","ref0","#0","no.0","no:0"},BO453)))&gt;0,AND(SUMPRODUCT(--ISNUMBER(SEARCH({" ref "," email "," memo "," form "," sheet "," report "," ack "," letter "," record "," log "," doc "," file "," batch "," lot "," job "," fax "," rev "," ticket "," case "," order "},(" "&amp;SUBSTITUTE(SUBSTITUTE(SUBSTITUTE(BO453,":"," "),"."," "),","," ")&amp;" "))))&gt;0,ISNUMBER(SEARCH("000",SUBSTITUTE(BO453,":"," ")))),SUMPRODUCT(--ISNUMBER(SEARCH({"http","www.","\",".pdf",".jpg",".jpeg",".png",".heic",".xls",".doc",".msg",".eml"},W453)))&gt;0),1,0),0)</f>
        <v>0</v>
      </c>
    </row>
    <row r="454" customFormat="false" ht="54" hidden="false" customHeight="true" outlineLevel="0" collapsed="false">
      <c r="A454" s="57" t="s">
        <v>1095</v>
      </c>
      <c r="B454" s="57" t="s">
        <v>272</v>
      </c>
      <c r="C454" s="57" t="str">
        <f aca="false">Flights!$F$17</f>
        <v>MH0138</v>
      </c>
      <c r="D454" s="58" t="n">
        <f aca="false">Flights!$D$17</f>
        <v>46309</v>
      </c>
      <c r="E454" s="57" t="str">
        <f aca="false">Flights!$G$17&amp;"-"&amp;Flights!$H$17</f>
        <v>ADL-KUL</v>
      </c>
      <c r="F454" s="57" t="str">
        <f aca="false">Flights!$K$17</f>
        <v>EY</v>
      </c>
      <c r="G454" s="57" t="s">
        <v>455</v>
      </c>
      <c r="H454" s="57" t="s">
        <v>456</v>
      </c>
      <c r="I454" s="57" t="s">
        <v>443</v>
      </c>
      <c r="J454" s="57" t="s">
        <v>467</v>
      </c>
      <c r="K454" s="67" t="s">
        <v>1084</v>
      </c>
      <c r="L454" s="67" t="s">
        <v>1085</v>
      </c>
      <c r="M454" s="67" t="s">
        <v>447</v>
      </c>
      <c r="N454" s="67" t="s">
        <v>379</v>
      </c>
      <c r="O454" s="67" t="s">
        <v>1096</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IFERROR(IF(OR(SUMPRODUCT(--ISNUMBER(SEARCH({"a0","a-0","a_0","a/0","a.0"},BN454)))&gt;0,SUMPRODUCT(--ISNUMBER(SEARCH({"ref 0","ref no 0","ref. 0","ref: 0","no. 0","no: 0","# 0","rev 0","email 0","memo 0","form 0","sheet 0","log 0","doc 0","report 0","photo 0","photos 0","img 0","file 0","ack 0","batch 0","lot 0","job 0","record 0","fax 0","letter 0","ref0","#0","no.0","no:0"},BM454)))&gt;0,AND(SUMPRODUCT(--ISNUMBER(SEARCH({" ref "," email "," memo "," form "," sheet "," report "," ack "," letter "," record "," log "," doc "," file "," batch "," lot "," job "," fax "," rev "," ticket "," case "," order "},(" "&amp;SUBSTITUTE(SUBSTITUTE(SUBSTITUTE(BM454,":"," "),"."," "),","," ")&amp;" "))))&gt;0,ISNUMBER(SEARCH("000",SUBSTITUTE(BM454,":"," ")))),SUMPRODUCT(--ISNUMBER(SEARCH({"http","www.","\",".pdf",".jpg",".jpeg",".png",".heic",".xls",".doc",".msg",".eml"},Z454)))&gt;0),1,0),0)</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IFERROR(IF(OR(SUMPRODUCT(--ISNUMBER(SEARCH({"a0","a-0","a_0","a/0","a.0"},BP454)))&gt;0,SUMPRODUCT(--ISNUMBER(SEARCH({"ref 0","ref no 0","ref. 0","ref: 0","no. 0","no: 0","# 0","rev 0","email 0","memo 0","form 0","sheet 0","log 0","doc 0","report 0","photo 0","photos 0","img 0","file 0","ack 0","batch 0","lot 0","job 0","record 0","fax 0","letter 0","ref0","#0","no.0","no:0"},BO454)))&gt;0,AND(SUMPRODUCT(--ISNUMBER(SEARCH({" ref "," email "," memo "," form "," sheet "," report "," ack "," letter "," record "," log "," doc "," file "," batch "," lot "," job "," fax "," rev "," ticket "," case "," order "},(" "&amp;SUBSTITUTE(SUBSTITUTE(SUBSTITUTE(BO454,":"," "),"."," "),","," ")&amp;" "))))&gt;0,ISNUMBER(SEARCH("000",SUBSTITUTE(BO454,":"," ")))),SUMPRODUCT(--ISNUMBER(SEARCH({"http","www.","\",".pdf",".jpg",".jpeg",".png",".heic",".xls",".doc",".msg",".eml"},W454)))&gt;0),1,0),0)</f>
        <v>0</v>
      </c>
    </row>
    <row r="455" customFormat="false" ht="54" hidden="false" customHeight="true" outlineLevel="0" collapsed="false">
      <c r="A455" s="57" t="s">
        <v>1097</v>
      </c>
      <c r="B455" s="57" t="s">
        <v>272</v>
      </c>
      <c r="C455" s="57" t="str">
        <f aca="false">Flights!$F$17</f>
        <v>MH0138</v>
      </c>
      <c r="D455" s="58" t="n">
        <f aca="false">Flights!$D$17</f>
        <v>46309</v>
      </c>
      <c r="E455" s="57" t="str">
        <f aca="false">Flights!$G$17&amp;"-"&amp;Flights!$H$17</f>
        <v>ADL-KUL</v>
      </c>
      <c r="F455" s="57" t="str">
        <f aca="false">Flights!$K$17</f>
        <v>EY</v>
      </c>
      <c r="G455" s="57" t="s">
        <v>455</v>
      </c>
      <c r="H455" s="57" t="s">
        <v>456</v>
      </c>
      <c r="I455" s="57" t="s">
        <v>630</v>
      </c>
      <c r="J455" s="57" t="s">
        <v>655</v>
      </c>
      <c r="K455" s="67" t="s">
        <v>1036</v>
      </c>
      <c r="L455" s="67" t="s">
        <v>1037</v>
      </c>
      <c r="M455" s="67" t="s">
        <v>447</v>
      </c>
      <c r="N455" s="67" t="s">
        <v>440</v>
      </c>
      <c r="O455" s="67" t="s">
        <v>1098</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IFERROR(IF(OR(SUMPRODUCT(--ISNUMBER(SEARCH({"a0","a-0","a_0","a/0","a.0"},BN455)))&gt;0,SUMPRODUCT(--ISNUMBER(SEARCH({"ref 0","ref no 0","ref. 0","ref: 0","no. 0","no: 0","# 0","rev 0","email 0","memo 0","form 0","sheet 0","log 0","doc 0","report 0","photo 0","photos 0","img 0","file 0","ack 0","batch 0","lot 0","job 0","record 0","fax 0","letter 0","ref0","#0","no.0","no:0"},BM455)))&gt;0,AND(SUMPRODUCT(--ISNUMBER(SEARCH({" ref "," email "," memo "," form "," sheet "," report "," ack "," letter "," record "," log "," doc "," file "," batch "," lot "," job "," fax "," rev "," ticket "," case "," order "},(" "&amp;SUBSTITUTE(SUBSTITUTE(SUBSTITUTE(BM455,":"," "),"."," "),","," ")&amp;" "))))&gt;0,ISNUMBER(SEARCH("000",SUBSTITUTE(BM455,":"," ")))),SUMPRODUCT(--ISNUMBER(SEARCH({"http","www.","\",".pdf",".jpg",".jpeg",".png",".heic",".xls",".doc",".msg",".eml"},Z455)))&gt;0),1,0),0)</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IFERROR(IF(OR(SUMPRODUCT(--ISNUMBER(SEARCH({"a0","a-0","a_0","a/0","a.0"},BP455)))&gt;0,SUMPRODUCT(--ISNUMBER(SEARCH({"ref 0","ref no 0","ref. 0","ref: 0","no. 0","no: 0","# 0","rev 0","email 0","memo 0","form 0","sheet 0","log 0","doc 0","report 0","photo 0","photos 0","img 0","file 0","ack 0","batch 0","lot 0","job 0","record 0","fax 0","letter 0","ref0","#0","no.0","no:0"},BO455)))&gt;0,AND(SUMPRODUCT(--ISNUMBER(SEARCH({" ref "," email "," memo "," form "," sheet "," report "," ack "," letter "," record "," log "," doc "," file "," batch "," lot "," job "," fax "," rev "," ticket "," case "," order "},(" "&amp;SUBSTITUTE(SUBSTITUTE(SUBSTITUTE(BO455,":"," "),"."," "),","," ")&amp;" "))))&gt;0,ISNUMBER(SEARCH("000",SUBSTITUTE(BO455,":"," ")))),SUMPRODUCT(--ISNUMBER(SEARCH({"http","www.","\",".pdf",".jpg",".jpeg",".png",".heic",".xls",".doc",".msg",".eml"},W455)))&gt;0),1,0),0)</f>
        <v>0</v>
      </c>
    </row>
    <row r="456" customFormat="false" ht="39.75" hidden="false" customHeight="true" outlineLevel="0" collapsed="false">
      <c r="A456" s="57" t="s">
        <v>1099</v>
      </c>
      <c r="B456" s="57" t="s">
        <v>276</v>
      </c>
      <c r="C456" s="57" t="str">
        <f aca="false">Flights!$F$18</f>
        <v>MH0004</v>
      </c>
      <c r="D456" s="58" t="n">
        <f aca="false">Flights!$D$18</f>
        <v>46310</v>
      </c>
      <c r="E456" s="57" t="str">
        <f aca="false">Flights!$G$18&amp;"-"&amp;Flights!$H$18</f>
        <v>KUL-LHR</v>
      </c>
      <c r="F456" s="57" t="str">
        <f aca="false">Flights!$K$18</f>
        <v>EY</v>
      </c>
      <c r="G456" s="57" t="s">
        <v>81</v>
      </c>
      <c r="H456" s="57" t="s">
        <v>374</v>
      </c>
      <c r="I456" s="57" t="s">
        <v>375</v>
      </c>
      <c r="J456" s="57" t="s">
        <v>376</v>
      </c>
      <c r="K456" s="67" t="s">
        <v>377</v>
      </c>
      <c r="L456" s="67" t="s">
        <v>378</v>
      </c>
      <c r="M456" s="67"/>
      <c r="N456" s="67" t="s">
        <v>379</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")))/(LEN(L_PendNeg)+1)),1,0),1)</f>
        <v>0</v>
      </c>
      <c r="BK456" s="61" t="n">
        <f aca="false">IFERROR(IF(SUMPRODUCT((LEN(BF456)-LEN(SUBSTITUTE(BF456," "&amp;L_PendStrict&amp;" "," ")))/(LEN(L_PendStrict)+1))&gt;SUMPRODUCT((LEN(BF456)-LEN(SUBSTITUTE(BF456," "&amp;L_PendNeg&amp;" "," ")))/(LEN(L_PendNeg)+1)),1,0),1)</f>
        <v>0</v>
      </c>
      <c r="BL456" s="61" t="n">
        <f aca="false">IFERROR(IF(OR(SUMPRODUCT(--ISNUMBER(SEARCH({"a0","a-0","a_0","a/0","a.0"},BN456)))&gt;0,SUMPRODUCT(--ISNUMBER(SEARCH({"ref 0","ref no 0","ref. 0","ref: 0","no. 0","no: 0","# 0","rev 0","email 0","memo 0","form 0","sheet 0","log 0","doc 0","report 0","photo 0","photos 0","img 0","file 0","ack 0","batch 0","lot 0","job 0","record 0","fax 0","letter 0","ref0","#0","no.0","no:0"},BM456)))&gt;0,AND(SUMPRODUCT(--ISNUMBER(SEARCH({" ref "," email "," memo "," form "," sheet "," report "," ack "," letter "," record "," log "," doc "," file "," batch "," lot "," job "," fax "," rev "," ticket "," case "," order "},(" "&amp;SUBSTITUTE(SUBSTITUTE(SUBSTITUTE(BM456,":"," "),"."," "),","," ")&amp;" "))))&gt;0,ISNUMBER(SEARCH("000",SUBSTITUTE(BM456,":"," ")))),SUMPRODUCT(--ISNUMBER(SEARCH({"http","www.","\",".pdf",".jpg",".jpeg",".png",".heic",".xls",".doc",".msg",".eml"},Z456)))&gt;0),1,0),0)</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IFERROR(IF(OR(SUMPRODUCT(--ISNUMBER(SEARCH({"a0","a-0","a_0","a/0","a.0"},BP456)))&gt;0,SUMPRODUCT(--ISNUMBER(SEARCH({"ref 0","ref no 0","ref. 0","ref: 0","no. 0","no: 0","# 0","rev 0","email 0","memo 0","form 0","sheet 0","log 0","doc 0","report 0","photo 0","photos 0","img 0","file 0","ack 0","batch 0","lot 0","job 0","record 0","fax 0","letter 0","ref0","#0","no.0","no:0"},BO456)))&gt;0,AND(SUMPRODUCT(--ISNUMBER(SEARCH({" ref "," email "," memo "," form "," sheet "," report "," ack "," letter "," record "," log "," doc "," file "," batch "," lot "," job "," fax "," rev "," ticket "," case "," order "},(" "&amp;SUBSTITUTE(SUBSTITUTE(SUBSTITUTE(BO456,":"," "),"."," "),","," ")&amp;" "))))&gt;0,ISNUMBER(SEARCH("000",SUBSTITUTE(BO456,":"," ")))),SUMPRODUCT(--ISNUMBER(SEARCH({"http","www.","\",".pdf",".jpg",".jpeg",".png",".heic",".xls",".doc",".msg",".eml"},W456)))&gt;0),1,0),0)</f>
        <v>0</v>
      </c>
    </row>
    <row r="457" customFormat="false" ht="39.75" hidden="false" customHeight="true" outlineLevel="0" collapsed="false">
      <c r="A457" s="57" t="s">
        <v>1100</v>
      </c>
      <c r="B457" s="57" t="s">
        <v>276</v>
      </c>
      <c r="C457" s="57" t="str">
        <f aca="false">Flights!$F$18</f>
        <v>MH0004</v>
      </c>
      <c r="D457" s="58" t="n">
        <f aca="false">Flights!$D$18</f>
        <v>46310</v>
      </c>
      <c r="E457" s="57" t="str">
        <f aca="false">Flights!$G$18&amp;"-"&amp;Flights!$H$18</f>
        <v>KUL-LHR</v>
      </c>
      <c r="F457" s="57" t="str">
        <f aca="false">Flights!$K$18</f>
        <v>EY</v>
      </c>
      <c r="G457" s="57" t="s">
        <v>81</v>
      </c>
      <c r="H457" s="57" t="s">
        <v>374</v>
      </c>
      <c r="I457" s="57" t="s">
        <v>381</v>
      </c>
      <c r="J457" s="57" t="s">
        <v>382</v>
      </c>
      <c r="K457" s="67" t="s">
        <v>383</v>
      </c>
      <c r="L457" s="67" t="s">
        <v>378</v>
      </c>
      <c r="M457" s="67"/>
      <c r="N457" s="67" t="s">
        <v>379</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t="n">
        <f aca="false">IFERROR(IF(OR(SUMPRODUCT(--ISNUMBER(SEARCH({"a0","a-0","a_0","a/0","a.0"},BN457)))&gt;0,SUMPRODUCT(--ISNUMBER(SEARCH({"ref 0","ref no 0","ref. 0","ref: 0","no. 0","no: 0","# 0","rev 0","email 0","memo 0","form 0","sheet 0","log 0","doc 0","report 0","photo 0","photos 0","img 0","file 0","ack 0","batch 0","lot 0","job 0","record 0","fax 0","letter 0","ref0","#0","no.0","no:0"},BM457)))&gt;0,AND(SUMPRODUCT(--ISNUMBER(SEARCH({" ref "," email "," memo "," form "," sheet "," report "," ack "," letter "," record "," log "," doc "," file "," batch "," lot "," job "," fax "," rev "," ticket "," case "," order "},(" "&amp;SUBSTITUTE(SUBSTITUTE(SUBSTITUTE(BM457,":"," "),"."," "),","," ")&amp;" "))))&gt;0,ISNUMBER(SEARCH("000",SUBSTITUTE(BM457,":"," ")))),SUMPRODUCT(--ISNUMBER(SEARCH({"http","www.","\",".pdf",".jpg",".jpeg",".png",".heic",".xls",".doc",".msg",".eml"},Z457)))&gt;0),1,0),0)</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IFERROR(IF(OR(SUMPRODUCT(--ISNUMBER(SEARCH({"a0","a-0","a_0","a/0","a.0"},BP457)))&gt;0,SUMPRODUCT(--ISNUMBER(SEARCH({"ref 0","ref no 0","ref. 0","ref: 0","no. 0","no: 0","# 0","rev 0","email 0","memo 0","form 0","sheet 0","log 0","doc 0","report 0","photo 0","photos 0","img 0","file 0","ack 0","batch 0","lot 0","job 0","record 0","fax 0","letter 0","ref0","#0","no.0","no:0"},BO457)))&gt;0,AND(SUMPRODUCT(--ISNUMBER(SEARCH({" ref "," email "," memo "," form "," sheet "," report "," ack "," letter "," record "," log "," doc "," file "," batch "," lot "," job "," fax "," rev "," ticket "," case "," order "},(" "&amp;SUBSTITUTE(SUBSTITUTE(SUBSTITUTE(BO457,":"," "),"."," "),","," ")&amp;" "))))&gt;0,ISNUMBER(SEARCH("000",SUBSTITUTE(BO457,":"," ")))),SUMPRODUCT(--ISNUMBER(SEARCH({"http","www.","\",".pdf",".jpg",".jpeg",".png",".heic",".xls",".doc",".msg",".eml"},W457)))&gt;0),1,0),0)</f>
        <v>0</v>
      </c>
    </row>
    <row r="458" customFormat="false" ht="41.25" hidden="false" customHeight="true" outlineLevel="0" collapsed="false">
      <c r="A458" s="57" t="s">
        <v>1101</v>
      </c>
      <c r="B458" s="57" t="s">
        <v>276</v>
      </c>
      <c r="C458" s="57" t="str">
        <f aca="false">Flights!$F$18</f>
        <v>MH0004</v>
      </c>
      <c r="D458" s="58" t="n">
        <f aca="false">Flights!$D$18</f>
        <v>46310</v>
      </c>
      <c r="E458" s="57" t="str">
        <f aca="false">Flights!$G$18&amp;"-"&amp;Flights!$H$18</f>
        <v>KUL-LHR</v>
      </c>
      <c r="F458" s="57" t="str">
        <f aca="false">Flights!$K$18</f>
        <v>EY</v>
      </c>
      <c r="G458" s="57" t="s">
        <v>81</v>
      </c>
      <c r="H458" s="57" t="s">
        <v>374</v>
      </c>
      <c r="I458" s="57" t="s">
        <v>385</v>
      </c>
      <c r="J458" s="57" t="s">
        <v>386</v>
      </c>
      <c r="K458" s="67" t="s">
        <v>387</v>
      </c>
      <c r="L458" s="67" t="s">
        <v>378</v>
      </c>
      <c r="M458" s="67"/>
      <c r="N458" s="67" t="str">
        <f aca="false">IF(TRIM(Flights!$L$18)="A339","Required","N/A – rule")</f>
        <v>N/A – rule</v>
      </c>
      <c r="O458" s="67" t="s">
        <v>388</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t="n">
        <f aca="false">IFERROR(IF(OR(SUMPRODUCT(--ISNUMBER(SEARCH({"a0","a-0","a_0","a/0","a.0"},BN458)))&gt;0,SUMPRODUCT(--ISNUMBER(SEARCH({"ref 0","ref no 0","ref. 0","ref: 0","no. 0","no: 0","# 0","rev 0","email 0","memo 0","form 0","sheet 0","log 0","doc 0","report 0","photo 0","photos 0","img 0","file 0","ack 0","batch 0","lot 0","job 0","record 0","fax 0","letter 0","ref0","#0","no.0","no:0"},BM458)))&gt;0,AND(SUMPRODUCT(--ISNUMBER(SEARCH({" ref "," email "," memo "," form "," sheet "," report "," ack "," letter "," record "," log "," doc "," file "," batch "," lot "," job "," fax "," rev "," ticket "," case "," order "},(" "&amp;SUBSTITUTE(SUBSTITUTE(SUBSTITUTE(BM458,":"," "),"."," "),","," ")&amp;" "))))&gt;0,ISNUMBER(SEARCH("000",SUBSTITUTE(BM458,":"," ")))),SUMPRODUCT(--ISNUMBER(SEARCH({"http","www.","\",".pdf",".jpg",".jpeg",".png",".heic",".xls",".doc",".msg",".eml"},Z458)))&gt;0),1,0),0)</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IFERROR(IF(OR(SUMPRODUCT(--ISNUMBER(SEARCH({"a0","a-0","a_0","a/0","a.0"},BP458)))&gt;0,SUMPRODUCT(--ISNUMBER(SEARCH({"ref 0","ref no 0","ref. 0","ref: 0","no. 0","no: 0","# 0","rev 0","email 0","memo 0","form 0","sheet 0","log 0","doc 0","report 0","photo 0","photos 0","img 0","file 0","ack 0","batch 0","lot 0","job 0","record 0","fax 0","letter 0","ref0","#0","no.0","no:0"},BO458)))&gt;0,AND(SUMPRODUCT(--ISNUMBER(SEARCH({" ref "," email "," memo "," form "," sheet "," report "," ack "," letter "," record "," log "," doc "," file "," batch "," lot "," job "," fax "," rev "," ticket "," case "," order "},(" "&amp;SUBSTITUTE(SUBSTITUTE(SUBSTITUTE(BO458,":"," "),"."," "),","," ")&amp;" "))))&gt;0,ISNUMBER(SEARCH("000",SUBSTITUTE(BO458,":"," ")))),SUMPRODUCT(--ISNUMBER(SEARCH({"http","www.","\",".pdf",".jpg",".jpeg",".png",".heic",".xls",".doc",".msg",".eml"},W458)))&gt;0),1,0),0)</f>
        <v>0</v>
      </c>
    </row>
    <row r="459" customFormat="false" ht="39.75" hidden="false" customHeight="true" outlineLevel="0" collapsed="false">
      <c r="A459" s="57" t="s">
        <v>1102</v>
      </c>
      <c r="B459" s="57" t="s">
        <v>276</v>
      </c>
      <c r="C459" s="57" t="str">
        <f aca="false">Flights!$F$18</f>
        <v>MH0004</v>
      </c>
      <c r="D459" s="58" t="n">
        <f aca="false">Flights!$D$18</f>
        <v>46310</v>
      </c>
      <c r="E459" s="57" t="str">
        <f aca="false">Flights!$G$18&amp;"-"&amp;Flights!$H$18</f>
        <v>KUL-LHR</v>
      </c>
      <c r="F459" s="57" t="str">
        <f aca="false">Flights!$K$18</f>
        <v>EY</v>
      </c>
      <c r="G459" s="57" t="s">
        <v>81</v>
      </c>
      <c r="H459" s="57" t="s">
        <v>374</v>
      </c>
      <c r="I459" s="57" t="s">
        <v>390</v>
      </c>
      <c r="J459" s="57" t="s">
        <v>391</v>
      </c>
      <c r="K459" s="67" t="s">
        <v>392</v>
      </c>
      <c r="L459" s="67" t="s">
        <v>378</v>
      </c>
      <c r="M459" s="67"/>
      <c r="N459" s="67" t="s">
        <v>379</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t="n">
        <f aca="false">IFERROR(IF(OR(SUMPRODUCT(--ISNUMBER(SEARCH({"a0","a-0","a_0","a/0","a.0"},BN459)))&gt;0,SUMPRODUCT(--ISNUMBER(SEARCH({"ref 0","ref no 0","ref. 0","ref: 0","no. 0","no: 0","# 0","rev 0","email 0","memo 0","form 0","sheet 0","log 0","doc 0","report 0","photo 0","photos 0","img 0","file 0","ack 0","batch 0","lot 0","job 0","record 0","fax 0","letter 0","ref0","#0","no.0","no:0"},BM459)))&gt;0,AND(SUMPRODUCT(--ISNUMBER(SEARCH({" ref "," email "," memo "," form "," sheet "," report "," ack "," letter "," record "," log "," doc "," file "," batch "," lot "," job "," fax "," rev "," ticket "," case "," order "},(" "&amp;SUBSTITUTE(SUBSTITUTE(SUBSTITUTE(BM459,":"," "),"."," "),","," ")&amp;" "))))&gt;0,ISNUMBER(SEARCH("000",SUBSTITUTE(BM459,":"," ")))),SUMPRODUCT(--ISNUMBER(SEARCH({"http","www.","\",".pdf",".jpg",".jpeg",".png",".heic",".xls",".doc",".msg",".eml"},Z459)))&gt;0),1,0),0)</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IFERROR(IF(OR(SUMPRODUCT(--ISNUMBER(SEARCH({"a0","a-0","a_0","a/0","a.0"},BP459)))&gt;0,SUMPRODUCT(--ISNUMBER(SEARCH({"ref 0","ref no 0","ref. 0","ref: 0","no. 0","no: 0","# 0","rev 0","email 0","memo 0","form 0","sheet 0","log 0","doc 0","report 0","photo 0","photos 0","img 0","file 0","ack 0","batch 0","lot 0","job 0","record 0","fax 0","letter 0","ref0","#0","no.0","no:0"},BO459)))&gt;0,AND(SUMPRODUCT(--ISNUMBER(SEARCH({" ref "," email "," memo "," form "," sheet "," report "," ack "," letter "," record "," log "," doc "," file "," batch "," lot "," job "," fax "," rev "," ticket "," case "," order "},(" "&amp;SUBSTITUTE(SUBSTITUTE(SUBSTITUTE(BO459,":"," "),"."," "),","," ")&amp;" "))))&gt;0,ISNUMBER(SEARCH("000",SUBSTITUTE(BO459,":"," ")))),SUMPRODUCT(--ISNUMBER(SEARCH({"http","www.","\",".pdf",".jpg",".jpeg",".png",".heic",".xls",".doc",".msg",".eml"},W459)))&gt;0),1,0),0)</f>
        <v>0</v>
      </c>
    </row>
    <row r="460" customFormat="false" ht="39.75" hidden="false" customHeight="true" outlineLevel="0" collapsed="false">
      <c r="A460" s="57" t="s">
        <v>1103</v>
      </c>
      <c r="B460" s="57" t="s">
        <v>276</v>
      </c>
      <c r="C460" s="57" t="str">
        <f aca="false">Flights!$F$18</f>
        <v>MH0004</v>
      </c>
      <c r="D460" s="58" t="n">
        <f aca="false">Flights!$D$18</f>
        <v>46310</v>
      </c>
      <c r="E460" s="57" t="str">
        <f aca="false">Flights!$G$18&amp;"-"&amp;Flights!$H$18</f>
        <v>KUL-LHR</v>
      </c>
      <c r="F460" s="57" t="str">
        <f aca="false">Flights!$K$18</f>
        <v>EY</v>
      </c>
      <c r="G460" s="57" t="s">
        <v>81</v>
      </c>
      <c r="H460" s="57" t="s">
        <v>374</v>
      </c>
      <c r="I460" s="57" t="s">
        <v>394</v>
      </c>
      <c r="J460" s="57" t="s">
        <v>395</v>
      </c>
      <c r="K460" s="67" t="s">
        <v>396</v>
      </c>
      <c r="L460" s="67" t="s">
        <v>378</v>
      </c>
      <c r="M460" s="67"/>
      <c r="N460" s="67" t="s">
        <v>379</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t="n">
        <f aca="false">IFERROR(IF(OR(SUMPRODUCT(--ISNUMBER(SEARCH({"a0","a-0","a_0","a/0","a.0"},BN460)))&gt;0,SUMPRODUCT(--ISNUMBER(SEARCH({"ref 0","ref no 0","ref. 0","ref: 0","no. 0","no: 0","# 0","rev 0","email 0","memo 0","form 0","sheet 0","log 0","doc 0","report 0","photo 0","photos 0","img 0","file 0","ack 0","batch 0","lot 0","job 0","record 0","fax 0","letter 0","ref0","#0","no.0","no:0"},BM460)))&gt;0,AND(SUMPRODUCT(--ISNUMBER(SEARCH({" ref "," email "," memo "," form "," sheet "," report "," ack "," letter "," record "," log "," doc "," file "," batch "," lot "," job "," fax "," rev "," ticket "," case "," order "},(" "&amp;SUBSTITUTE(SUBSTITUTE(SUBSTITUTE(BM460,":"," "),"."," "),","," ")&amp;" "))))&gt;0,ISNUMBER(SEARCH("000",SUBSTITUTE(BM460,":"," ")))),SUMPRODUCT(--ISNUMBER(SEARCH({"http","www.","\",".pdf",".jpg",".jpeg",".png",".heic",".xls",".doc",".msg",".eml"},Z460)))&gt;0),1,0),0)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IFERROR(IF(OR(SUMPRODUCT(--ISNUMBER(SEARCH({"a0","a-0","a_0","a/0","a.0"},BP460)))&gt;0,SUMPRODUCT(--ISNUMBER(SEARCH({"ref 0","ref no 0","ref. 0","ref: 0","no. 0","no: 0","# 0","rev 0","email 0","memo 0","form 0","sheet 0","log 0","doc 0","report 0","photo 0","photos 0","img 0","file 0","ack 0","batch 0","lot 0","job 0","record 0","fax 0","letter 0","ref0","#0","no.0","no:0"},BO460)))&gt;0,AND(SUMPRODUCT(--ISNUMBER(SEARCH({" ref "," email "," memo "," form "," sheet "," report "," ack "," letter "," record "," log "," doc "," file "," batch "," lot "," job "," fax "," rev "," ticket "," case "," order "},(" "&amp;SUBSTITUTE(SUBSTITUTE(SUBSTITUTE(BO460,":"," "),"."," "),","," ")&amp;" "))))&gt;0,ISNUMBER(SEARCH("000",SUBSTITUTE(BO460,":"," ")))),SUMPRODUCT(--ISNUMBER(SEARCH({"http","www.","\",".pdf",".jpg",".jpeg",".png",".heic",".xls",".doc",".msg",".eml"},W460)))&gt;0),1,0),0)</f>
        <v>0</v>
      </c>
    </row>
    <row r="461" customFormat="false" ht="39.75" hidden="false" customHeight="true" outlineLevel="0" collapsed="false">
      <c r="A461" s="57" t="s">
        <v>1104</v>
      </c>
      <c r="B461" s="57" t="s">
        <v>276</v>
      </c>
      <c r="C461" s="57" t="str">
        <f aca="false">Flights!$F$18</f>
        <v>MH0004</v>
      </c>
      <c r="D461" s="58" t="n">
        <f aca="false">Flights!$D$18</f>
        <v>46310</v>
      </c>
      <c r="E461" s="57" t="str">
        <f aca="false">Flights!$G$18&amp;"-"&amp;Flights!$H$18</f>
        <v>KUL-LHR</v>
      </c>
      <c r="F461" s="57" t="str">
        <f aca="false">Flights!$K$18</f>
        <v>EY</v>
      </c>
      <c r="G461" s="57" t="s">
        <v>81</v>
      </c>
      <c r="H461" s="57" t="s">
        <v>374</v>
      </c>
      <c r="I461" s="57" t="s">
        <v>394</v>
      </c>
      <c r="J461" s="57" t="s">
        <v>398</v>
      </c>
      <c r="K461" s="67" t="s">
        <v>399</v>
      </c>
      <c r="L461" s="67" t="s">
        <v>378</v>
      </c>
      <c r="M461" s="67"/>
      <c r="N461" s="67" t="s">
        <v>379</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t="n">
        <f aca="false">IFERROR(IF(OR(SUMPRODUCT(--ISNUMBER(SEARCH({"a0","a-0","a_0","a/0","a.0"},BN461)))&gt;0,SUMPRODUCT(--ISNUMBER(SEARCH({"ref 0","ref no 0","ref. 0","ref: 0","no. 0","no: 0","# 0","rev 0","email 0","memo 0","form 0","sheet 0","log 0","doc 0","report 0","photo 0","photos 0","img 0","file 0","ack 0","batch 0","lot 0","job 0","record 0","fax 0","letter 0","ref0","#0","no.0","no:0"},BM461)))&gt;0,AND(SUMPRODUCT(--ISNUMBER(SEARCH({" ref "," email "," memo "," form "," sheet "," report "," ack "," letter "," record "," log "," doc "," file "," batch "," lot "," job "," fax "," rev "," ticket "," case "," order "},(" "&amp;SUBSTITUTE(SUBSTITUTE(SUBSTITUTE(BM461,":"," "),"."," "),","," ")&amp;" "))))&gt;0,ISNUMBER(SEARCH("000",SUBSTITUTE(BM461,":"," ")))),SUMPRODUCT(--ISNUMBER(SEARCH({"http","www.","\",".pdf",".jpg",".jpeg",".png",".heic",".xls",".doc",".msg",".eml"},Z461)))&gt;0),1,0),0)</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IFERROR(IF(OR(SUMPRODUCT(--ISNUMBER(SEARCH({"a0","a-0","a_0","a/0","a.0"},BP461)))&gt;0,SUMPRODUCT(--ISNUMBER(SEARCH({"ref 0","ref no 0","ref. 0","ref: 0","no. 0","no: 0","# 0","rev 0","email 0","memo 0","form 0","sheet 0","log 0","doc 0","report 0","photo 0","photos 0","img 0","file 0","ack 0","batch 0","lot 0","job 0","record 0","fax 0","letter 0","ref0","#0","no.0","no:0"},BO461)))&gt;0,AND(SUMPRODUCT(--ISNUMBER(SEARCH({" ref "," email "," memo "," form "," sheet "," report "," ack "," letter "," record "," log "," doc "," file "," batch "," lot "," job "," fax "," rev "," ticket "," case "," order "},(" "&amp;SUBSTITUTE(SUBSTITUTE(SUBSTITUTE(BO461,":"," "),"."," "),","," ")&amp;" "))))&gt;0,ISNUMBER(SEARCH("000",SUBSTITUTE(BO461,":"," ")))),SUMPRODUCT(--ISNUMBER(SEARCH({"http","www.","\",".pdf",".jpg",".jpeg",".png",".heic",".xls",".doc",".msg",".eml"},W461)))&gt;0),1,0),0)</f>
        <v>0</v>
      </c>
    </row>
    <row r="462" customFormat="false" ht="39.75" hidden="false" customHeight="true" outlineLevel="0" collapsed="false">
      <c r="A462" s="57" t="s">
        <v>1105</v>
      </c>
      <c r="B462" s="57" t="s">
        <v>276</v>
      </c>
      <c r="C462" s="57" t="str">
        <f aca="false">Flights!$F$18</f>
        <v>MH0004</v>
      </c>
      <c r="D462" s="58" t="n">
        <f aca="false">Flights!$D$18</f>
        <v>46310</v>
      </c>
      <c r="E462" s="57" t="str">
        <f aca="false">Flights!$G$18&amp;"-"&amp;Flights!$H$18</f>
        <v>KUL-LHR</v>
      </c>
      <c r="F462" s="57" t="str">
        <f aca="false">Flights!$K$18</f>
        <v>EY</v>
      </c>
      <c r="G462" s="57" t="s">
        <v>81</v>
      </c>
      <c r="H462" s="57" t="s">
        <v>374</v>
      </c>
      <c r="I462" s="57" t="s">
        <v>401</v>
      </c>
      <c r="J462" s="57" t="s">
        <v>402</v>
      </c>
      <c r="K462" s="67" t="s">
        <v>403</v>
      </c>
      <c r="L462" s="67" t="s">
        <v>378</v>
      </c>
      <c r="M462" s="67"/>
      <c r="N462" s="67" t="s">
        <v>379</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t="n">
        <f aca="false">IFERROR(IF(OR(SUMPRODUCT(--ISNUMBER(SEARCH({"a0","a-0","a_0","a/0","a.0"},BN462)))&gt;0,SUMPRODUCT(--ISNUMBER(SEARCH({"ref 0","ref no 0","ref. 0","ref: 0","no. 0","no: 0","# 0","rev 0","email 0","memo 0","form 0","sheet 0","log 0","doc 0","report 0","photo 0","photos 0","img 0","file 0","ack 0","batch 0","lot 0","job 0","record 0","fax 0","letter 0","ref0","#0","no.0","no:0"},BM462)))&gt;0,AND(SUMPRODUCT(--ISNUMBER(SEARCH({" ref "," email "," memo "," form "," sheet "," report "," ack "," letter "," record "," log "," doc "," file "," batch "," lot "," job "," fax "," rev "," ticket "," case "," order "},(" "&amp;SUBSTITUTE(SUBSTITUTE(SUBSTITUTE(BM462,":"," "),"."," "),","," ")&amp;" "))))&gt;0,ISNUMBER(SEARCH("000",SUBSTITUTE(BM462,":"," ")))),SUMPRODUCT(--ISNUMBER(SEARCH({"http","www.","\",".pdf",".jpg",".jpeg",".png",".heic",".xls",".doc",".msg",".eml"},Z462)))&gt;0),1,0),0)</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IFERROR(IF(OR(SUMPRODUCT(--ISNUMBER(SEARCH({"a0","a-0","a_0","a/0","a.0"},BP462)))&gt;0,SUMPRODUCT(--ISNUMBER(SEARCH({"ref 0","ref no 0","ref. 0","ref: 0","no. 0","no: 0","# 0","rev 0","email 0","memo 0","form 0","sheet 0","log 0","doc 0","report 0","photo 0","photos 0","img 0","file 0","ack 0","batch 0","lot 0","job 0","record 0","fax 0","letter 0","ref0","#0","no.0","no:0"},BO462)))&gt;0,AND(SUMPRODUCT(--ISNUMBER(SEARCH({" ref "," email "," memo "," form "," sheet "," report "," ack "," letter "," record "," log "," doc "," file "," batch "," lot "," job "," fax "," rev "," ticket "," case "," order "},(" "&amp;SUBSTITUTE(SUBSTITUTE(SUBSTITUTE(BO462,":"," "),"."," "),","," ")&amp;" "))))&gt;0,ISNUMBER(SEARCH("000",SUBSTITUTE(BO462,":"," ")))),SUMPRODUCT(--ISNUMBER(SEARCH({"http","www.","\",".pdf",".jpg",".jpeg",".png",".heic",".xls",".doc",".msg",".eml"},W462)))&gt;0),1,0),0)</f>
        <v>0</v>
      </c>
    </row>
    <row r="463" customFormat="false" ht="39.75" hidden="false" customHeight="true" outlineLevel="0" collapsed="false">
      <c r="A463" s="57" t="s">
        <v>1106</v>
      </c>
      <c r="B463" s="57" t="s">
        <v>276</v>
      </c>
      <c r="C463" s="57" t="str">
        <f aca="false">Flights!$F$18</f>
        <v>MH0004</v>
      </c>
      <c r="D463" s="58" t="n">
        <f aca="false">Flights!$D$18</f>
        <v>46310</v>
      </c>
      <c r="E463" s="57" t="str">
        <f aca="false">Flights!$G$18&amp;"-"&amp;Flights!$H$18</f>
        <v>KUL-LHR</v>
      </c>
      <c r="F463" s="57" t="str">
        <f aca="false">Flights!$K$18</f>
        <v>EY</v>
      </c>
      <c r="G463" s="57" t="s">
        <v>81</v>
      </c>
      <c r="H463" s="57" t="s">
        <v>374</v>
      </c>
      <c r="I463" s="57" t="s">
        <v>401</v>
      </c>
      <c r="J463" s="57" t="s">
        <v>405</v>
      </c>
      <c r="K463" s="67" t="s">
        <v>403</v>
      </c>
      <c r="L463" s="67" t="s">
        <v>378</v>
      </c>
      <c r="M463" s="67"/>
      <c r="N463" s="67" t="s">
        <v>379</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t="n">
        <f aca="false">IFERROR(IF(OR(SUMPRODUCT(--ISNUMBER(SEARCH({"a0","a-0","a_0","a/0","a.0"},BN463)))&gt;0,SUMPRODUCT(--ISNUMBER(SEARCH({"ref 0","ref no 0","ref. 0","ref: 0","no. 0","no: 0","# 0","rev 0","email 0","memo 0","form 0","sheet 0","log 0","doc 0","report 0","photo 0","photos 0","img 0","file 0","ack 0","batch 0","lot 0","job 0","record 0","fax 0","letter 0","ref0","#0","no.0","no:0"},BM463)))&gt;0,AND(SUMPRODUCT(--ISNUMBER(SEARCH({" ref "," email "," memo "," form "," sheet "," report "," ack "," letter "," record "," log "," doc "," file "," batch "," lot "," job "," fax "," rev "," ticket "," case "," order "},(" "&amp;SUBSTITUTE(SUBSTITUTE(SUBSTITUTE(BM463,":"," "),"."," "),","," ")&amp;" "))))&gt;0,ISNUMBER(SEARCH("000",SUBSTITUTE(BM463,":"," ")))),SUMPRODUCT(--ISNUMBER(SEARCH({"http","www.","\",".pdf",".jpg",".jpeg",".png",".heic",".xls",".doc",".msg",".eml"},Z463)))&gt;0),1,0),0)</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IFERROR(IF(OR(SUMPRODUCT(--ISNUMBER(SEARCH({"a0","a-0","a_0","a/0","a.0"},BP463)))&gt;0,SUMPRODUCT(--ISNUMBER(SEARCH({"ref 0","ref no 0","ref. 0","ref: 0","no. 0","no: 0","# 0","rev 0","email 0","memo 0","form 0","sheet 0","log 0","doc 0","report 0","photo 0","photos 0","img 0","file 0","ack 0","batch 0","lot 0","job 0","record 0","fax 0","letter 0","ref0","#0","no.0","no:0"},BO463)))&gt;0,AND(SUMPRODUCT(--ISNUMBER(SEARCH({" ref "," email "," memo "," form "," sheet "," report "," ack "," letter "," record "," log "," doc "," file "," batch "," lot "," job "," fax "," rev "," ticket "," case "," order "},(" "&amp;SUBSTITUTE(SUBSTITUTE(SUBSTITUTE(BO463,":"," "),"."," "),","," ")&amp;" "))))&gt;0,ISNUMBER(SEARCH("000",SUBSTITUTE(BO463,":"," ")))),SUMPRODUCT(--ISNUMBER(SEARCH({"http","www.","\",".pdf",".jpg",".jpeg",".png",".heic",".xls",".doc",".msg",".eml"},W463)))&gt;0),1,0),0)</f>
        <v>0</v>
      </c>
    </row>
    <row r="464" customFormat="false" ht="39.75" hidden="false" customHeight="true" outlineLevel="0" collapsed="false">
      <c r="A464" s="57" t="s">
        <v>1107</v>
      </c>
      <c r="B464" s="57" t="s">
        <v>276</v>
      </c>
      <c r="C464" s="57" t="str">
        <f aca="false">Flights!$F$18</f>
        <v>MH0004</v>
      </c>
      <c r="D464" s="58" t="n">
        <f aca="false">Flights!$D$18</f>
        <v>46310</v>
      </c>
      <c r="E464" s="57" t="str">
        <f aca="false">Flights!$G$18&amp;"-"&amp;Flights!$H$18</f>
        <v>KUL-LHR</v>
      </c>
      <c r="F464" s="57" t="str">
        <f aca="false">Flights!$K$18</f>
        <v>EY</v>
      </c>
      <c r="G464" s="57" t="s">
        <v>81</v>
      </c>
      <c r="H464" s="57" t="s">
        <v>374</v>
      </c>
      <c r="I464" s="57" t="s">
        <v>407</v>
      </c>
      <c r="J464" s="57" t="s">
        <v>408</v>
      </c>
      <c r="K464" s="67" t="s">
        <v>712</v>
      </c>
      <c r="L464" s="67" t="s">
        <v>410</v>
      </c>
      <c r="M464" s="67"/>
      <c r="N464" s="67" t="s">
        <v>379</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t="n">
        <f aca="false">IFERROR(IF(OR(SUMPRODUCT(--ISNUMBER(SEARCH({"a0","a-0","a_0","a/0","a.0"},BN464)))&gt;0,SUMPRODUCT(--ISNUMBER(SEARCH({"ref 0","ref no 0","ref. 0","ref: 0","no. 0","no: 0","# 0","rev 0","email 0","memo 0","form 0","sheet 0","log 0","doc 0","report 0","photo 0","photos 0","img 0","file 0","ack 0","batch 0","lot 0","job 0","record 0","fax 0","letter 0","ref0","#0","no.0","no:0"},BM464)))&gt;0,AND(SUMPRODUCT(--ISNUMBER(SEARCH({" ref "," email "," memo "," form "," sheet "," report "," ack "," letter "," record "," log "," doc "," file "," batch "," lot "," job "," fax "," rev "," ticket "," case "," order "},(" "&amp;SUBSTITUTE(SUBSTITUTE(SUBSTITUTE(BM464,":"," "),"."," "),","," ")&amp;" "))))&gt;0,ISNUMBER(SEARCH("000",SUBSTITUTE(BM464,":"," ")))),SUMPRODUCT(--ISNUMBER(SEARCH({"http","www.","\",".pdf",".jpg",".jpeg",".png",".heic",".xls",".doc",".msg",".eml"},Z464)))&gt;0),1,0),0)</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IFERROR(IF(OR(SUMPRODUCT(--ISNUMBER(SEARCH({"a0","a-0","a_0","a/0","a.0"},BP464)))&gt;0,SUMPRODUCT(--ISNUMBER(SEARCH({"ref 0","ref no 0","ref. 0","ref: 0","no. 0","no: 0","# 0","rev 0","email 0","memo 0","form 0","sheet 0","log 0","doc 0","report 0","photo 0","photos 0","img 0","file 0","ack 0","batch 0","lot 0","job 0","record 0","fax 0","letter 0","ref0","#0","no.0","no:0"},BO464)))&gt;0,AND(SUMPRODUCT(--ISNUMBER(SEARCH({" ref "," email "," memo "," form "," sheet "," report "," ack "," letter "," record "," log "," doc "," file "," batch "," lot "," job "," fax "," rev "," ticket "," case "," order "},(" "&amp;SUBSTITUTE(SUBSTITUTE(SUBSTITUTE(BO464,":"," "),"."," "),","," ")&amp;" "))))&gt;0,ISNUMBER(SEARCH("000",SUBSTITUTE(BO464,":"," ")))),SUMPRODUCT(--ISNUMBER(SEARCH({"http","www.","\",".pdf",".jpg",".jpeg",".png",".heic",".xls",".doc",".msg",".eml"},W464)))&gt;0),1,0),0)</f>
        <v>0</v>
      </c>
    </row>
    <row r="465" customFormat="false" ht="39.75" hidden="false" customHeight="true" outlineLevel="0" collapsed="false">
      <c r="A465" s="57" t="s">
        <v>1108</v>
      </c>
      <c r="B465" s="57" t="s">
        <v>276</v>
      </c>
      <c r="C465" s="57" t="str">
        <f aca="false">Flights!$F$18</f>
        <v>MH0004</v>
      </c>
      <c r="D465" s="58" t="n">
        <f aca="false">Flights!$D$18</f>
        <v>46310</v>
      </c>
      <c r="E465" s="57" t="str">
        <f aca="false">Flights!$G$18&amp;"-"&amp;Flights!$H$18</f>
        <v>KUL-LHR</v>
      </c>
      <c r="F465" s="57" t="str">
        <f aca="false">Flights!$K$18</f>
        <v>EY</v>
      </c>
      <c r="G465" s="57" t="s">
        <v>83</v>
      </c>
      <c r="H465" s="57" t="s">
        <v>374</v>
      </c>
      <c r="I465" s="57" t="s">
        <v>375</v>
      </c>
      <c r="J465" s="57" t="s">
        <v>412</v>
      </c>
      <c r="K465" s="67" t="s">
        <v>413</v>
      </c>
      <c r="L465" s="67" t="s">
        <v>414</v>
      </c>
      <c r="M465" s="67"/>
      <c r="N465" s="67" t="s">
        <v>379</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t="n">
        <f aca="false">IFERROR(IF(OR(SUMPRODUCT(--ISNUMBER(SEARCH({"a0","a-0","a_0","a/0","a.0"},BN465)))&gt;0,SUMPRODUCT(--ISNUMBER(SEARCH({"ref 0","ref no 0","ref. 0","ref: 0","no. 0","no: 0","# 0","rev 0","email 0","memo 0","form 0","sheet 0","log 0","doc 0","report 0","photo 0","photos 0","img 0","file 0","ack 0","batch 0","lot 0","job 0","record 0","fax 0","letter 0","ref0","#0","no.0","no:0"},BM465)))&gt;0,AND(SUMPRODUCT(--ISNUMBER(SEARCH({" ref "," email "," memo "," form "," sheet "," report "," ack "," letter "," record "," log "," doc "," file "," batch "," lot "," job "," fax "," rev "," ticket "," case "," order "},(" "&amp;SUBSTITUTE(SUBSTITUTE(SUBSTITUTE(BM465,":"," "),"."," "),","," ")&amp;" "))))&gt;0,ISNUMBER(SEARCH("000",SUBSTITUTE(BM465,":"," ")))),SUMPRODUCT(--ISNUMBER(SEARCH({"http","www.","\",".pdf",".jpg",".jpeg",".png",".heic",".xls",".doc",".msg",".eml"},Z465)))&gt;0),1,0),0)</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IFERROR(IF(OR(SUMPRODUCT(--ISNUMBER(SEARCH({"a0","a-0","a_0","a/0","a.0"},BP465)))&gt;0,SUMPRODUCT(--ISNUMBER(SEARCH({"ref 0","ref no 0","ref. 0","ref: 0","no. 0","no: 0","# 0","rev 0","email 0","memo 0","form 0","sheet 0","log 0","doc 0","report 0","photo 0","photos 0","img 0","file 0","ack 0","batch 0","lot 0","job 0","record 0","fax 0","letter 0","ref0","#0","no.0","no:0"},BO465)))&gt;0,AND(SUMPRODUCT(--ISNUMBER(SEARCH({" ref "," email "," memo "," form "," sheet "," report "," ack "," letter "," record "," log "," doc "," file "," batch "," lot "," job "," fax "," rev "," ticket "," case "," order "},(" "&amp;SUBSTITUTE(SUBSTITUTE(SUBSTITUTE(BO465,":"," "),"."," "),","," ")&amp;" "))))&gt;0,ISNUMBER(SEARCH("000",SUBSTITUTE(BO465,":"," ")))),SUMPRODUCT(--ISNUMBER(SEARCH({"http","www.","\",".pdf",".jpg",".jpeg",".png",".heic",".xls",".doc",".msg",".eml"},W465)))&gt;0),1,0),0)</f>
        <v>0</v>
      </c>
    </row>
    <row r="466" customFormat="false" ht="39.75" hidden="false" customHeight="true" outlineLevel="0" collapsed="false">
      <c r="A466" s="57" t="s">
        <v>1109</v>
      </c>
      <c r="B466" s="57" t="s">
        <v>276</v>
      </c>
      <c r="C466" s="57" t="str">
        <f aca="false">Flights!$F$18</f>
        <v>MH0004</v>
      </c>
      <c r="D466" s="58" t="n">
        <f aca="false">Flights!$D$18</f>
        <v>46310</v>
      </c>
      <c r="E466" s="57" t="str">
        <f aca="false">Flights!$G$18&amp;"-"&amp;Flights!$H$18</f>
        <v>KUL-LHR</v>
      </c>
      <c r="F466" s="57" t="str">
        <f aca="false">Flights!$K$18</f>
        <v>EY</v>
      </c>
      <c r="G466" s="57" t="s">
        <v>416</v>
      </c>
      <c r="H466" s="57" t="s">
        <v>374</v>
      </c>
      <c r="I466" s="57" t="s">
        <v>375</v>
      </c>
      <c r="J466" s="57" t="s">
        <v>417</v>
      </c>
      <c r="K466" s="67"/>
      <c r="L466" s="67" t="s">
        <v>418</v>
      </c>
      <c r="M466" s="67"/>
      <c r="N466" s="67" t="s">
        <v>379</v>
      </c>
      <c r="O466" s="67" t="s">
        <v>419</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t="n">
        <f aca="false">IFERROR(IF(OR(SUMPRODUCT(--ISNUMBER(SEARCH({"a0","a-0","a_0","a/0","a.0"},BN466)))&gt;0,SUMPRODUCT(--ISNUMBER(SEARCH({"ref 0","ref no 0","ref. 0","ref: 0","no. 0","no: 0","# 0","rev 0","email 0","memo 0","form 0","sheet 0","log 0","doc 0","report 0","photo 0","photos 0","img 0","file 0","ack 0","batch 0","lot 0","job 0","record 0","fax 0","letter 0","ref0","#0","no.0","no:0"},BM466)))&gt;0,AND(SUMPRODUCT(--ISNUMBER(SEARCH({" ref "," email "," memo "," form "," sheet "," report "," ack "," letter "," record "," log "," doc "," file "," batch "," lot "," job "," fax "," rev "," ticket "," case "," order "},(" "&amp;SUBSTITUTE(SUBSTITUTE(SUBSTITUTE(BM466,":"," "),"."," "),","," ")&amp;" "))))&gt;0,ISNUMBER(SEARCH("000",SUBSTITUTE(BM466,":"," ")))),SUMPRODUCT(--ISNUMBER(SEARCH({"http","www.","\",".pdf",".jpg",".jpeg",".png",".heic",".xls",".doc",".msg",".eml"},Z466)))&gt;0),1,0),0)</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IFERROR(IF(OR(SUMPRODUCT(--ISNUMBER(SEARCH({"a0","a-0","a_0","a/0","a.0"},BP466)))&gt;0,SUMPRODUCT(--ISNUMBER(SEARCH({"ref 0","ref no 0","ref. 0","ref: 0","no. 0","no: 0","# 0","rev 0","email 0","memo 0","form 0","sheet 0","log 0","doc 0","report 0","photo 0","photos 0","img 0","file 0","ack 0","batch 0","lot 0","job 0","record 0","fax 0","letter 0","ref0","#0","no.0","no:0"},BO466)))&gt;0,AND(SUMPRODUCT(--ISNUMBER(SEARCH({" ref "," email "," memo "," form "," sheet "," report "," ack "," letter "," record "," log "," doc "," file "," batch "," lot "," job "," fax "," rev "," ticket "," case "," order "},(" "&amp;SUBSTITUTE(SUBSTITUTE(SUBSTITUTE(BO466,":"," "),"."," "),","," ")&amp;" "))))&gt;0,ISNUMBER(SEARCH("000",SUBSTITUTE(BO466,":"," ")))),SUMPRODUCT(--ISNUMBER(SEARCH({"http","www.","\",".pdf",".jpg",".jpeg",".png",".heic",".xls",".doc",".msg",".eml"},W466)))&gt;0),1,0),0)</f>
        <v>0</v>
      </c>
    </row>
    <row r="467" customFormat="false" ht="39.75" hidden="false" customHeight="true" outlineLevel="0" collapsed="false">
      <c r="A467" s="57" t="s">
        <v>1110</v>
      </c>
      <c r="B467" s="57" t="s">
        <v>276</v>
      </c>
      <c r="C467" s="57" t="str">
        <f aca="false">Flights!$F$18</f>
        <v>MH0004</v>
      </c>
      <c r="D467" s="58" t="n">
        <f aca="false">Flights!$D$18</f>
        <v>46310</v>
      </c>
      <c r="E467" s="57" t="str">
        <f aca="false">Flights!$G$18&amp;"-"&amp;Flights!$H$18</f>
        <v>KUL-LHR</v>
      </c>
      <c r="F467" s="57" t="str">
        <f aca="false">Flights!$K$18</f>
        <v>EY</v>
      </c>
      <c r="G467" s="57" t="s">
        <v>416</v>
      </c>
      <c r="H467" s="57" t="s">
        <v>374</v>
      </c>
      <c r="I467" s="57" t="s">
        <v>375</v>
      </c>
      <c r="J467" s="57" t="s">
        <v>421</v>
      </c>
      <c r="K467" s="67" t="s">
        <v>422</v>
      </c>
      <c r="L467" s="67" t="s">
        <v>418</v>
      </c>
      <c r="M467" s="67"/>
      <c r="N467" s="67" t="s">
        <v>379</v>
      </c>
      <c r="O467" s="67" t="s">
        <v>419</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t="n">
        <f aca="false">IFERROR(IF(OR(SUMPRODUCT(--ISNUMBER(SEARCH({"a0","a-0","a_0","a/0","a.0"},BN467)))&gt;0,SUMPRODUCT(--ISNUMBER(SEARCH({"ref 0","ref no 0","ref. 0","ref: 0","no. 0","no: 0","# 0","rev 0","email 0","memo 0","form 0","sheet 0","log 0","doc 0","report 0","photo 0","photos 0","img 0","file 0","ack 0","batch 0","lot 0","job 0","record 0","fax 0","letter 0","ref0","#0","no.0","no:0"},BM467)))&gt;0,AND(SUMPRODUCT(--ISNUMBER(SEARCH({" ref "," email "," memo "," form "," sheet "," report "," ack "," letter "," record "," log "," doc "," file "," batch "," lot "," job "," fax "," rev "," ticket "," case "," order "},(" "&amp;SUBSTITUTE(SUBSTITUTE(SUBSTITUTE(BM467,":"," "),"."," "),","," ")&amp;" "))))&gt;0,ISNUMBER(SEARCH("000",SUBSTITUTE(BM467,":"," ")))),SUMPRODUCT(--ISNUMBER(SEARCH({"http","www.","\",".pdf",".jpg",".jpeg",".png",".heic",".xls",".doc",".msg",".eml"},Z467)))&gt;0),1,0),0)</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IFERROR(IF(OR(SUMPRODUCT(--ISNUMBER(SEARCH({"a0","a-0","a_0","a/0","a.0"},BP467)))&gt;0,SUMPRODUCT(--ISNUMBER(SEARCH({"ref 0","ref no 0","ref. 0","ref: 0","no. 0","no: 0","# 0","rev 0","email 0","memo 0","form 0","sheet 0","log 0","doc 0","report 0","photo 0","photos 0","img 0","file 0","ack 0","batch 0","lot 0","job 0","record 0","fax 0","letter 0","ref0","#0","no.0","no:0"},BO467)))&gt;0,AND(SUMPRODUCT(--ISNUMBER(SEARCH({" ref "," email "," memo "," form "," sheet "," report "," ack "," letter "," record "," log "," doc "," file "," batch "," lot "," job "," fax "," rev "," ticket "," case "," order "},(" "&amp;SUBSTITUTE(SUBSTITUTE(SUBSTITUTE(BO467,":"," "),"."," "),","," ")&amp;" "))))&gt;0,ISNUMBER(SEARCH("000",SUBSTITUTE(BO467,":"," ")))),SUMPRODUCT(--ISNUMBER(SEARCH({"http","www.","\",".pdf",".jpg",".jpeg",".png",".heic",".xls",".doc",".msg",".eml"},W467)))&gt;0),1,0),0)</f>
        <v>0</v>
      </c>
    </row>
    <row r="468" customFormat="false" ht="39.75" hidden="false" customHeight="true" outlineLevel="0" collapsed="false">
      <c r="A468" s="57" t="s">
        <v>1111</v>
      </c>
      <c r="B468" s="57" t="s">
        <v>276</v>
      </c>
      <c r="C468" s="57" t="str">
        <f aca="false">Flights!$F$18</f>
        <v>MH0004</v>
      </c>
      <c r="D468" s="58" t="n">
        <f aca="false">Flights!$D$18</f>
        <v>46310</v>
      </c>
      <c r="E468" s="57" t="str">
        <f aca="false">Flights!$G$18&amp;"-"&amp;Flights!$H$18</f>
        <v>KUL-LHR</v>
      </c>
      <c r="F468" s="57" t="str">
        <f aca="false">Flights!$K$18</f>
        <v>EY</v>
      </c>
      <c r="G468" s="57" t="s">
        <v>416</v>
      </c>
      <c r="H468" s="57" t="s">
        <v>374</v>
      </c>
      <c r="I468" s="57" t="s">
        <v>424</v>
      </c>
      <c r="J468" s="57" t="s">
        <v>425</v>
      </c>
      <c r="K468" s="67"/>
      <c r="L468" s="67" t="s">
        <v>418</v>
      </c>
      <c r="M468" s="67"/>
      <c r="N468" s="67" t="s">
        <v>379</v>
      </c>
      <c r="O468" s="67" t="s">
        <v>419</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t="n">
        <f aca="false">IFERROR(IF(OR(SUMPRODUCT(--ISNUMBER(SEARCH({"a0","a-0","a_0","a/0","a.0"},BN468)))&gt;0,SUMPRODUCT(--ISNUMBER(SEARCH({"ref 0","ref no 0","ref. 0","ref: 0","no. 0","no: 0","# 0","rev 0","email 0","memo 0","form 0","sheet 0","log 0","doc 0","report 0","photo 0","photos 0","img 0","file 0","ack 0","batch 0","lot 0","job 0","record 0","fax 0","letter 0","ref0","#0","no.0","no:0"},BM468)))&gt;0,AND(SUMPRODUCT(--ISNUMBER(SEARCH({" ref "," email "," memo "," form "," sheet "," report "," ack "," letter "," record "," log "," doc "," file "," batch "," lot "," job "," fax "," rev "," ticket "," case "," order "},(" "&amp;SUBSTITUTE(SUBSTITUTE(SUBSTITUTE(BM468,":"," "),"."," "),","," ")&amp;" "))))&gt;0,ISNUMBER(SEARCH("000",SUBSTITUTE(BM468,":"," ")))),SUMPRODUCT(--ISNUMBER(SEARCH({"http","www.","\",".pdf",".jpg",".jpeg",".png",".heic",".xls",".doc",".msg",".eml"},Z468)))&gt;0),1,0),0)</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IFERROR(IF(OR(SUMPRODUCT(--ISNUMBER(SEARCH({"a0","a-0","a_0","a/0","a.0"},BP468)))&gt;0,SUMPRODUCT(--ISNUMBER(SEARCH({"ref 0","ref no 0","ref. 0","ref: 0","no. 0","no: 0","# 0","rev 0","email 0","memo 0","form 0","sheet 0","log 0","doc 0","report 0","photo 0","photos 0","img 0","file 0","ack 0","batch 0","lot 0","job 0","record 0","fax 0","letter 0","ref0","#0","no.0","no:0"},BO468)))&gt;0,AND(SUMPRODUCT(--ISNUMBER(SEARCH({" ref "," email "," memo "," form "," sheet "," report "," ack "," letter "," record "," log "," doc "," file "," batch "," lot "," job "," fax "," rev "," ticket "," case "," order "},(" "&amp;SUBSTITUTE(SUBSTITUTE(SUBSTITUTE(BO468,":"," "),"."," "),","," ")&amp;" "))))&gt;0,ISNUMBER(SEARCH("000",SUBSTITUTE(BO468,":"," ")))),SUMPRODUCT(--ISNUMBER(SEARCH({"http","www.","\",".pdf",".jpg",".jpeg",".png",".heic",".xls",".doc",".msg",".eml"},W468)))&gt;0),1,0),0)</f>
        <v>0</v>
      </c>
    </row>
    <row r="469" customFormat="false" ht="39.75" hidden="false" customHeight="true" outlineLevel="0" collapsed="false">
      <c r="A469" s="57" t="s">
        <v>1112</v>
      </c>
      <c r="B469" s="57" t="s">
        <v>276</v>
      </c>
      <c r="C469" s="57" t="str">
        <f aca="false">Flights!$F$18</f>
        <v>MH0004</v>
      </c>
      <c r="D469" s="58" t="n">
        <f aca="false">Flights!$D$18</f>
        <v>46310</v>
      </c>
      <c r="E469" s="57" t="str">
        <f aca="false">Flights!$G$18&amp;"-"&amp;Flights!$H$18</f>
        <v>KUL-LHR</v>
      </c>
      <c r="F469" s="57" t="str">
        <f aca="false">Flights!$K$18</f>
        <v>EY</v>
      </c>
      <c r="G469" s="57" t="s">
        <v>416</v>
      </c>
      <c r="H469" s="57" t="s">
        <v>374</v>
      </c>
      <c r="I469" s="57" t="s">
        <v>424</v>
      </c>
      <c r="J469" s="57" t="s">
        <v>427</v>
      </c>
      <c r="K469" s="67"/>
      <c r="L469" s="67" t="s">
        <v>418</v>
      </c>
      <c r="M469" s="67"/>
      <c r="N469" s="67" t="s">
        <v>379</v>
      </c>
      <c r="O469" s="67" t="s">
        <v>419</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t="n">
        <f aca="false">IFERROR(IF(OR(SUMPRODUCT(--ISNUMBER(SEARCH({"a0","a-0","a_0","a/0","a.0"},BN469)))&gt;0,SUMPRODUCT(--ISNUMBER(SEARCH({"ref 0","ref no 0","ref. 0","ref: 0","no. 0","no: 0","# 0","rev 0","email 0","memo 0","form 0","sheet 0","log 0","doc 0","report 0","photo 0","photos 0","img 0","file 0","ack 0","batch 0","lot 0","job 0","record 0","fax 0","letter 0","ref0","#0","no.0","no:0"},BM469)))&gt;0,AND(SUMPRODUCT(--ISNUMBER(SEARCH({" ref "," email "," memo "," form "," sheet "," report "," ack "," letter "," record "," log "," doc "," file "," batch "," lot "," job "," fax "," rev "," ticket "," case "," order "},(" "&amp;SUBSTITUTE(SUBSTITUTE(SUBSTITUTE(BM469,":"," "),"."," "),","," ")&amp;" "))))&gt;0,ISNUMBER(SEARCH("000",SUBSTITUTE(BM469,":"," ")))),SUMPRODUCT(--ISNUMBER(SEARCH({"http","www.","\",".pdf",".jpg",".jpeg",".png",".heic",".xls",".doc",".msg",".eml"},Z469)))&gt;0),1,0),0)</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IFERROR(IF(OR(SUMPRODUCT(--ISNUMBER(SEARCH({"a0","a-0","a_0","a/0","a.0"},BP469)))&gt;0,SUMPRODUCT(--ISNUMBER(SEARCH({"ref 0","ref no 0","ref. 0","ref: 0","no. 0","no: 0","# 0","rev 0","email 0","memo 0","form 0","sheet 0","log 0","doc 0","report 0","photo 0","photos 0","img 0","file 0","ack 0","batch 0","lot 0","job 0","record 0","fax 0","letter 0","ref0","#0","no.0","no:0"},BO469)))&gt;0,AND(SUMPRODUCT(--ISNUMBER(SEARCH({" ref "," email "," memo "," form "," sheet "," report "," ack "," letter "," record "," log "," doc "," file "," batch "," lot "," job "," fax "," rev "," ticket "," case "," order "},(" "&amp;SUBSTITUTE(SUBSTITUTE(SUBSTITUTE(BO469,":"," "),"."," "),","," ")&amp;" "))))&gt;0,ISNUMBER(SEARCH("000",SUBSTITUTE(BO469,":"," ")))),SUMPRODUCT(--ISNUMBER(SEARCH({"http","www.","\",".pdf",".jpg",".jpeg",".png",".heic",".xls",".doc",".msg",".eml"},W469)))&gt;0),1,0),0)</f>
        <v>0</v>
      </c>
    </row>
    <row r="470" customFormat="false" ht="39.75" hidden="false" customHeight="true" outlineLevel="0" collapsed="false">
      <c r="A470" s="57" t="s">
        <v>1113</v>
      </c>
      <c r="B470" s="57" t="s">
        <v>276</v>
      </c>
      <c r="C470" s="57" t="str">
        <f aca="false">Flights!$F$18</f>
        <v>MH0004</v>
      </c>
      <c r="D470" s="58" t="n">
        <f aca="false">Flights!$D$18</f>
        <v>46310</v>
      </c>
      <c r="E470" s="57" t="str">
        <f aca="false">Flights!$G$18&amp;"-"&amp;Flights!$H$18</f>
        <v>KUL-LHR</v>
      </c>
      <c r="F470" s="57" t="str">
        <f aca="false">Flights!$K$18</f>
        <v>EY</v>
      </c>
      <c r="G470" s="57" t="s">
        <v>416</v>
      </c>
      <c r="H470" s="57" t="s">
        <v>374</v>
      </c>
      <c r="I470" s="57" t="s">
        <v>424</v>
      </c>
      <c r="J470" s="57" t="s">
        <v>429</v>
      </c>
      <c r="K470" s="67"/>
      <c r="L470" s="67" t="s">
        <v>418</v>
      </c>
      <c r="M470" s="67"/>
      <c r="N470" s="67" t="s">
        <v>379</v>
      </c>
      <c r="O470" s="67" t="s">
        <v>419</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t="n">
        <f aca="false">IFERROR(IF(OR(SUMPRODUCT(--ISNUMBER(SEARCH({"a0","a-0","a_0","a/0","a.0"},BN470)))&gt;0,SUMPRODUCT(--ISNUMBER(SEARCH({"ref 0","ref no 0","ref. 0","ref: 0","no. 0","no: 0","# 0","rev 0","email 0","memo 0","form 0","sheet 0","log 0","doc 0","report 0","photo 0","photos 0","img 0","file 0","ack 0","batch 0","lot 0","job 0","record 0","fax 0","letter 0","ref0","#0","no.0","no:0"},BM470)))&gt;0,AND(SUMPRODUCT(--ISNUMBER(SEARCH({" ref "," email "," memo "," form "," sheet "," report "," ack "," letter "," record "," log "," doc "," file "," batch "," lot "," job "," fax "," rev "," ticket "," case "," order "},(" "&amp;SUBSTITUTE(SUBSTITUTE(SUBSTITUTE(BM470,":"," "),"."," "),","," ")&amp;" "))))&gt;0,ISNUMBER(SEARCH("000",SUBSTITUTE(BM470,":"," ")))),SUMPRODUCT(--ISNUMBER(SEARCH({"http","www.","\",".pdf",".jpg",".jpeg",".png",".heic",".xls",".doc",".msg",".eml"},Z470)))&gt;0),1,0),0)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IFERROR(IF(OR(SUMPRODUCT(--ISNUMBER(SEARCH({"a0","a-0","a_0","a/0","a.0"},BP470)))&gt;0,SUMPRODUCT(--ISNUMBER(SEARCH({"ref 0","ref no 0","ref. 0","ref: 0","no. 0","no: 0","# 0","rev 0","email 0","memo 0","form 0","sheet 0","log 0","doc 0","report 0","photo 0","photos 0","img 0","file 0","ack 0","batch 0","lot 0","job 0","record 0","fax 0","letter 0","ref0","#0","no.0","no:0"},BO470)))&gt;0,AND(SUMPRODUCT(--ISNUMBER(SEARCH({" ref "," email "," memo "," form "," sheet "," report "," ack "," letter "," record "," log "," doc "," file "," batch "," lot "," job "," fax "," rev "," ticket "," case "," order "},(" "&amp;SUBSTITUTE(SUBSTITUTE(SUBSTITUTE(BO470,":"," "),"."," "),","," ")&amp;" "))))&gt;0,ISNUMBER(SEARCH("000",SUBSTITUTE(BO470,":"," ")))),SUMPRODUCT(--ISNUMBER(SEARCH({"http","www.","\",".pdf",".jpg",".jpeg",".png",".heic",".xls",".doc",".msg",".eml"},W470)))&gt;0),1,0),0)</f>
        <v>0</v>
      </c>
    </row>
    <row r="471" customFormat="false" ht="141" hidden="false" customHeight="true" outlineLevel="0" collapsed="false">
      <c r="A471" s="57" t="s">
        <v>1114</v>
      </c>
      <c r="B471" s="57" t="s">
        <v>276</v>
      </c>
      <c r="C471" s="57" t="str">
        <f aca="false">Flights!$F$18</f>
        <v>MH0004</v>
      </c>
      <c r="D471" s="58" t="n">
        <f aca="false">Flights!$D$18</f>
        <v>46310</v>
      </c>
      <c r="E471" s="57" t="str">
        <f aca="false">Flights!$G$18&amp;"-"&amp;Flights!$H$18</f>
        <v>KUL-LHR</v>
      </c>
      <c r="F471" s="57" t="str">
        <f aca="false">Flights!$K$18</f>
        <v>EY</v>
      </c>
      <c r="G471" s="57" t="s">
        <v>416</v>
      </c>
      <c r="H471" s="57" t="s">
        <v>374</v>
      </c>
      <c r="I471" s="57" t="s">
        <v>424</v>
      </c>
      <c r="J471" s="57" t="s">
        <v>431</v>
      </c>
      <c r="K471" s="67" t="s">
        <v>432</v>
      </c>
      <c r="L471" s="67" t="s">
        <v>418</v>
      </c>
      <c r="M471" s="67"/>
      <c r="N471" s="67" t="s">
        <v>379</v>
      </c>
      <c r="O471" s="67" t="s">
        <v>419</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t="n">
        <f aca="false">IFERROR(IF(OR(SUMPRODUCT(--ISNUMBER(SEARCH({"a0","a-0","a_0","a/0","a.0"},BN471)))&gt;0,SUMPRODUCT(--ISNUMBER(SEARCH({"ref 0","ref no 0","ref. 0","ref: 0","no. 0","no: 0","# 0","rev 0","email 0","memo 0","form 0","sheet 0","log 0","doc 0","report 0","photo 0","photos 0","img 0","file 0","ack 0","batch 0","lot 0","job 0","record 0","fax 0","letter 0","ref0","#0","no.0","no:0"},BM471)))&gt;0,AND(SUMPRODUCT(--ISNUMBER(SEARCH({" ref "," email "," memo "," form "," sheet "," report "," ack "," letter "," record "," log "," doc "," file "," batch "," lot "," job "," fax "," rev "," ticket "," case "," order "},(" "&amp;SUBSTITUTE(SUBSTITUTE(SUBSTITUTE(BM471,":"," "),"."," "),","," ")&amp;" "))))&gt;0,ISNUMBER(SEARCH("000",SUBSTITUTE(BM471,":"," ")))),SUMPRODUCT(--ISNUMBER(SEARCH({"http","www.","\",".pdf",".jpg",".jpeg",".png",".heic",".xls",".doc",".msg",".eml"},Z471)))&gt;0),1,0),0)</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IFERROR(IF(OR(SUMPRODUCT(--ISNUMBER(SEARCH({"a0","a-0","a_0","a/0","a.0"},BP471)))&gt;0,SUMPRODUCT(--ISNUMBER(SEARCH({"ref 0","ref no 0","ref. 0","ref: 0","no. 0","no: 0","# 0","rev 0","email 0","memo 0","form 0","sheet 0","log 0","doc 0","report 0","photo 0","photos 0","img 0","file 0","ack 0","batch 0","lot 0","job 0","record 0","fax 0","letter 0","ref0","#0","no.0","no:0"},BO471)))&gt;0,AND(SUMPRODUCT(--ISNUMBER(SEARCH({" ref "," email "," memo "," form "," sheet "," report "," ack "," letter "," record "," log "," doc "," file "," batch "," lot "," job "," fax "," rev "," ticket "," case "," order "},(" "&amp;SUBSTITUTE(SUBSTITUTE(SUBSTITUTE(BO471,":"," "),"."," "),","," ")&amp;" "))))&gt;0,ISNUMBER(SEARCH("000",SUBSTITUTE(BO471,":"," ")))),SUMPRODUCT(--ISNUMBER(SEARCH({"http","www.","\",".pdf",".jpg",".jpeg",".png",".heic",".xls",".doc",".msg",".eml"},W471)))&gt;0),1,0),0)</f>
        <v>0</v>
      </c>
    </row>
    <row r="472" customFormat="false" ht="39.75" hidden="false" customHeight="true" outlineLevel="0" collapsed="false">
      <c r="A472" s="57" t="s">
        <v>1115</v>
      </c>
      <c r="B472" s="57" t="s">
        <v>276</v>
      </c>
      <c r="C472" s="57" t="str">
        <f aca="false">Flights!$F$18</f>
        <v>MH0004</v>
      </c>
      <c r="D472" s="58" t="n">
        <f aca="false">Flights!$D$18</f>
        <v>46310</v>
      </c>
      <c r="E472" s="57" t="str">
        <f aca="false">Flights!$G$18&amp;"-"&amp;Flights!$H$18</f>
        <v>KUL-LHR</v>
      </c>
      <c r="F472" s="57" t="str">
        <f aca="false">Flights!$K$18</f>
        <v>EY</v>
      </c>
      <c r="G472" s="57" t="s">
        <v>416</v>
      </c>
      <c r="H472" s="57" t="s">
        <v>374</v>
      </c>
      <c r="I472" s="57" t="s">
        <v>424</v>
      </c>
      <c r="J472" s="57" t="s">
        <v>434</v>
      </c>
      <c r="K472" s="67"/>
      <c r="L472" s="67" t="s">
        <v>418</v>
      </c>
      <c r="M472" s="67"/>
      <c r="N472" s="67" t="s">
        <v>379</v>
      </c>
      <c r="O472" s="67" t="s">
        <v>419</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t="n">
        <f aca="false">IFERROR(IF(OR(SUMPRODUCT(--ISNUMBER(SEARCH({"a0","a-0","a_0","a/0","a.0"},BN472)))&gt;0,SUMPRODUCT(--ISNUMBER(SEARCH({"ref 0","ref no 0","ref. 0","ref: 0","no. 0","no: 0","# 0","rev 0","email 0","memo 0","form 0","sheet 0","log 0","doc 0","report 0","photo 0","photos 0","img 0","file 0","ack 0","batch 0","lot 0","job 0","record 0","fax 0","letter 0","ref0","#0","no.0","no:0"},BM472)))&gt;0,AND(SUMPRODUCT(--ISNUMBER(SEARCH({" ref "," email "," memo "," form "," sheet "," report "," ack "," letter "," record "," log "," doc "," file "," batch "," lot "," job "," fax "," rev "," ticket "," case "," order "},(" "&amp;SUBSTITUTE(SUBSTITUTE(SUBSTITUTE(BM472,":"," "),"."," "),","," ")&amp;" "))))&gt;0,ISNUMBER(SEARCH("000",SUBSTITUTE(BM472,":"," ")))),SUMPRODUCT(--ISNUMBER(SEARCH({"http","www.","\",".pdf",".jpg",".jpeg",".png",".heic",".xls",".doc",".msg",".eml"},Z472)))&gt;0),1,0),0)</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IFERROR(IF(OR(SUMPRODUCT(--ISNUMBER(SEARCH({"a0","a-0","a_0","a/0","a.0"},BP472)))&gt;0,SUMPRODUCT(--ISNUMBER(SEARCH({"ref 0","ref no 0","ref. 0","ref: 0","no. 0","no: 0","# 0","rev 0","email 0","memo 0","form 0","sheet 0","log 0","doc 0","report 0","photo 0","photos 0","img 0","file 0","ack 0","batch 0","lot 0","job 0","record 0","fax 0","letter 0","ref0","#0","no.0","no:0"},BO472)))&gt;0,AND(SUMPRODUCT(--ISNUMBER(SEARCH({" ref "," email "," memo "," form "," sheet "," report "," ack "," letter "," record "," log "," doc "," file "," batch "," lot "," job "," fax "," rev "," ticket "," case "," order "},(" "&amp;SUBSTITUTE(SUBSTITUTE(SUBSTITUTE(BO472,":"," "),"."," "),","," ")&amp;" "))))&gt;0,ISNUMBER(SEARCH("000",SUBSTITUTE(BO472,":"," ")))),SUMPRODUCT(--ISNUMBER(SEARCH({"http","www.","\",".pdf",".jpg",".jpeg",".png",".heic",".xls",".doc",".msg",".eml"},W472)))&gt;0),1,0),0)</f>
        <v>0</v>
      </c>
    </row>
    <row r="473" customFormat="false" ht="116.25" hidden="false" customHeight="true" outlineLevel="0" collapsed="false">
      <c r="A473" s="57" t="s">
        <v>1116</v>
      </c>
      <c r="B473" s="57" t="s">
        <v>276</v>
      </c>
      <c r="C473" s="57" t="str">
        <f aca="false">Flights!$F$18</f>
        <v>MH0004</v>
      </c>
      <c r="D473" s="58" t="n">
        <f aca="false">Flights!$D$18</f>
        <v>46310</v>
      </c>
      <c r="E473" s="57" t="str">
        <f aca="false">Flights!$G$18&amp;"-"&amp;Flights!$H$18</f>
        <v>KUL-LHR</v>
      </c>
      <c r="F473" s="57" t="str">
        <f aca="false">Flights!$K$18</f>
        <v>EY</v>
      </c>
      <c r="G473" s="57" t="s">
        <v>416</v>
      </c>
      <c r="H473" s="57" t="s">
        <v>374</v>
      </c>
      <c r="I473" s="57" t="s">
        <v>436</v>
      </c>
      <c r="J473" s="57" t="s">
        <v>437</v>
      </c>
      <c r="K473" s="67" t="s">
        <v>497</v>
      </c>
      <c r="L473" s="67" t="s">
        <v>439</v>
      </c>
      <c r="M473" s="67" t="s">
        <v>722</v>
      </c>
      <c r="N473" s="67" t="s">
        <v>440</v>
      </c>
      <c r="O473" s="67" t="s">
        <v>1117</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t="n">
        <f aca="false">IFERROR(IF(OR(SUMPRODUCT(--ISNUMBER(SEARCH({"a0","a-0","a_0","a/0","a.0"},BN473)))&gt;0,SUMPRODUCT(--ISNUMBER(SEARCH({"ref 0","ref no 0","ref. 0","ref: 0","no. 0","no: 0","# 0","rev 0","email 0","memo 0","form 0","sheet 0","log 0","doc 0","report 0","photo 0","photos 0","img 0","file 0","ack 0","batch 0","lot 0","job 0","record 0","fax 0","letter 0","ref0","#0","no.0","no:0"},BM473)))&gt;0,AND(SUMPRODUCT(--ISNUMBER(SEARCH({" ref "," email "," memo "," form "," sheet "," report "," ack "," letter "," record "," log "," doc "," file "," batch "," lot "," job "," fax "," rev "," ticket "," case "," order "},(" "&amp;SUBSTITUTE(SUBSTITUTE(SUBSTITUTE(BM473,":"," "),"."," "),","," ")&amp;" "))))&gt;0,ISNUMBER(SEARCH("000",SUBSTITUTE(BM473,":"," ")))),SUMPRODUCT(--ISNUMBER(SEARCH({"http","www.","\",".pdf",".jpg",".jpeg",".png",".heic",".xls",".doc",".msg",".eml"},Z473)))&gt;0),1,0),0)</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IFERROR(IF(OR(SUMPRODUCT(--ISNUMBER(SEARCH({"a0","a-0","a_0","a/0","a.0"},BP473)))&gt;0,SUMPRODUCT(--ISNUMBER(SEARCH({"ref 0","ref no 0","ref. 0","ref: 0","no. 0","no: 0","# 0","rev 0","email 0","memo 0","form 0","sheet 0","log 0","doc 0","report 0","photo 0","photos 0","img 0","file 0","ack 0","batch 0","lot 0","job 0","record 0","fax 0","letter 0","ref0","#0","no.0","no:0"},BO473)))&gt;0,AND(SUMPRODUCT(--ISNUMBER(SEARCH({" ref "," email "," memo "," form "," sheet "," report "," ack "," letter "," record "," log "," doc "," file "," batch "," lot "," job "," fax "," rev "," ticket "," case "," order "},(" "&amp;SUBSTITUTE(SUBSTITUTE(SUBSTITUTE(BO473,":"," "),"."," "),","," ")&amp;" "))))&gt;0,ISNUMBER(SEARCH("000",SUBSTITUTE(BO473,":"," ")))),SUMPRODUCT(--ISNUMBER(SEARCH({"http","www.","\",".pdf",".jpg",".jpeg",".png",".heic",".xls",".doc",".msg",".eml"},W473)))&gt;0),1,0),0)</f>
        <v>0</v>
      </c>
    </row>
    <row r="474" customFormat="false" ht="41.25" hidden="false" customHeight="true" outlineLevel="0" collapsed="false">
      <c r="A474" s="57" t="s">
        <v>1118</v>
      </c>
      <c r="B474" s="57" t="s">
        <v>276</v>
      </c>
      <c r="C474" s="57" t="str">
        <f aca="false">Flights!$F$18</f>
        <v>MH0004</v>
      </c>
      <c r="D474" s="58" t="n">
        <f aca="false">Flights!$D$18</f>
        <v>46310</v>
      </c>
      <c r="E474" s="57" t="str">
        <f aca="false">Flights!$G$18&amp;"-"&amp;Flights!$H$18</f>
        <v>KUL-LHR</v>
      </c>
      <c r="F474" s="57" t="str">
        <f aca="false">Flights!$K$18</f>
        <v>EY</v>
      </c>
      <c r="G474" s="57" t="s">
        <v>416</v>
      </c>
      <c r="H474" s="57" t="s">
        <v>374</v>
      </c>
      <c r="I474" s="57" t="s">
        <v>443</v>
      </c>
      <c r="J474" s="57" t="s">
        <v>444</v>
      </c>
      <c r="K474" s="67" t="s">
        <v>445</v>
      </c>
      <c r="L474" s="67" t="s">
        <v>446</v>
      </c>
      <c r="M474" s="67" t="s">
        <v>447</v>
      </c>
      <c r="N474" s="67" t="s">
        <v>379</v>
      </c>
      <c r="O474" s="67" t="s">
        <v>499</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t="n">
        <f aca="false">IFERROR(IF(OR(SUMPRODUCT(--ISNUMBER(SEARCH({"a0","a-0","a_0","a/0","a.0"},BN474)))&gt;0,SUMPRODUCT(--ISNUMBER(SEARCH({"ref 0","ref no 0","ref. 0","ref: 0","no. 0","no: 0","# 0","rev 0","email 0","memo 0","form 0","sheet 0","log 0","doc 0","report 0","photo 0","photos 0","img 0","file 0","ack 0","batch 0","lot 0","job 0","record 0","fax 0","letter 0","ref0","#0","no.0","no:0"},BM474)))&gt;0,AND(SUMPRODUCT(--ISNUMBER(SEARCH({" ref "," email "," memo "," form "," sheet "," report "," ack "," letter "," record "," log "," doc "," file "," batch "," lot "," job "," fax "," rev "," ticket "," case "," order "},(" "&amp;SUBSTITUTE(SUBSTITUTE(SUBSTITUTE(BM474,":"," "),"."," "),","," ")&amp;" "))))&gt;0,ISNUMBER(SEARCH("000",SUBSTITUTE(BM474,":"," ")))),SUMPRODUCT(--ISNUMBER(SEARCH({"http","www.","\",".pdf",".jpg",".jpeg",".png",".heic",".xls",".doc",".msg",".eml"},Z474)))&gt;0),1,0),0)</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IFERROR(IF(OR(SUMPRODUCT(--ISNUMBER(SEARCH({"a0","a-0","a_0","a/0","a.0"},BP474)))&gt;0,SUMPRODUCT(--ISNUMBER(SEARCH({"ref 0","ref no 0","ref. 0","ref: 0","no. 0","no: 0","# 0","rev 0","email 0","memo 0","form 0","sheet 0","log 0","doc 0","report 0","photo 0","photos 0","img 0","file 0","ack 0","batch 0","lot 0","job 0","record 0","fax 0","letter 0","ref0","#0","no.0","no:0"},BO474)))&gt;0,AND(SUMPRODUCT(--ISNUMBER(SEARCH({" ref "," email "," memo "," form "," sheet "," report "," ack "," letter "," record "," log "," doc "," file "," batch "," lot "," job "," fax "," rev "," ticket "," case "," order "},(" "&amp;SUBSTITUTE(SUBSTITUTE(SUBSTITUTE(BO474,":"," "),"."," "),","," ")&amp;" "))))&gt;0,ISNUMBER(SEARCH("000",SUBSTITUTE(BO474,":"," ")))),SUMPRODUCT(--ISNUMBER(SEARCH({"http","www.","\",".pdf",".jpg",".jpeg",".png",".heic",".xls",".doc",".msg",".eml"},W474)))&gt;0),1,0),0)</f>
        <v>0</v>
      </c>
    </row>
    <row r="475" customFormat="false" ht="91.5" hidden="false" customHeight="true" outlineLevel="0" collapsed="false">
      <c r="A475" s="57" t="s">
        <v>1119</v>
      </c>
      <c r="B475" s="57" t="s">
        <v>276</v>
      </c>
      <c r="C475" s="57" t="str">
        <f aca="false">Flights!$F$18</f>
        <v>MH0004</v>
      </c>
      <c r="D475" s="58" t="n">
        <f aca="false">Flights!$D$18</f>
        <v>46310</v>
      </c>
      <c r="E475" s="57" t="str">
        <f aca="false">Flights!$G$18&amp;"-"&amp;Flights!$H$18</f>
        <v>KUL-LHR</v>
      </c>
      <c r="F475" s="57" t="str">
        <f aca="false">Flights!$K$18</f>
        <v>EY</v>
      </c>
      <c r="G475" s="57" t="s">
        <v>416</v>
      </c>
      <c r="H475" s="57" t="s">
        <v>374</v>
      </c>
      <c r="I475" s="57" t="s">
        <v>443</v>
      </c>
      <c r="J475" s="57" t="s">
        <v>450</v>
      </c>
      <c r="K475" s="67" t="s">
        <v>451</v>
      </c>
      <c r="L475" s="67" t="s">
        <v>452</v>
      </c>
      <c r="M475" s="67" t="s">
        <v>447</v>
      </c>
      <c r="N475" s="67" t="s">
        <v>379</v>
      </c>
      <c r="O475" s="67" t="s">
        <v>1120</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")))/(LEN(L_PendNeg)+1)),1,0),1)</f>
        <v>0</v>
      </c>
      <c r="BK475" s="61" t="n">
        <f aca="false">IFERROR(IF(SUMPRODUCT((LEN(BF475)-LEN(SUBSTITUTE(BF475," "&amp;L_PendStrict&amp;" "," ")))/(LEN(L_PendStrict)+1))&gt;SUMPRODUCT((LEN(BF475)-LEN(SUBSTITUTE(BF475," "&amp;L_PendNeg&amp;" "," ")))/(LEN(L_PendNeg)+1)),1,0),1)</f>
        <v>0</v>
      </c>
      <c r="BL475" s="61" t="n">
        <f aca="false">IFERROR(IF(OR(SUMPRODUCT(--ISNUMBER(SEARCH({"a0","a-0","a_0","a/0","a.0"},BN475)))&gt;0,SUMPRODUCT(--ISNUMBER(SEARCH({"ref 0","ref no 0","ref. 0","ref: 0","no. 0","no: 0","# 0","rev 0","email 0","memo 0","form 0","sheet 0","log 0","doc 0","report 0","photo 0","photos 0","img 0","file 0","ack 0","batch 0","lot 0","job 0","record 0","fax 0","letter 0","ref0","#0","no.0","no:0"},BM475)))&gt;0,AND(SUMPRODUCT(--ISNUMBER(SEARCH({" ref "," email "," memo "," form "," sheet "," report "," ack "," letter "," record "," log "," doc "," file "," batch "," lot "," job "," fax "," rev "," ticket "," case "," order "},(" "&amp;SUBSTITUTE(SUBSTITUTE(SUBSTITUTE(BM475,":"," "),"."," "),","," ")&amp;" "))))&gt;0,ISNUMBER(SEARCH("000",SUBSTITUTE(BM475,":"," ")))),SUMPRODUCT(--ISNUMBER(SEARCH({"http","www.","\",".pdf",".jpg",".jpeg",".png",".heic",".xls",".doc",".msg",".eml"},Z475)))&gt;0),1,0),0)</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IFERROR(IF(OR(SUMPRODUCT(--ISNUMBER(SEARCH({"a0","a-0","a_0","a/0","a.0"},BP475)))&gt;0,SUMPRODUCT(--ISNUMBER(SEARCH({"ref 0","ref no 0","ref. 0","ref: 0","no. 0","no: 0","# 0","rev 0","email 0","memo 0","form 0","sheet 0","log 0","doc 0","report 0","photo 0","photos 0","img 0","file 0","ack 0","batch 0","lot 0","job 0","record 0","fax 0","letter 0","ref0","#0","no.0","no:0"},BO475)))&gt;0,AND(SUMPRODUCT(--ISNUMBER(SEARCH({" ref "," email "," memo "," form "," sheet "," report "," ack "," letter "," record "," log "," doc "," file "," batch "," lot "," job "," fax "," rev "," ticket "," case "," order "},(" "&amp;SUBSTITUTE(SUBSTITUTE(SUBSTITUTE(BO475,":"," "),"."," "),","," ")&amp;" "))))&gt;0,ISNUMBER(SEARCH("000",SUBSTITUTE(BO475,":"," ")))),SUMPRODUCT(--ISNUMBER(SEARCH({"http","www.","\",".pdf",".jpg",".jpeg",".png",".heic",".xls",".doc",".msg",".eml"},W475)))&gt;0),1,0),0)</f>
        <v>0</v>
      </c>
    </row>
    <row r="476" customFormat="false" ht="39.75" hidden="false" customHeight="true" outlineLevel="0" collapsed="false">
      <c r="A476" s="57" t="s">
        <v>1121</v>
      </c>
      <c r="B476" s="57" t="s">
        <v>276</v>
      </c>
      <c r="C476" s="57" t="str">
        <f aca="false">Flights!$F$18</f>
        <v>MH0004</v>
      </c>
      <c r="D476" s="58" t="n">
        <f aca="false">Flights!$D$18</f>
        <v>46310</v>
      </c>
      <c r="E476" s="57" t="str">
        <f aca="false">Flights!$G$18&amp;"-"&amp;Flights!$H$18</f>
        <v>KUL-LHR</v>
      </c>
      <c r="F476" s="57" t="str">
        <f aca="false">Flights!$K$18</f>
        <v>EY</v>
      </c>
      <c r="G476" s="57" t="s">
        <v>455</v>
      </c>
      <c r="H476" s="57" t="s">
        <v>456</v>
      </c>
      <c r="I476" s="57" t="s">
        <v>375</v>
      </c>
      <c r="J476" s="57" t="s">
        <v>457</v>
      </c>
      <c r="K476" s="67" t="s">
        <v>422</v>
      </c>
      <c r="L476" s="67" t="s">
        <v>458</v>
      </c>
      <c r="M476" s="67"/>
      <c r="N476" s="67" t="s">
        <v>379</v>
      </c>
      <c r="O476" s="67" t="s">
        <v>459</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IFERROR(IF(OR(SUMPRODUCT(--ISNUMBER(SEARCH({"a0","a-0","a_0","a/0","a.0"},BN476)))&gt;0,SUMPRODUCT(--ISNUMBER(SEARCH({"ref 0","ref no 0","ref. 0","ref: 0","no. 0","no: 0","# 0","rev 0","email 0","memo 0","form 0","sheet 0","log 0","doc 0","report 0","photo 0","photos 0","img 0","file 0","ack 0","batch 0","lot 0","job 0","record 0","fax 0","letter 0","ref0","#0","no.0","no:0"},BM476)))&gt;0,AND(SUMPRODUCT(--ISNUMBER(SEARCH({" ref "," email "," memo "," form "," sheet "," report "," ack "," letter "," record "," log "," doc "," file "," batch "," lot "," job "," fax "," rev "," ticket "," case "," order "},(" "&amp;SUBSTITUTE(SUBSTITUTE(SUBSTITUTE(BM476,":"," "),"."," "),","," ")&amp;" "))))&gt;0,ISNUMBER(SEARCH("000",SUBSTITUTE(BM476,":"," ")))),SUMPRODUCT(--ISNUMBER(SEARCH({"http","www.","\",".pdf",".jpg",".jpeg",".png",".heic",".xls",".doc",".msg",".eml"},Z476)))&gt;0),1,0),0)</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IFERROR(IF(OR(SUMPRODUCT(--ISNUMBER(SEARCH({"a0","a-0","a_0","a/0","a.0"},BP476)))&gt;0,SUMPRODUCT(--ISNUMBER(SEARCH({"ref 0","ref no 0","ref. 0","ref: 0","no. 0","no: 0","# 0","rev 0","email 0","memo 0","form 0","sheet 0","log 0","doc 0","report 0","photo 0","photos 0","img 0","file 0","ack 0","batch 0","lot 0","job 0","record 0","fax 0","letter 0","ref0","#0","no.0","no:0"},BO476)))&gt;0,AND(SUMPRODUCT(--ISNUMBER(SEARCH({" ref "," email "," memo "," form "," sheet "," report "," ack "," letter "," record "," log "," doc "," file "," batch "," lot "," job "," fax "," rev "," ticket "," case "," order "},(" "&amp;SUBSTITUTE(SUBSTITUTE(SUBSTITUTE(BO476,":"," "),"."," "),","," ")&amp;" "))))&gt;0,ISNUMBER(SEARCH("000",SUBSTITUTE(BO476,":"," ")))),SUMPRODUCT(--ISNUMBER(SEARCH({"http","www.","\",".pdf",".jpg",".jpeg",".png",".heic",".xls",".doc",".msg",".eml"},W476)))&gt;0),1,0),0)</f>
        <v>0</v>
      </c>
    </row>
    <row r="477" customFormat="false" ht="39.75" hidden="false" customHeight="true" outlineLevel="0" collapsed="false">
      <c r="A477" s="57" t="s">
        <v>1122</v>
      </c>
      <c r="B477" s="57" t="s">
        <v>276</v>
      </c>
      <c r="C477" s="57" t="str">
        <f aca="false">Flights!$F$18</f>
        <v>MH0004</v>
      </c>
      <c r="D477" s="58" t="n">
        <f aca="false">Flights!$D$18</f>
        <v>46310</v>
      </c>
      <c r="E477" s="57" t="str">
        <f aca="false">Flights!$G$18&amp;"-"&amp;Flights!$H$18</f>
        <v>KUL-LHR</v>
      </c>
      <c r="F477" s="57" t="str">
        <f aca="false">Flights!$K$18</f>
        <v>EY</v>
      </c>
      <c r="G477" s="57" t="s">
        <v>455</v>
      </c>
      <c r="H477" s="57" t="s">
        <v>456</v>
      </c>
      <c r="I477" s="57" t="s">
        <v>424</v>
      </c>
      <c r="J477" s="57" t="s">
        <v>461</v>
      </c>
      <c r="K477" s="67" t="s">
        <v>422</v>
      </c>
      <c r="L477" s="67" t="s">
        <v>458</v>
      </c>
      <c r="M477" s="67"/>
      <c r="N477" s="67" t="s">
        <v>379</v>
      </c>
      <c r="O477" s="67" t="s">
        <v>459</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IFERROR(IF(OR(SUMPRODUCT(--ISNUMBER(SEARCH({"a0","a-0","a_0","a/0","a.0"},BN477)))&gt;0,SUMPRODUCT(--ISNUMBER(SEARCH({"ref 0","ref no 0","ref. 0","ref: 0","no. 0","no: 0","# 0","rev 0","email 0","memo 0","form 0","sheet 0","log 0","doc 0","report 0","photo 0","photos 0","img 0","file 0","ack 0","batch 0","lot 0","job 0","record 0","fax 0","letter 0","ref0","#0","no.0","no:0"},BM477)))&gt;0,AND(SUMPRODUCT(--ISNUMBER(SEARCH({" ref "," email "," memo "," form "," sheet "," report "," ack "," letter "," record "," log "," doc "," file "," batch "," lot "," job "," fax "," rev "," ticket "," case "," order "},(" "&amp;SUBSTITUTE(SUBSTITUTE(SUBSTITUTE(BM477,":"," "),"."," "),","," ")&amp;" "))))&gt;0,ISNUMBER(SEARCH("000",SUBSTITUTE(BM477,":"," ")))),SUMPRODUCT(--ISNUMBER(SEARCH({"http","www.","\",".pdf",".jpg",".jpeg",".png",".heic",".xls",".doc",".msg",".eml"},Z477)))&gt;0),1,0),0)</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IFERROR(IF(OR(SUMPRODUCT(--ISNUMBER(SEARCH({"a0","a-0","a_0","a/0","a.0"},BP477)))&gt;0,SUMPRODUCT(--ISNUMBER(SEARCH({"ref 0","ref no 0","ref. 0","ref: 0","no. 0","no: 0","# 0","rev 0","email 0","memo 0","form 0","sheet 0","log 0","doc 0","report 0","photo 0","photos 0","img 0","file 0","ack 0","batch 0","lot 0","job 0","record 0","fax 0","letter 0","ref0","#0","no.0","no:0"},BO477)))&gt;0,AND(SUMPRODUCT(--ISNUMBER(SEARCH({" ref "," email "," memo "," form "," sheet "," report "," ack "," letter "," record "," log "," doc "," file "," batch "," lot "," job "," fax "," rev "," ticket "," case "," order "},(" "&amp;SUBSTITUTE(SUBSTITUTE(SUBSTITUTE(BO477,":"," "),"."," "),","," ")&amp;" "))))&gt;0,ISNUMBER(SEARCH("000",SUBSTITUTE(BO477,":"," ")))),SUMPRODUCT(--ISNUMBER(SEARCH({"http","www.","\",".pdf",".jpg",".jpeg",".png",".heic",".xls",".doc",".msg",".eml"},W477)))&gt;0),1,0),0)</f>
        <v>0</v>
      </c>
    </row>
    <row r="478" customFormat="false" ht="116.25" hidden="false" customHeight="true" outlineLevel="0" collapsed="false">
      <c r="A478" s="57" t="s">
        <v>1123</v>
      </c>
      <c r="B478" s="57" t="s">
        <v>276</v>
      </c>
      <c r="C478" s="57" t="str">
        <f aca="false">Flights!$F$18</f>
        <v>MH0004</v>
      </c>
      <c r="D478" s="58" t="n">
        <f aca="false">Flights!$D$18</f>
        <v>46310</v>
      </c>
      <c r="E478" s="57" t="str">
        <f aca="false">Flights!$G$18&amp;"-"&amp;Flights!$H$18</f>
        <v>KUL-LHR</v>
      </c>
      <c r="F478" s="57" t="str">
        <f aca="false">Flights!$K$18</f>
        <v>EY</v>
      </c>
      <c r="G478" s="57" t="s">
        <v>455</v>
      </c>
      <c r="H478" s="57" t="s">
        <v>456</v>
      </c>
      <c r="I478" s="57" t="s">
        <v>436</v>
      </c>
      <c r="J478" s="57" t="s">
        <v>463</v>
      </c>
      <c r="K478" s="67" t="s">
        <v>497</v>
      </c>
      <c r="L478" s="67" t="s">
        <v>439</v>
      </c>
      <c r="M478" s="67" t="s">
        <v>722</v>
      </c>
      <c r="N478" s="67" t="s">
        <v>440</v>
      </c>
      <c r="O478" s="67" t="s">
        <v>1117</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IFERROR(IF(OR(SUMPRODUCT(--ISNUMBER(SEARCH({"a0","a-0","a_0","a/0","a.0"},BN478)))&gt;0,SUMPRODUCT(--ISNUMBER(SEARCH({"ref 0","ref no 0","ref. 0","ref: 0","no. 0","no: 0","# 0","rev 0","email 0","memo 0","form 0","sheet 0","log 0","doc 0","report 0","photo 0","photos 0","img 0","file 0","ack 0","batch 0","lot 0","job 0","record 0","fax 0","letter 0","ref0","#0","no.0","no:0"},BM478)))&gt;0,AND(SUMPRODUCT(--ISNUMBER(SEARCH({" ref "," email "," memo "," form "," sheet "," report "," ack "," letter "," record "," log "," doc "," file "," batch "," lot "," job "," fax "," rev "," ticket "," case "," order "},(" "&amp;SUBSTITUTE(SUBSTITUTE(SUBSTITUTE(BM478,":"," "),"."," "),","," ")&amp;" "))))&gt;0,ISNUMBER(SEARCH("000",SUBSTITUTE(BM478,":"," ")))),SUMPRODUCT(--ISNUMBER(SEARCH({"http","www.","\",".pdf",".jpg",".jpeg",".png",".heic",".xls",".doc",".msg",".eml"},Z478)))&gt;0),1,0),0)</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IFERROR(IF(OR(SUMPRODUCT(--ISNUMBER(SEARCH({"a0","a-0","a_0","a/0","a.0"},BP478)))&gt;0,SUMPRODUCT(--ISNUMBER(SEARCH({"ref 0","ref no 0","ref. 0","ref: 0","no. 0","no: 0","# 0","rev 0","email 0","memo 0","form 0","sheet 0","log 0","doc 0","report 0","photo 0","photos 0","img 0","file 0","ack 0","batch 0","lot 0","job 0","record 0","fax 0","letter 0","ref0","#0","no.0","no:0"},BO478)))&gt;0,AND(SUMPRODUCT(--ISNUMBER(SEARCH({" ref "," email "," memo "," form "," sheet "," report "," ack "," letter "," record "," log "," doc "," file "," batch "," lot "," job "," fax "," rev "," ticket "," case "," order "},(" "&amp;SUBSTITUTE(SUBSTITUTE(SUBSTITUTE(BO478,":"," "),"."," "),","," ")&amp;" "))))&gt;0,ISNUMBER(SEARCH("000",SUBSTITUTE(BO478,":"," ")))),SUMPRODUCT(--ISNUMBER(SEARCH({"http","www.","\",".pdf",".jpg",".jpeg",".png",".heic",".xls",".doc",".msg",".eml"},W478)))&gt;0),1,0),0)</f>
        <v>0</v>
      </c>
    </row>
    <row r="479" customFormat="false" ht="39.75" hidden="false" customHeight="true" outlineLevel="0" collapsed="false">
      <c r="A479" s="57" t="s">
        <v>1124</v>
      </c>
      <c r="B479" s="57" t="s">
        <v>276</v>
      </c>
      <c r="C479" s="57" t="str">
        <f aca="false">Flights!$F$18</f>
        <v>MH0004</v>
      </c>
      <c r="D479" s="58" t="n">
        <f aca="false">Flights!$D$18</f>
        <v>46310</v>
      </c>
      <c r="E479" s="57" t="str">
        <f aca="false">Flights!$G$18&amp;"-"&amp;Flights!$H$18</f>
        <v>KUL-LHR</v>
      </c>
      <c r="F479" s="57" t="str">
        <f aca="false">Flights!$K$18</f>
        <v>EY</v>
      </c>
      <c r="G479" s="57" t="s">
        <v>455</v>
      </c>
      <c r="H479" s="57" t="s">
        <v>456</v>
      </c>
      <c r="I479" s="57" t="s">
        <v>443</v>
      </c>
      <c r="J479" s="57" t="s">
        <v>465</v>
      </c>
      <c r="K479" s="67" t="s">
        <v>445</v>
      </c>
      <c r="L479" s="67" t="s">
        <v>446</v>
      </c>
      <c r="M479" s="67" t="s">
        <v>447</v>
      </c>
      <c r="N479" s="67" t="s">
        <v>379</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IFERROR(IF(OR(SUMPRODUCT(--ISNUMBER(SEARCH({"a0","a-0","a_0","a/0","a.0"},BN479)))&gt;0,SUMPRODUCT(--ISNUMBER(SEARCH({"ref 0","ref no 0","ref. 0","ref: 0","no. 0","no: 0","# 0","rev 0","email 0","memo 0","form 0","sheet 0","log 0","doc 0","report 0","photo 0","photos 0","img 0","file 0","ack 0","batch 0","lot 0","job 0","record 0","fax 0","letter 0","ref0","#0","no.0","no:0"},BM479)))&gt;0,AND(SUMPRODUCT(--ISNUMBER(SEARCH({" ref "," email "," memo "," form "," sheet "," report "," ack "," letter "," record "," log "," doc "," file "," batch "," lot "," job "," fax "," rev "," ticket "," case "," order "},(" "&amp;SUBSTITUTE(SUBSTITUTE(SUBSTITUTE(BM479,":"," "),"."," "),","," ")&amp;" "))))&gt;0,ISNUMBER(SEARCH("000",SUBSTITUTE(BM479,":"," ")))),SUMPRODUCT(--ISNUMBER(SEARCH({"http","www.","\",".pdf",".jpg",".jpeg",".png",".heic",".xls",".doc",".msg",".eml"},Z479)))&gt;0),1,0),0)</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IFERROR(IF(OR(SUMPRODUCT(--ISNUMBER(SEARCH({"a0","a-0","a_0","a/0","a.0"},BP479)))&gt;0,SUMPRODUCT(--ISNUMBER(SEARCH({"ref 0","ref no 0","ref. 0","ref: 0","no. 0","no: 0","# 0","rev 0","email 0","memo 0","form 0","sheet 0","log 0","doc 0","report 0","photo 0","photos 0","img 0","file 0","ack 0","batch 0","lot 0","job 0","record 0","fax 0","letter 0","ref0","#0","no.0","no:0"},BO479)))&gt;0,AND(SUMPRODUCT(--ISNUMBER(SEARCH({" ref "," email "," memo "," form "," sheet "," report "," ack "," letter "," record "," log "," doc "," file "," batch "," lot "," job "," fax "," rev "," ticket "," case "," order "},(" "&amp;SUBSTITUTE(SUBSTITUTE(SUBSTITUTE(BO479,":"," "),"."," "),","," ")&amp;" "))))&gt;0,ISNUMBER(SEARCH("000",SUBSTITUTE(BO479,":"," ")))),SUMPRODUCT(--ISNUMBER(SEARCH({"http","www.","\",".pdf",".jpg",".jpeg",".png",".heic",".xls",".doc",".msg",".eml"},W479)))&gt;0),1,0),0)</f>
        <v>0</v>
      </c>
    </row>
    <row r="480" customFormat="false" ht="54" hidden="false" customHeight="true" outlineLevel="0" collapsed="false">
      <c r="A480" s="57" t="s">
        <v>1125</v>
      </c>
      <c r="B480" s="57" t="s">
        <v>276</v>
      </c>
      <c r="C480" s="57" t="str">
        <f aca="false">Flights!$F$18</f>
        <v>MH0004</v>
      </c>
      <c r="D480" s="58" t="n">
        <f aca="false">Flights!$D$18</f>
        <v>46310</v>
      </c>
      <c r="E480" s="57" t="str">
        <f aca="false">Flights!$G$18&amp;"-"&amp;Flights!$H$18</f>
        <v>KUL-LHR</v>
      </c>
      <c r="F480" s="57" t="str">
        <f aca="false">Flights!$K$18</f>
        <v>EY</v>
      </c>
      <c r="G480" s="57" t="s">
        <v>455</v>
      </c>
      <c r="H480" s="57" t="s">
        <v>456</v>
      </c>
      <c r="I480" s="57" t="s">
        <v>443</v>
      </c>
      <c r="J480" s="57" t="s">
        <v>467</v>
      </c>
      <c r="K480" s="67" t="s">
        <v>451</v>
      </c>
      <c r="L480" s="67" t="s">
        <v>452</v>
      </c>
      <c r="M480" s="67" t="s">
        <v>447</v>
      </c>
      <c r="N480" s="67" t="s">
        <v>379</v>
      </c>
      <c r="O480" s="67" t="s">
        <v>1126</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IFERROR(IF(OR(SUMPRODUCT(--ISNUMBER(SEARCH({"a0","a-0","a_0","a/0","a.0"},BN480)))&gt;0,SUMPRODUCT(--ISNUMBER(SEARCH({"ref 0","ref no 0","ref. 0","ref: 0","no. 0","no: 0","# 0","rev 0","email 0","memo 0","form 0","sheet 0","log 0","doc 0","report 0","photo 0","photos 0","img 0","file 0","ack 0","batch 0","lot 0","job 0","record 0","fax 0","letter 0","ref0","#0","no.0","no:0"},BM480)))&gt;0,AND(SUMPRODUCT(--ISNUMBER(SEARCH({" ref "," email "," memo "," form "," sheet "," report "," ack "," letter "," record "," log "," doc "," file "," batch "," lot "," job "," fax "," rev "," ticket "," case "," order "},(" "&amp;SUBSTITUTE(SUBSTITUTE(SUBSTITUTE(BM480,":"," "),"."," "),","," ")&amp;" "))))&gt;0,ISNUMBER(SEARCH("000",SUBSTITUTE(BM480,":"," ")))),SUMPRODUCT(--ISNUMBER(SEARCH({"http","www.","\",".pdf",".jpg",".jpeg",".png",".heic",".xls",".doc",".msg",".eml"},Z480)))&gt;0),1,0),0)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IFERROR(IF(OR(SUMPRODUCT(--ISNUMBER(SEARCH({"a0","a-0","a_0","a/0","a.0"},BP480)))&gt;0,SUMPRODUCT(--ISNUMBER(SEARCH({"ref 0","ref no 0","ref. 0","ref: 0","no. 0","no: 0","# 0","rev 0","email 0","memo 0","form 0","sheet 0","log 0","doc 0","report 0","photo 0","photos 0","img 0","file 0","ack 0","batch 0","lot 0","job 0","record 0","fax 0","letter 0","ref0","#0","no.0","no:0"},BO480)))&gt;0,AND(SUMPRODUCT(--ISNUMBER(SEARCH({" ref "," email "," memo "," form "," sheet "," report "," ack "," letter "," record "," log "," doc "," file "," batch "," lot "," job "," fax "," rev "," ticket "," case "," order "},(" "&amp;SUBSTITUTE(SUBSTITUTE(SUBSTITUTE(BO480,":"," "),"."," "),","," ")&amp;" "))))&gt;0,ISNUMBER(SEARCH("000",SUBSTITUTE(BO480,":"," ")))),SUMPRODUCT(--ISNUMBER(SEARCH({"http","www.","\",".pdf",".jpg",".jpeg",".png",".heic",".xls",".doc",".msg",".eml"},W480)))&gt;0),1,0),0)</f>
        <v>0</v>
      </c>
    </row>
    <row r="481" customFormat="false" ht="54" hidden="false" customHeight="true" outlineLevel="0" collapsed="false">
      <c r="A481" s="57" t="s">
        <v>1127</v>
      </c>
      <c r="B481" s="57" t="s">
        <v>278</v>
      </c>
      <c r="C481" s="57" t="str">
        <f aca="false">Flights!$F$19</f>
        <v>MH0003</v>
      </c>
      <c r="D481" s="58" t="n">
        <f aca="false">Flights!$D$19</f>
        <v>46320</v>
      </c>
      <c r="E481" s="57" t="str">
        <f aca="false">Flights!$G$19&amp;"-"&amp;Flights!$H$19</f>
        <v>LHR-KUL</v>
      </c>
      <c r="F481" s="57" t="str">
        <f aca="false">Flights!$K$19</f>
        <v>EY</v>
      </c>
      <c r="G481" s="57" t="s">
        <v>81</v>
      </c>
      <c r="H481" s="57" t="s">
        <v>374</v>
      </c>
      <c r="I481" s="57" t="s">
        <v>375</v>
      </c>
      <c r="J481" s="57" t="s">
        <v>376</v>
      </c>
      <c r="K481" s="67" t="s">
        <v>377</v>
      </c>
      <c r="L481" s="67" t="s">
        <v>378</v>
      </c>
      <c r="M481" s="67"/>
      <c r="N481" s="67" t="s">
        <v>379</v>
      </c>
      <c r="O481" s="67" t="s">
        <v>1128</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")))/(LEN(L_PendNeg)+1)),1,0),1)</f>
        <v>0</v>
      </c>
      <c r="BK481" s="61" t="n">
        <f aca="false">IFERROR(IF(SUMPRODUCT((LEN(BF481)-LEN(SUBSTITUTE(BF481," "&amp;L_PendStrict&amp;" "," ")))/(LEN(L_PendStrict)+1))&gt;SUMPRODUCT((LEN(BF481)-LEN(SUBSTITUTE(BF481," "&amp;L_PendNeg&amp;" "," ")))/(LEN(L_PendNeg)+1)),1,0),1)</f>
        <v>0</v>
      </c>
      <c r="BL481" s="61" t="n">
        <f aca="false">IFERROR(IF(OR(SUMPRODUCT(--ISNUMBER(SEARCH({"a0","a-0","a_0","a/0","a.0"},BN481)))&gt;0,SUMPRODUCT(--ISNUMBER(SEARCH({"ref 0","ref no 0","ref. 0","ref: 0","no. 0","no: 0","# 0","rev 0","email 0","memo 0","form 0","sheet 0","log 0","doc 0","report 0","photo 0","photos 0","img 0","file 0","ack 0","batch 0","lot 0","job 0","record 0","fax 0","letter 0","ref0","#0","no.0","no:0"},BM481)))&gt;0,AND(SUMPRODUCT(--ISNUMBER(SEARCH({" ref "," email "," memo "," form "," sheet "," report "," ack "," letter "," record "," log "," doc "," file "," batch "," lot "," job "," fax "," rev "," ticket "," case "," order "},(" "&amp;SUBSTITUTE(SUBSTITUTE(SUBSTITUTE(BM481,":"," "),"."," "),","," ")&amp;" "))))&gt;0,ISNUMBER(SEARCH("000",SUBSTITUTE(BM481,":"," ")))),SUMPRODUCT(--ISNUMBER(SEARCH({"http","www.","\",".pdf",".jpg",".jpeg",".png",".heic",".xls",".doc",".msg",".eml"},Z481)))&gt;0),1,0),0)</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IFERROR(IF(OR(SUMPRODUCT(--ISNUMBER(SEARCH({"a0","a-0","a_0","a/0","a.0"},BP481)))&gt;0,SUMPRODUCT(--ISNUMBER(SEARCH({"ref 0","ref no 0","ref. 0","ref: 0","no. 0","no: 0","# 0","rev 0","email 0","memo 0","form 0","sheet 0","log 0","doc 0","report 0","photo 0","photos 0","img 0","file 0","ack 0","batch 0","lot 0","job 0","record 0","fax 0","letter 0","ref0","#0","no.0","no:0"},BO481)))&gt;0,AND(SUMPRODUCT(--ISNUMBER(SEARCH({" ref "," email "," memo "," form "," sheet "," report "," ack "," letter "," record "," log "," doc "," file "," batch "," lot "," job "," fax "," rev "," ticket "," case "," order "},(" "&amp;SUBSTITUTE(SUBSTITUTE(SUBSTITUTE(BO481,":"," "),"."," "),","," ")&amp;" "))))&gt;0,ISNUMBER(SEARCH("000",SUBSTITUTE(BO481,":"," ")))),SUMPRODUCT(--ISNUMBER(SEARCH({"http","www.","\",".pdf",".jpg",".jpeg",".png",".heic",".xls",".doc",".msg",".eml"},W481)))&gt;0),1,0),0)</f>
        <v>0</v>
      </c>
    </row>
    <row r="482" customFormat="false" ht="39.75" hidden="false" customHeight="true" outlineLevel="0" collapsed="false">
      <c r="A482" s="57" t="s">
        <v>1129</v>
      </c>
      <c r="B482" s="57" t="s">
        <v>278</v>
      </c>
      <c r="C482" s="57" t="str">
        <f aca="false">Flights!$F$19</f>
        <v>MH0003</v>
      </c>
      <c r="D482" s="58" t="n">
        <f aca="false">Flights!$D$19</f>
        <v>46320</v>
      </c>
      <c r="E482" s="57" t="str">
        <f aca="false">Flights!$G$19&amp;"-"&amp;Flights!$H$19</f>
        <v>LHR-KUL</v>
      </c>
      <c r="F482" s="57" t="str">
        <f aca="false">Flights!$K$19</f>
        <v>EY</v>
      </c>
      <c r="G482" s="57" t="s">
        <v>81</v>
      </c>
      <c r="H482" s="57" t="s">
        <v>374</v>
      </c>
      <c r="I482" s="57" t="s">
        <v>381</v>
      </c>
      <c r="J482" s="57" t="s">
        <v>382</v>
      </c>
      <c r="K482" s="67" t="s">
        <v>383</v>
      </c>
      <c r="L482" s="67" t="s">
        <v>378</v>
      </c>
      <c r="M482" s="67"/>
      <c r="N482" s="67" t="s">
        <v>379</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")))/(LEN(L_PendNeg)+1)),1,0),1)</f>
        <v>0</v>
      </c>
      <c r="BK482" s="61" t="n">
        <f aca="false">IFERROR(IF(SUMPRODUCT((LEN(BF482)-LEN(SUBSTITUTE(BF482," "&amp;L_PendStrict&amp;" "," ")))/(LEN(L_PendStrict)+1))&gt;SUMPRODUCT((LEN(BF482)-LEN(SUBSTITUTE(BF482," "&amp;L_PendNeg&amp;" "," ")))/(LEN(L_PendNeg)+1)),1,0),1)</f>
        <v>0</v>
      </c>
      <c r="BL482" s="61" t="n">
        <f aca="false">IFERROR(IF(OR(SUMPRODUCT(--ISNUMBER(SEARCH({"a0","a-0","a_0","a/0","a.0"},BN482)))&gt;0,SUMPRODUCT(--ISNUMBER(SEARCH({"ref 0","ref no 0","ref. 0","ref: 0","no. 0","no: 0","# 0","rev 0","email 0","memo 0","form 0","sheet 0","log 0","doc 0","report 0","photo 0","photos 0","img 0","file 0","ack 0","batch 0","lot 0","job 0","record 0","fax 0","letter 0","ref0","#0","no.0","no:0"},BM482)))&gt;0,AND(SUMPRODUCT(--ISNUMBER(SEARCH({" ref "," email "," memo "," form "," sheet "," report "," ack "," letter "," record "," log "," doc "," file "," batch "," lot "," job "," fax "," rev "," ticket "," case "," order "},(" "&amp;SUBSTITUTE(SUBSTITUTE(SUBSTITUTE(BM482,":"," "),"."," "),","," ")&amp;" "))))&gt;0,ISNUMBER(SEARCH("000",SUBSTITUTE(BM482,":"," ")))),SUMPRODUCT(--ISNUMBER(SEARCH({"http","www.","\",".pdf",".jpg",".jpeg",".png",".heic",".xls",".doc",".msg",".eml"},Z482)))&gt;0),1,0),0)</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IFERROR(IF(OR(SUMPRODUCT(--ISNUMBER(SEARCH({"a0","a-0","a_0","a/0","a.0"},BP482)))&gt;0,SUMPRODUCT(--ISNUMBER(SEARCH({"ref 0","ref no 0","ref. 0","ref: 0","no. 0","no: 0","# 0","rev 0","email 0","memo 0","form 0","sheet 0","log 0","doc 0","report 0","photo 0","photos 0","img 0","file 0","ack 0","batch 0","lot 0","job 0","record 0","fax 0","letter 0","ref0","#0","no.0","no:0"},BO482)))&gt;0,AND(SUMPRODUCT(--ISNUMBER(SEARCH({" ref "," email "," memo "," form "," sheet "," report "," ack "," letter "," record "," log "," doc "," file "," batch "," lot "," job "," fax "," rev "," ticket "," case "," order "},(" "&amp;SUBSTITUTE(SUBSTITUTE(SUBSTITUTE(BO482,":"," "),"."," "),","," ")&amp;" "))))&gt;0,ISNUMBER(SEARCH("000",SUBSTITUTE(BO482,":"," ")))),SUMPRODUCT(--ISNUMBER(SEARCH({"http","www.","\",".pdf",".jpg",".jpeg",".png",".heic",".xls",".doc",".msg",".eml"},W482)))&gt;0),1,0),0)</f>
        <v>0</v>
      </c>
    </row>
    <row r="483" customFormat="false" ht="41.25" hidden="false" customHeight="true" outlineLevel="0" collapsed="false">
      <c r="A483" s="57" t="s">
        <v>1130</v>
      </c>
      <c r="B483" s="57" t="s">
        <v>278</v>
      </c>
      <c r="C483" s="57" t="str">
        <f aca="false">Flights!$F$19</f>
        <v>MH0003</v>
      </c>
      <c r="D483" s="58" t="n">
        <f aca="false">Flights!$D$19</f>
        <v>46320</v>
      </c>
      <c r="E483" s="57" t="str">
        <f aca="false">Flights!$G$19&amp;"-"&amp;Flights!$H$19</f>
        <v>LHR-KUL</v>
      </c>
      <c r="F483" s="57" t="str">
        <f aca="false">Flights!$K$19</f>
        <v>EY</v>
      </c>
      <c r="G483" s="57" t="s">
        <v>81</v>
      </c>
      <c r="H483" s="57" t="s">
        <v>374</v>
      </c>
      <c r="I483" s="57" t="s">
        <v>385</v>
      </c>
      <c r="J483" s="57" t="s">
        <v>386</v>
      </c>
      <c r="K483" s="67" t="s">
        <v>387</v>
      </c>
      <c r="L483" s="67" t="s">
        <v>378</v>
      </c>
      <c r="M483" s="67"/>
      <c r="N483" s="67" t="str">
        <f aca="false">IF(TRIM(Flights!$L$19)="A339","Required","N/A – rule")</f>
        <v>N/A – rule</v>
      </c>
      <c r="O483" s="67" t="s">
        <v>388</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")))/(LEN(L_PendNeg)+1)),1,0),1)</f>
        <v>0</v>
      </c>
      <c r="BK483" s="61" t="n">
        <f aca="false">IFERROR(IF(SUMPRODUCT((LEN(BF483)-LEN(SUBSTITUTE(BF483," "&amp;L_PendStrict&amp;" "," ")))/(LEN(L_PendStrict)+1))&gt;SUMPRODUCT((LEN(BF483)-LEN(SUBSTITUTE(BF483," "&amp;L_PendNeg&amp;" "," ")))/(LEN(L_PendNeg)+1)),1,0),1)</f>
        <v>0</v>
      </c>
      <c r="BL483" s="61" t="n">
        <f aca="false">IFERROR(IF(OR(SUMPRODUCT(--ISNUMBER(SEARCH({"a0","a-0","a_0","a/0","a.0"},BN483)))&gt;0,SUMPRODUCT(--ISNUMBER(SEARCH({"ref 0","ref no 0","ref. 0","ref: 0","no. 0","no: 0","# 0","rev 0","email 0","memo 0","form 0","sheet 0","log 0","doc 0","report 0","photo 0","photos 0","img 0","file 0","ack 0","batch 0","lot 0","job 0","record 0","fax 0","letter 0","ref0","#0","no.0","no:0"},BM483)))&gt;0,AND(SUMPRODUCT(--ISNUMBER(SEARCH({" ref "," email "," memo "," form "," sheet "," report "," ack "," letter "," record "," log "," doc "," file "," batch "," lot "," job "," fax "," rev "," ticket "," case "," order "},(" "&amp;SUBSTITUTE(SUBSTITUTE(SUBSTITUTE(BM483,":"," "),"."," "),","," ")&amp;" "))))&gt;0,ISNUMBER(SEARCH("000",SUBSTITUTE(BM483,":"," ")))),SUMPRODUCT(--ISNUMBER(SEARCH({"http","www.","\",".pdf",".jpg",".jpeg",".png",".heic",".xls",".doc",".msg",".eml"},Z483)))&gt;0),1,0),0)</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IFERROR(IF(OR(SUMPRODUCT(--ISNUMBER(SEARCH({"a0","a-0","a_0","a/0","a.0"},BP483)))&gt;0,SUMPRODUCT(--ISNUMBER(SEARCH({"ref 0","ref no 0","ref. 0","ref: 0","no. 0","no: 0","# 0","rev 0","email 0","memo 0","form 0","sheet 0","log 0","doc 0","report 0","photo 0","photos 0","img 0","file 0","ack 0","batch 0","lot 0","job 0","record 0","fax 0","letter 0","ref0","#0","no.0","no:0"},BO483)))&gt;0,AND(SUMPRODUCT(--ISNUMBER(SEARCH({" ref "," email "," memo "," form "," sheet "," report "," ack "," letter "," record "," log "," doc "," file "," batch "," lot "," job "," fax "," rev "," ticket "," case "," order "},(" "&amp;SUBSTITUTE(SUBSTITUTE(SUBSTITUTE(BO483,":"," "),"."," "),","," ")&amp;" "))))&gt;0,ISNUMBER(SEARCH("000",SUBSTITUTE(BO483,":"," ")))),SUMPRODUCT(--ISNUMBER(SEARCH({"http","www.","\",".pdf",".jpg",".jpeg",".png",".heic",".xls",".doc",".msg",".eml"},W483)))&gt;0),1,0),0)</f>
        <v>0</v>
      </c>
    </row>
    <row r="484" customFormat="false" ht="39.75" hidden="false" customHeight="true" outlineLevel="0" collapsed="false">
      <c r="A484" s="57" t="s">
        <v>1131</v>
      </c>
      <c r="B484" s="57" t="s">
        <v>278</v>
      </c>
      <c r="C484" s="57" t="str">
        <f aca="false">Flights!$F$19</f>
        <v>MH0003</v>
      </c>
      <c r="D484" s="58" t="n">
        <f aca="false">Flights!$D$19</f>
        <v>46320</v>
      </c>
      <c r="E484" s="57" t="str">
        <f aca="false">Flights!$G$19&amp;"-"&amp;Flights!$H$19</f>
        <v>LHR-KUL</v>
      </c>
      <c r="F484" s="57" t="str">
        <f aca="false">Flights!$K$19</f>
        <v>EY</v>
      </c>
      <c r="G484" s="57" t="s">
        <v>81</v>
      </c>
      <c r="H484" s="57" t="s">
        <v>374</v>
      </c>
      <c r="I484" s="57" t="s">
        <v>390</v>
      </c>
      <c r="J484" s="57" t="s">
        <v>391</v>
      </c>
      <c r="K484" s="67" t="s">
        <v>392</v>
      </c>
      <c r="L484" s="67" t="s">
        <v>378</v>
      </c>
      <c r="M484" s="67"/>
      <c r="N484" s="67" t="s">
        <v>379</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")))/(LEN(L_PendNeg)+1)),1,0),1)</f>
        <v>0</v>
      </c>
      <c r="BK484" s="61" t="n">
        <f aca="false">IFERROR(IF(SUMPRODUCT((LEN(BF484)-LEN(SUBSTITUTE(BF484," "&amp;L_PendStrict&amp;" "," ")))/(LEN(L_PendStrict)+1))&gt;SUMPRODUCT((LEN(BF484)-LEN(SUBSTITUTE(BF484," "&amp;L_PendNeg&amp;" "," ")))/(LEN(L_PendNeg)+1)),1,0),1)</f>
        <v>0</v>
      </c>
      <c r="BL484" s="61" t="n">
        <f aca="false">IFERROR(IF(OR(SUMPRODUCT(--ISNUMBER(SEARCH({"a0","a-0","a_0","a/0","a.0"},BN484)))&gt;0,SUMPRODUCT(--ISNUMBER(SEARCH({"ref 0","ref no 0","ref. 0","ref: 0","no. 0","no: 0","# 0","rev 0","email 0","memo 0","form 0","sheet 0","log 0","doc 0","report 0","photo 0","photos 0","img 0","file 0","ack 0","batch 0","lot 0","job 0","record 0","fax 0","letter 0","ref0","#0","no.0","no:0"},BM484)))&gt;0,AND(SUMPRODUCT(--ISNUMBER(SEARCH({" ref "," email "," memo "," form "," sheet "," report "," ack "," letter "," record "," log "," doc "," file "," batch "," lot "," job "," fax "," rev "," ticket "," case "," order "},(" "&amp;SUBSTITUTE(SUBSTITUTE(SUBSTITUTE(BM484,":"," "),"."," "),","," ")&amp;" "))))&gt;0,ISNUMBER(SEARCH("000",SUBSTITUTE(BM484,":"," ")))),SUMPRODUCT(--ISNUMBER(SEARCH({"http","www.","\",".pdf",".jpg",".jpeg",".png",".heic",".xls",".doc",".msg",".eml"},Z484)))&gt;0),1,0),0)</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IFERROR(IF(OR(SUMPRODUCT(--ISNUMBER(SEARCH({"a0","a-0","a_0","a/0","a.0"},BP484)))&gt;0,SUMPRODUCT(--ISNUMBER(SEARCH({"ref 0","ref no 0","ref. 0","ref: 0","no. 0","no: 0","# 0","rev 0","email 0","memo 0","form 0","sheet 0","log 0","doc 0","report 0","photo 0","photos 0","img 0","file 0","ack 0","batch 0","lot 0","job 0","record 0","fax 0","letter 0","ref0","#0","no.0","no:0"},BO484)))&gt;0,AND(SUMPRODUCT(--ISNUMBER(SEARCH({" ref "," email "," memo "," form "," sheet "," report "," ack "," letter "," record "," log "," doc "," file "," batch "," lot "," job "," fax "," rev "," ticket "," case "," order "},(" "&amp;SUBSTITUTE(SUBSTITUTE(SUBSTITUTE(BO484,":"," "),"."," "),","," ")&amp;" "))))&gt;0,ISNUMBER(SEARCH("000",SUBSTITUTE(BO484,":"," ")))),SUMPRODUCT(--ISNUMBER(SEARCH({"http","www.","\",".pdf",".jpg",".jpeg",".png",".heic",".xls",".doc",".msg",".eml"},W484)))&gt;0),1,0),0)</f>
        <v>0</v>
      </c>
    </row>
    <row r="485" customFormat="false" ht="39.75" hidden="false" customHeight="true" outlineLevel="0" collapsed="false">
      <c r="A485" s="57" t="s">
        <v>1132</v>
      </c>
      <c r="B485" s="57" t="s">
        <v>278</v>
      </c>
      <c r="C485" s="57" t="str">
        <f aca="false">Flights!$F$19</f>
        <v>MH0003</v>
      </c>
      <c r="D485" s="58" t="n">
        <f aca="false">Flights!$D$19</f>
        <v>46320</v>
      </c>
      <c r="E485" s="57" t="str">
        <f aca="false">Flights!$G$19&amp;"-"&amp;Flights!$H$19</f>
        <v>LHR-KUL</v>
      </c>
      <c r="F485" s="57" t="str">
        <f aca="false">Flights!$K$19</f>
        <v>EY</v>
      </c>
      <c r="G485" s="57" t="s">
        <v>81</v>
      </c>
      <c r="H485" s="57" t="s">
        <v>374</v>
      </c>
      <c r="I485" s="57" t="s">
        <v>394</v>
      </c>
      <c r="J485" s="57" t="s">
        <v>395</v>
      </c>
      <c r="K485" s="67" t="s">
        <v>396</v>
      </c>
      <c r="L485" s="67" t="s">
        <v>378</v>
      </c>
      <c r="M485" s="67"/>
      <c r="N485" s="67" t="s">
        <v>379</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")))/(LEN(L_PendNeg)+1)),1,0),1)</f>
        <v>0</v>
      </c>
      <c r="BK485" s="61" t="n">
        <f aca="false">IFERROR(IF(SUMPRODUCT((LEN(BF485)-LEN(SUBSTITUTE(BF485," "&amp;L_PendStrict&amp;" "," ")))/(LEN(L_PendStrict)+1))&gt;SUMPRODUCT((LEN(BF485)-LEN(SUBSTITUTE(BF485," "&amp;L_PendNeg&amp;" "," ")))/(LEN(L_PendNeg)+1)),1,0),1)</f>
        <v>0</v>
      </c>
      <c r="BL485" s="61" t="n">
        <f aca="false">IFERROR(IF(OR(SUMPRODUCT(--ISNUMBER(SEARCH({"a0","a-0","a_0","a/0","a.0"},BN485)))&gt;0,SUMPRODUCT(--ISNUMBER(SEARCH({"ref 0","ref no 0","ref. 0","ref: 0","no. 0","no: 0","# 0","rev 0","email 0","memo 0","form 0","sheet 0","log 0","doc 0","report 0","photo 0","photos 0","img 0","file 0","ack 0","batch 0","lot 0","job 0","record 0","fax 0","letter 0","ref0","#0","no.0","no:0"},BM485)))&gt;0,AND(SUMPRODUCT(--ISNUMBER(SEARCH({" ref "," email "," memo "," form "," sheet "," report "," ack "," letter "," record "," log "," doc "," file "," batch "," lot "," job "," fax "," rev "," ticket "," case "," order "},(" "&amp;SUBSTITUTE(SUBSTITUTE(SUBSTITUTE(BM485,":"," "),"."," "),","," ")&amp;" "))))&gt;0,ISNUMBER(SEARCH("000",SUBSTITUTE(BM485,":"," ")))),SUMPRODUCT(--ISNUMBER(SEARCH({"http","www.","\",".pdf",".jpg",".jpeg",".png",".heic",".xls",".doc",".msg",".eml"},Z485)))&gt;0),1,0),0)</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IFERROR(IF(OR(SUMPRODUCT(--ISNUMBER(SEARCH({"a0","a-0","a_0","a/0","a.0"},BP485)))&gt;0,SUMPRODUCT(--ISNUMBER(SEARCH({"ref 0","ref no 0","ref. 0","ref: 0","no. 0","no: 0","# 0","rev 0","email 0","memo 0","form 0","sheet 0","log 0","doc 0","report 0","photo 0","photos 0","img 0","file 0","ack 0","batch 0","lot 0","job 0","record 0","fax 0","letter 0","ref0","#0","no.0","no:0"},BO485)))&gt;0,AND(SUMPRODUCT(--ISNUMBER(SEARCH({" ref "," email "," memo "," form "," sheet "," report "," ack "," letter "," record "," log "," doc "," file "," batch "," lot "," job "," fax "," rev "," ticket "," case "," order "},(" "&amp;SUBSTITUTE(SUBSTITUTE(SUBSTITUTE(BO485,":"," "),"."," "),","," ")&amp;" "))))&gt;0,ISNUMBER(SEARCH("000",SUBSTITUTE(BO485,":"," ")))),SUMPRODUCT(--ISNUMBER(SEARCH({"http","www.","\",".pdf",".jpg",".jpeg",".png",".heic",".xls",".doc",".msg",".eml"},W485)))&gt;0),1,0),0)</f>
        <v>0</v>
      </c>
    </row>
    <row r="486" customFormat="false" ht="39.75" hidden="false" customHeight="true" outlineLevel="0" collapsed="false">
      <c r="A486" s="57" t="s">
        <v>1133</v>
      </c>
      <c r="B486" s="57" t="s">
        <v>278</v>
      </c>
      <c r="C486" s="57" t="str">
        <f aca="false">Flights!$F$19</f>
        <v>MH0003</v>
      </c>
      <c r="D486" s="58" t="n">
        <f aca="false">Flights!$D$19</f>
        <v>46320</v>
      </c>
      <c r="E486" s="57" t="str">
        <f aca="false">Flights!$G$19&amp;"-"&amp;Flights!$H$19</f>
        <v>LHR-KUL</v>
      </c>
      <c r="F486" s="57" t="str">
        <f aca="false">Flights!$K$19</f>
        <v>EY</v>
      </c>
      <c r="G486" s="57" t="s">
        <v>81</v>
      </c>
      <c r="H486" s="57" t="s">
        <v>374</v>
      </c>
      <c r="I486" s="57" t="s">
        <v>394</v>
      </c>
      <c r="J486" s="57" t="s">
        <v>398</v>
      </c>
      <c r="K486" s="67" t="s">
        <v>399</v>
      </c>
      <c r="L486" s="67" t="s">
        <v>378</v>
      </c>
      <c r="M486" s="67"/>
      <c r="N486" s="67" t="s">
        <v>379</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")))/(LEN(L_PendNeg)+1)),1,0),1)</f>
        <v>0</v>
      </c>
      <c r="BK486" s="61" t="n">
        <f aca="false">IFERROR(IF(SUMPRODUCT((LEN(BF486)-LEN(SUBSTITUTE(BF486," "&amp;L_PendStrict&amp;" "," ")))/(LEN(L_PendStrict)+1))&gt;SUMPRODUCT((LEN(BF486)-LEN(SUBSTITUTE(BF486," "&amp;L_PendNeg&amp;" "," ")))/(LEN(L_PendNeg)+1)),1,0),1)</f>
        <v>0</v>
      </c>
      <c r="BL486" s="61" t="n">
        <f aca="false">IFERROR(IF(OR(SUMPRODUCT(--ISNUMBER(SEARCH({"a0","a-0","a_0","a/0","a.0"},BN486)))&gt;0,SUMPRODUCT(--ISNUMBER(SEARCH({"ref 0","ref no 0","ref. 0","ref: 0","no. 0","no: 0","# 0","rev 0","email 0","memo 0","form 0","sheet 0","log 0","doc 0","report 0","photo 0","photos 0","img 0","file 0","ack 0","batch 0","lot 0","job 0","record 0","fax 0","letter 0","ref0","#0","no.0","no:0"},BM486)))&gt;0,AND(SUMPRODUCT(--ISNUMBER(SEARCH({" ref "," email "," memo "," form "," sheet "," report "," ack "," letter "," record "," log "," doc "," file "," batch "," lot "," job "," fax "," rev "," ticket "," case "," order "},(" "&amp;SUBSTITUTE(SUBSTITUTE(SUBSTITUTE(BM486,":"," "),"."," "),","," ")&amp;" "))))&gt;0,ISNUMBER(SEARCH("000",SUBSTITUTE(BM486,":"," ")))),SUMPRODUCT(--ISNUMBER(SEARCH({"http","www.","\",".pdf",".jpg",".jpeg",".png",".heic",".xls",".doc",".msg",".eml"},Z486)))&gt;0),1,0),0)</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IFERROR(IF(OR(SUMPRODUCT(--ISNUMBER(SEARCH({"a0","a-0","a_0","a/0","a.0"},BP486)))&gt;0,SUMPRODUCT(--ISNUMBER(SEARCH({"ref 0","ref no 0","ref. 0","ref: 0","no. 0","no: 0","# 0","rev 0","email 0","memo 0","form 0","sheet 0","log 0","doc 0","report 0","photo 0","photos 0","img 0","file 0","ack 0","batch 0","lot 0","job 0","record 0","fax 0","letter 0","ref0","#0","no.0","no:0"},BO486)))&gt;0,AND(SUMPRODUCT(--ISNUMBER(SEARCH({" ref "," email "," memo "," form "," sheet "," report "," ack "," letter "," record "," log "," doc "," file "," batch "," lot "," job "," fax "," rev "," ticket "," case "," order "},(" "&amp;SUBSTITUTE(SUBSTITUTE(SUBSTITUTE(BO486,":"," "),"."," "),","," ")&amp;" "))))&gt;0,ISNUMBER(SEARCH("000",SUBSTITUTE(BO486,":"," ")))),SUMPRODUCT(--ISNUMBER(SEARCH({"http","www.","\",".pdf",".jpg",".jpeg",".png",".heic",".xls",".doc",".msg",".eml"},W486)))&gt;0),1,0),0)</f>
        <v>0</v>
      </c>
    </row>
    <row r="487" customFormat="false" ht="39.75" hidden="false" customHeight="true" outlineLevel="0" collapsed="false">
      <c r="A487" s="57" t="s">
        <v>1134</v>
      </c>
      <c r="B487" s="57" t="s">
        <v>278</v>
      </c>
      <c r="C487" s="57" t="str">
        <f aca="false">Flights!$F$19</f>
        <v>MH0003</v>
      </c>
      <c r="D487" s="58" t="n">
        <f aca="false">Flights!$D$19</f>
        <v>46320</v>
      </c>
      <c r="E487" s="57" t="str">
        <f aca="false">Flights!$G$19&amp;"-"&amp;Flights!$H$19</f>
        <v>LHR-KUL</v>
      </c>
      <c r="F487" s="57" t="str">
        <f aca="false">Flights!$K$19</f>
        <v>EY</v>
      </c>
      <c r="G487" s="57" t="s">
        <v>81</v>
      </c>
      <c r="H487" s="57" t="s">
        <v>374</v>
      </c>
      <c r="I487" s="57" t="s">
        <v>401</v>
      </c>
      <c r="J487" s="57" t="s">
        <v>402</v>
      </c>
      <c r="K487" s="67" t="s">
        <v>403</v>
      </c>
      <c r="L487" s="67" t="s">
        <v>378</v>
      </c>
      <c r="M487" s="67"/>
      <c r="N487" s="67" t="s">
        <v>379</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")))/(LEN(L_PendNeg)+1)),1,0),1)</f>
        <v>0</v>
      </c>
      <c r="BK487" s="61" t="n">
        <f aca="false">IFERROR(IF(SUMPRODUCT((LEN(BF487)-LEN(SUBSTITUTE(BF487," "&amp;L_PendStrict&amp;" "," ")))/(LEN(L_PendStrict)+1))&gt;SUMPRODUCT((LEN(BF487)-LEN(SUBSTITUTE(BF487," "&amp;L_PendNeg&amp;" "," ")))/(LEN(L_PendNeg)+1)),1,0),1)</f>
        <v>0</v>
      </c>
      <c r="BL487" s="61" t="n">
        <f aca="false">IFERROR(IF(OR(SUMPRODUCT(--ISNUMBER(SEARCH({"a0","a-0","a_0","a/0","a.0"},BN487)))&gt;0,SUMPRODUCT(--ISNUMBER(SEARCH({"ref 0","ref no 0","ref. 0","ref: 0","no. 0","no: 0","# 0","rev 0","email 0","memo 0","form 0","sheet 0","log 0","doc 0","report 0","photo 0","photos 0","img 0","file 0","ack 0","batch 0","lot 0","job 0","record 0","fax 0","letter 0","ref0","#0","no.0","no:0"},BM487)))&gt;0,AND(SUMPRODUCT(--ISNUMBER(SEARCH({" ref "," email "," memo "," form "," sheet "," report "," ack "," letter "," record "," log "," doc "," file "," batch "," lot "," job "," fax "," rev "," ticket "," case "," order "},(" "&amp;SUBSTITUTE(SUBSTITUTE(SUBSTITUTE(BM487,":"," "),"."," "),","," ")&amp;" "))))&gt;0,ISNUMBER(SEARCH("000",SUBSTITUTE(BM487,":"," ")))),SUMPRODUCT(--ISNUMBER(SEARCH({"http","www.","\",".pdf",".jpg",".jpeg",".png",".heic",".xls",".doc",".msg",".eml"},Z487)))&gt;0),1,0),0)</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IFERROR(IF(OR(SUMPRODUCT(--ISNUMBER(SEARCH({"a0","a-0","a_0","a/0","a.0"},BP487)))&gt;0,SUMPRODUCT(--ISNUMBER(SEARCH({"ref 0","ref no 0","ref. 0","ref: 0","no. 0","no: 0","# 0","rev 0","email 0","memo 0","form 0","sheet 0","log 0","doc 0","report 0","photo 0","photos 0","img 0","file 0","ack 0","batch 0","lot 0","job 0","record 0","fax 0","letter 0","ref0","#0","no.0","no:0"},BO487)))&gt;0,AND(SUMPRODUCT(--ISNUMBER(SEARCH({" ref "," email "," memo "," form "," sheet "," report "," ack "," letter "," record "," log "," doc "," file "," batch "," lot "," job "," fax "," rev "," ticket "," case "," order "},(" "&amp;SUBSTITUTE(SUBSTITUTE(SUBSTITUTE(BO487,":"," "),"."," "),","," ")&amp;" "))))&gt;0,ISNUMBER(SEARCH("000",SUBSTITUTE(BO487,":"," ")))),SUMPRODUCT(--ISNUMBER(SEARCH({"http","www.","\",".pdf",".jpg",".jpeg",".png",".heic",".xls",".doc",".msg",".eml"},W487)))&gt;0),1,0),0)</f>
        <v>0</v>
      </c>
    </row>
    <row r="488" customFormat="false" ht="39.75" hidden="false" customHeight="true" outlineLevel="0" collapsed="false">
      <c r="A488" s="57" t="s">
        <v>1135</v>
      </c>
      <c r="B488" s="57" t="s">
        <v>278</v>
      </c>
      <c r="C488" s="57" t="str">
        <f aca="false">Flights!$F$19</f>
        <v>MH0003</v>
      </c>
      <c r="D488" s="58" t="n">
        <f aca="false">Flights!$D$19</f>
        <v>46320</v>
      </c>
      <c r="E488" s="57" t="str">
        <f aca="false">Flights!$G$19&amp;"-"&amp;Flights!$H$19</f>
        <v>LHR-KUL</v>
      </c>
      <c r="F488" s="57" t="str">
        <f aca="false">Flights!$K$19</f>
        <v>EY</v>
      </c>
      <c r="G488" s="57" t="s">
        <v>81</v>
      </c>
      <c r="H488" s="57" t="s">
        <v>374</v>
      </c>
      <c r="I488" s="57" t="s">
        <v>401</v>
      </c>
      <c r="J488" s="57" t="s">
        <v>405</v>
      </c>
      <c r="K488" s="67" t="s">
        <v>403</v>
      </c>
      <c r="L488" s="67" t="s">
        <v>378</v>
      </c>
      <c r="M488" s="67"/>
      <c r="N488" s="67" t="s">
        <v>379</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")))/(LEN(L_PendNeg)+1)),1,0),1)</f>
        <v>0</v>
      </c>
      <c r="BK488" s="61" t="n">
        <f aca="false">IFERROR(IF(SUMPRODUCT((LEN(BF488)-LEN(SUBSTITUTE(BF488," "&amp;L_PendStrict&amp;" "," ")))/(LEN(L_PendStrict)+1))&gt;SUMPRODUCT((LEN(BF488)-LEN(SUBSTITUTE(BF488," "&amp;L_PendNeg&amp;" "," ")))/(LEN(L_PendNeg)+1)),1,0),1)</f>
        <v>0</v>
      </c>
      <c r="BL488" s="61" t="n">
        <f aca="false">IFERROR(IF(OR(SUMPRODUCT(--ISNUMBER(SEARCH({"a0","a-0","a_0","a/0","a.0"},BN488)))&gt;0,SUMPRODUCT(--ISNUMBER(SEARCH({"ref 0","ref no 0","ref. 0","ref: 0","no. 0","no: 0","# 0","rev 0","email 0","memo 0","form 0","sheet 0","log 0","doc 0","report 0","photo 0","photos 0","img 0","file 0","ack 0","batch 0","lot 0","job 0","record 0","fax 0","letter 0","ref0","#0","no.0","no:0"},BM488)))&gt;0,AND(SUMPRODUCT(--ISNUMBER(SEARCH({" ref "," email "," memo "," form "," sheet "," report "," ack "," letter "," record "," log "," doc "," file "," batch "," lot "," job "," fax "," rev "," ticket "," case "," order "},(" "&amp;SUBSTITUTE(SUBSTITUTE(SUBSTITUTE(BM488,":"," "),"."," "),","," ")&amp;" "))))&gt;0,ISNUMBER(SEARCH("000",SUBSTITUTE(BM488,":"," ")))),SUMPRODUCT(--ISNUMBER(SEARCH({"http","www.","\",".pdf",".jpg",".jpeg",".png",".heic",".xls",".doc",".msg",".eml"},Z488)))&gt;0),1,0),0)</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IFERROR(IF(OR(SUMPRODUCT(--ISNUMBER(SEARCH({"a0","a-0","a_0","a/0","a.0"},BP488)))&gt;0,SUMPRODUCT(--ISNUMBER(SEARCH({"ref 0","ref no 0","ref. 0","ref: 0","no. 0","no: 0","# 0","rev 0","email 0","memo 0","form 0","sheet 0","log 0","doc 0","report 0","photo 0","photos 0","img 0","file 0","ack 0","batch 0","lot 0","job 0","record 0","fax 0","letter 0","ref0","#0","no.0","no:0"},BO488)))&gt;0,AND(SUMPRODUCT(--ISNUMBER(SEARCH({" ref "," email "," memo "," form "," sheet "," report "," ack "," letter "," record "," log "," doc "," file "," batch "," lot "," job "," fax "," rev "," ticket "," case "," order "},(" "&amp;SUBSTITUTE(SUBSTITUTE(SUBSTITUTE(BO488,":"," "),"."," "),","," ")&amp;" "))))&gt;0,ISNUMBER(SEARCH("000",SUBSTITUTE(BO488,":"," ")))),SUMPRODUCT(--ISNUMBER(SEARCH({"http","www.","\",".pdf",".jpg",".jpeg",".png",".heic",".xls",".doc",".msg",".eml"},W488)))&gt;0),1,0),0)</f>
        <v>0</v>
      </c>
    </row>
    <row r="489" customFormat="false" ht="39.75" hidden="false" customHeight="true" outlineLevel="0" collapsed="false">
      <c r="A489" s="57" t="s">
        <v>1136</v>
      </c>
      <c r="B489" s="57" t="s">
        <v>278</v>
      </c>
      <c r="C489" s="57" t="str">
        <f aca="false">Flights!$F$19</f>
        <v>MH0003</v>
      </c>
      <c r="D489" s="58" t="n">
        <f aca="false">Flights!$D$19</f>
        <v>46320</v>
      </c>
      <c r="E489" s="57" t="str">
        <f aca="false">Flights!$G$19&amp;"-"&amp;Flights!$H$19</f>
        <v>LHR-KUL</v>
      </c>
      <c r="F489" s="57" t="str">
        <f aca="false">Flights!$K$19</f>
        <v>EY</v>
      </c>
      <c r="G489" s="57" t="s">
        <v>81</v>
      </c>
      <c r="H489" s="57" t="s">
        <v>374</v>
      </c>
      <c r="I489" s="57" t="s">
        <v>407</v>
      </c>
      <c r="J489" s="57" t="s">
        <v>408</v>
      </c>
      <c r="K489" s="67" t="s">
        <v>409</v>
      </c>
      <c r="L489" s="67" t="s">
        <v>410</v>
      </c>
      <c r="M489" s="67"/>
      <c r="N489" s="67" t="s">
        <v>379</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")))/(LEN(L_PendNeg)+1)),1,0),1)</f>
        <v>0</v>
      </c>
      <c r="BK489" s="61" t="n">
        <f aca="false">IFERROR(IF(SUMPRODUCT((LEN(BF489)-LEN(SUBSTITUTE(BF489," "&amp;L_PendStrict&amp;" "," ")))/(LEN(L_PendStrict)+1))&gt;SUMPRODUCT((LEN(BF489)-LEN(SUBSTITUTE(BF489," "&amp;L_PendNeg&amp;" "," ")))/(LEN(L_PendNeg)+1)),1,0),1)</f>
        <v>0</v>
      </c>
      <c r="BL489" s="61" t="n">
        <f aca="false">IFERROR(IF(OR(SUMPRODUCT(--ISNUMBER(SEARCH({"a0","a-0","a_0","a/0","a.0"},BN489)))&gt;0,SUMPRODUCT(--ISNUMBER(SEARCH({"ref 0","ref no 0","ref. 0","ref: 0","no. 0","no: 0","# 0","rev 0","email 0","memo 0","form 0","sheet 0","log 0","doc 0","report 0","photo 0","photos 0","img 0","file 0","ack 0","batch 0","lot 0","job 0","record 0","fax 0","letter 0","ref0","#0","no.0","no:0"},BM489)))&gt;0,AND(SUMPRODUCT(--ISNUMBER(SEARCH({" ref "," email "," memo "," form "," sheet "," report "," ack "," letter "," record "," log "," doc "," file "," batch "," lot "," job "," fax "," rev "," ticket "," case "," order "},(" "&amp;SUBSTITUTE(SUBSTITUTE(SUBSTITUTE(BM489,":"," "),"."," "),","," ")&amp;" "))))&gt;0,ISNUMBER(SEARCH("000",SUBSTITUTE(BM489,":"," ")))),SUMPRODUCT(--ISNUMBER(SEARCH({"http","www.","\",".pdf",".jpg",".jpeg",".png",".heic",".xls",".doc",".msg",".eml"},Z489)))&gt;0),1,0),0)</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IFERROR(IF(OR(SUMPRODUCT(--ISNUMBER(SEARCH({"a0","a-0","a_0","a/0","a.0"},BP489)))&gt;0,SUMPRODUCT(--ISNUMBER(SEARCH({"ref 0","ref no 0","ref. 0","ref: 0","no. 0","no: 0","# 0","rev 0","email 0","memo 0","form 0","sheet 0","log 0","doc 0","report 0","photo 0","photos 0","img 0","file 0","ack 0","batch 0","lot 0","job 0","record 0","fax 0","letter 0","ref0","#0","no.0","no:0"},BO489)))&gt;0,AND(SUMPRODUCT(--ISNUMBER(SEARCH({" ref "," email "," memo "," form "," sheet "," report "," ack "," letter "," record "," log "," doc "," file "," batch "," lot "," job "," fax "," rev "," ticket "," case "," order "},(" "&amp;SUBSTITUTE(SUBSTITUTE(SUBSTITUTE(BO489,":"," "),"."," "),","," ")&amp;" "))))&gt;0,ISNUMBER(SEARCH("000",SUBSTITUTE(BO489,":"," ")))),SUMPRODUCT(--ISNUMBER(SEARCH({"http","www.","\",".pdf",".jpg",".jpeg",".png",".heic",".xls",".doc",".msg",".eml"},W489)))&gt;0),1,0),0)</f>
        <v>0</v>
      </c>
    </row>
    <row r="490" customFormat="false" ht="54" hidden="false" customHeight="true" outlineLevel="0" collapsed="false">
      <c r="A490" s="57" t="s">
        <v>1137</v>
      </c>
      <c r="B490" s="57" t="s">
        <v>278</v>
      </c>
      <c r="C490" s="57" t="str">
        <f aca="false">Flights!$F$19</f>
        <v>MH0003</v>
      </c>
      <c r="D490" s="58" t="n">
        <f aca="false">Flights!$D$19</f>
        <v>46320</v>
      </c>
      <c r="E490" s="57" t="str">
        <f aca="false">Flights!$G$19&amp;"-"&amp;Flights!$H$19</f>
        <v>LHR-KUL</v>
      </c>
      <c r="F490" s="57" t="str">
        <f aca="false">Flights!$K$19</f>
        <v>EY</v>
      </c>
      <c r="G490" s="57" t="s">
        <v>83</v>
      </c>
      <c r="H490" s="57" t="s">
        <v>374</v>
      </c>
      <c r="I490" s="57" t="s">
        <v>375</v>
      </c>
      <c r="J490" s="57" t="s">
        <v>412</v>
      </c>
      <c r="K490" s="67" t="s">
        <v>413</v>
      </c>
      <c r="L490" s="67" t="s">
        <v>414</v>
      </c>
      <c r="M490" s="67"/>
      <c r="N490" s="67" t="s">
        <v>379</v>
      </c>
      <c r="O490" s="67" t="s">
        <v>1138</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")))/(LEN(L_PendNeg)+1)),1,0),1)</f>
        <v>0</v>
      </c>
      <c r="BK490" s="61" t="n">
        <f aca="false">IFERROR(IF(SUMPRODUCT((LEN(BF490)-LEN(SUBSTITUTE(BF490," "&amp;L_PendStrict&amp;" "," ")))/(LEN(L_PendStrict)+1))&gt;SUMPRODUCT((LEN(BF490)-LEN(SUBSTITUTE(BF490," "&amp;L_PendNeg&amp;" "," ")))/(LEN(L_PendNeg)+1)),1,0),1)</f>
        <v>0</v>
      </c>
      <c r="BL490" s="61" t="n">
        <f aca="false">IFERROR(IF(OR(SUMPRODUCT(--ISNUMBER(SEARCH({"a0","a-0","a_0","a/0","a.0"},BN490)))&gt;0,SUMPRODUCT(--ISNUMBER(SEARCH({"ref 0","ref no 0","ref. 0","ref: 0","no. 0","no: 0","# 0","rev 0","email 0","memo 0","form 0","sheet 0","log 0","doc 0","report 0","photo 0","photos 0","img 0","file 0","ack 0","batch 0","lot 0","job 0","record 0","fax 0","letter 0","ref0","#0","no.0","no:0"},BM490)))&gt;0,AND(SUMPRODUCT(--ISNUMBER(SEARCH({" ref "," email "," memo "," form "," sheet "," report "," ack "," letter "," record "," log "," doc "," file "," batch "," lot "," job "," fax "," rev "," ticket "," case "," order "},(" "&amp;SUBSTITUTE(SUBSTITUTE(SUBSTITUTE(BM490,":"," "),"."," "),","," ")&amp;" "))))&gt;0,ISNUMBER(SEARCH("000",SUBSTITUTE(BM490,":"," ")))),SUMPRODUCT(--ISNUMBER(SEARCH({"http","www.","\",".pdf",".jpg",".jpeg",".png",".heic",".xls",".doc",".msg",".eml"},Z490)))&gt;0),1,0),0)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IFERROR(IF(OR(SUMPRODUCT(--ISNUMBER(SEARCH({"a0","a-0","a_0","a/0","a.0"},BP490)))&gt;0,SUMPRODUCT(--ISNUMBER(SEARCH({"ref 0","ref no 0","ref. 0","ref: 0","no. 0","no: 0","# 0","rev 0","email 0","memo 0","form 0","sheet 0","log 0","doc 0","report 0","photo 0","photos 0","img 0","file 0","ack 0","batch 0","lot 0","job 0","record 0","fax 0","letter 0","ref0","#0","no.0","no:0"},BO490)))&gt;0,AND(SUMPRODUCT(--ISNUMBER(SEARCH({" ref "," email "," memo "," form "," sheet "," report "," ack "," letter "," record "," log "," doc "," file "," batch "," lot "," job "," fax "," rev "," ticket "," case "," order "},(" "&amp;SUBSTITUTE(SUBSTITUTE(SUBSTITUTE(BO490,":"," "),"."," "),","," ")&amp;" "))))&gt;0,ISNUMBER(SEARCH("000",SUBSTITUTE(BO490,":"," ")))),SUMPRODUCT(--ISNUMBER(SEARCH({"http","www.","\",".pdf",".jpg",".jpeg",".png",".heic",".xls",".doc",".msg",".eml"},W490)))&gt;0),1,0),0)</f>
        <v>0</v>
      </c>
    </row>
    <row r="491" customFormat="false" ht="66" hidden="false" customHeight="true" outlineLevel="0" collapsed="false">
      <c r="A491" s="57" t="s">
        <v>1139</v>
      </c>
      <c r="B491" s="57" t="s">
        <v>278</v>
      </c>
      <c r="C491" s="57" t="str">
        <f aca="false">Flights!$F$19</f>
        <v>MH0003</v>
      </c>
      <c r="D491" s="58" t="n">
        <f aca="false">Flights!$D$19</f>
        <v>46320</v>
      </c>
      <c r="E491" s="57" t="str">
        <f aca="false">Flights!$G$19&amp;"-"&amp;Flights!$H$19</f>
        <v>LHR-KUL</v>
      </c>
      <c r="F491" s="57" t="str">
        <f aca="false">Flights!$K$19</f>
        <v>EY</v>
      </c>
      <c r="G491" s="57" t="s">
        <v>416</v>
      </c>
      <c r="H491" s="57" t="s">
        <v>374</v>
      </c>
      <c r="I491" s="57" t="s">
        <v>375</v>
      </c>
      <c r="J491" s="57" t="s">
        <v>417</v>
      </c>
      <c r="K491" s="67"/>
      <c r="L491" s="67" t="s">
        <v>418</v>
      </c>
      <c r="M491" s="67"/>
      <c r="N491" s="67" t="s">
        <v>379</v>
      </c>
      <c r="O491" s="67" t="s">
        <v>1140</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")))/(LEN(L_PendNeg)+1)),1,0),1)</f>
        <v>0</v>
      </c>
      <c r="BK491" s="61" t="n">
        <f aca="false">IFERROR(IF(SUMPRODUCT((LEN(BF491)-LEN(SUBSTITUTE(BF491," "&amp;L_PendStrict&amp;" "," ")))/(LEN(L_PendStrict)+1))&gt;SUMPRODUCT((LEN(BF491)-LEN(SUBSTITUTE(BF491," "&amp;L_PendNeg&amp;" "," ")))/(LEN(L_PendNeg)+1)),1,0),1)</f>
        <v>0</v>
      </c>
      <c r="BL491" s="61" t="n">
        <f aca="false">IFERROR(IF(OR(SUMPRODUCT(--ISNUMBER(SEARCH({"a0","a-0","a_0","a/0","a.0"},BN491)))&gt;0,SUMPRODUCT(--ISNUMBER(SEARCH({"ref 0","ref no 0","ref. 0","ref: 0","no. 0","no: 0","# 0","rev 0","email 0","memo 0","form 0","sheet 0","log 0","doc 0","report 0","photo 0","photos 0","img 0","file 0","ack 0","batch 0","lot 0","job 0","record 0","fax 0","letter 0","ref0","#0","no.0","no:0"},BM491)))&gt;0,AND(SUMPRODUCT(--ISNUMBER(SEARCH({" ref "," email "," memo "," form "," sheet "," report "," ack "," letter "," record "," log "," doc "," file "," batch "," lot "," job "," fax "," rev "," ticket "," case "," order "},(" "&amp;SUBSTITUTE(SUBSTITUTE(SUBSTITUTE(BM491,":"," "),"."," "),","," ")&amp;" "))))&gt;0,ISNUMBER(SEARCH("000",SUBSTITUTE(BM491,":"," ")))),SUMPRODUCT(--ISNUMBER(SEARCH({"http","www.","\",".pdf",".jpg",".jpeg",".png",".heic",".xls",".doc",".msg",".eml"},Z491)))&gt;0),1,0),0)</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IFERROR(IF(OR(SUMPRODUCT(--ISNUMBER(SEARCH({"a0","a-0","a_0","a/0","a.0"},BP491)))&gt;0,SUMPRODUCT(--ISNUMBER(SEARCH({"ref 0","ref no 0","ref. 0","ref: 0","no. 0","no: 0","# 0","rev 0","email 0","memo 0","form 0","sheet 0","log 0","doc 0","report 0","photo 0","photos 0","img 0","file 0","ack 0","batch 0","lot 0","job 0","record 0","fax 0","letter 0","ref0","#0","no.0","no:0"},BO491)))&gt;0,AND(SUMPRODUCT(--ISNUMBER(SEARCH({" ref "," email "," memo "," form "," sheet "," report "," ack "," letter "," record "," log "," doc "," file "," batch "," lot "," job "," fax "," rev "," ticket "," case "," order "},(" "&amp;SUBSTITUTE(SUBSTITUTE(SUBSTITUTE(BO491,":"," "),"."," "),","," ")&amp;" "))))&gt;0,ISNUMBER(SEARCH("000",SUBSTITUTE(BO491,":"," ")))),SUMPRODUCT(--ISNUMBER(SEARCH({"http","www.","\",".pdf",".jpg",".jpeg",".png",".heic",".xls",".doc",".msg",".eml"},W491)))&gt;0),1,0),0)</f>
        <v>0</v>
      </c>
    </row>
    <row r="492" customFormat="false" ht="39.75" hidden="false" customHeight="true" outlineLevel="0" collapsed="false">
      <c r="A492" s="57" t="s">
        <v>1141</v>
      </c>
      <c r="B492" s="57" t="s">
        <v>278</v>
      </c>
      <c r="C492" s="57" t="str">
        <f aca="false">Flights!$F$19</f>
        <v>MH0003</v>
      </c>
      <c r="D492" s="58" t="n">
        <f aca="false">Flights!$D$19</f>
        <v>46320</v>
      </c>
      <c r="E492" s="57" t="str">
        <f aca="false">Flights!$G$19&amp;"-"&amp;Flights!$H$19</f>
        <v>LHR-KUL</v>
      </c>
      <c r="F492" s="57" t="str">
        <f aca="false">Flights!$K$19</f>
        <v>EY</v>
      </c>
      <c r="G492" s="57" t="s">
        <v>416</v>
      </c>
      <c r="H492" s="57" t="s">
        <v>374</v>
      </c>
      <c r="I492" s="57" t="s">
        <v>375</v>
      </c>
      <c r="J492" s="57" t="s">
        <v>421</v>
      </c>
      <c r="K492" s="67" t="s">
        <v>422</v>
      </c>
      <c r="L492" s="67" t="s">
        <v>418</v>
      </c>
      <c r="M492" s="67"/>
      <c r="N492" s="67" t="s">
        <v>379</v>
      </c>
      <c r="O492" s="67" t="s">
        <v>419</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")))/(LEN(L_PendNeg)+1)),1,0),1)</f>
        <v>0</v>
      </c>
      <c r="BK492" s="61" t="n">
        <f aca="false">IFERROR(IF(SUMPRODUCT((LEN(BF492)-LEN(SUBSTITUTE(BF492," "&amp;L_PendStrict&amp;" "," ")))/(LEN(L_PendStrict)+1))&gt;SUMPRODUCT((LEN(BF492)-LEN(SUBSTITUTE(BF492," "&amp;L_PendNeg&amp;" "," ")))/(LEN(L_PendNeg)+1)),1,0),1)</f>
        <v>0</v>
      </c>
      <c r="BL492" s="61" t="n">
        <f aca="false">IFERROR(IF(OR(SUMPRODUCT(--ISNUMBER(SEARCH({"a0","a-0","a_0","a/0","a.0"},BN492)))&gt;0,SUMPRODUCT(--ISNUMBER(SEARCH({"ref 0","ref no 0","ref. 0","ref: 0","no. 0","no: 0","# 0","rev 0","email 0","memo 0","form 0","sheet 0","log 0","doc 0","report 0","photo 0","photos 0","img 0","file 0","ack 0","batch 0","lot 0","job 0","record 0","fax 0","letter 0","ref0","#0","no.0","no:0"},BM492)))&gt;0,AND(SUMPRODUCT(--ISNUMBER(SEARCH({" ref "," email "," memo "," form "," sheet "," report "," ack "," letter "," record "," log "," doc "," file "," batch "," lot "," job "," fax "," rev "," ticket "," case "," order "},(" "&amp;SUBSTITUTE(SUBSTITUTE(SUBSTITUTE(BM492,":"," "),"."," "),","," ")&amp;" "))))&gt;0,ISNUMBER(SEARCH("000",SUBSTITUTE(BM492,":"," ")))),SUMPRODUCT(--ISNUMBER(SEARCH({"http","www.","\",".pdf",".jpg",".jpeg",".png",".heic",".xls",".doc",".msg",".eml"},Z492)))&gt;0),1,0),0)</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IFERROR(IF(OR(SUMPRODUCT(--ISNUMBER(SEARCH({"a0","a-0","a_0","a/0","a.0"},BP492)))&gt;0,SUMPRODUCT(--ISNUMBER(SEARCH({"ref 0","ref no 0","ref. 0","ref: 0","no. 0","no: 0","# 0","rev 0","email 0","memo 0","form 0","sheet 0","log 0","doc 0","report 0","photo 0","photos 0","img 0","file 0","ack 0","batch 0","lot 0","job 0","record 0","fax 0","letter 0","ref0","#0","no.0","no:0"},BO492)))&gt;0,AND(SUMPRODUCT(--ISNUMBER(SEARCH({" ref "," email "," memo "," form "," sheet "," report "," ack "," letter "," record "," log "," doc "," file "," batch "," lot "," job "," fax "," rev "," ticket "," case "," order "},(" "&amp;SUBSTITUTE(SUBSTITUTE(SUBSTITUTE(BO492,":"," "),"."," "),","," ")&amp;" "))))&gt;0,ISNUMBER(SEARCH("000",SUBSTITUTE(BO492,":"," ")))),SUMPRODUCT(--ISNUMBER(SEARCH({"http","www.","\",".pdf",".jpg",".jpeg",".png",".heic",".xls",".doc",".msg",".eml"},W492)))&gt;0),1,0),0)</f>
        <v>0</v>
      </c>
    </row>
    <row r="493" customFormat="false" ht="39.75" hidden="false" customHeight="true" outlineLevel="0" collapsed="false">
      <c r="A493" s="57" t="s">
        <v>1142</v>
      </c>
      <c r="B493" s="57" t="s">
        <v>278</v>
      </c>
      <c r="C493" s="57" t="str">
        <f aca="false">Flights!$F$19</f>
        <v>MH0003</v>
      </c>
      <c r="D493" s="58" t="n">
        <f aca="false">Flights!$D$19</f>
        <v>46320</v>
      </c>
      <c r="E493" s="57" t="str">
        <f aca="false">Flights!$G$19&amp;"-"&amp;Flights!$H$19</f>
        <v>LHR-KUL</v>
      </c>
      <c r="F493" s="57" t="str">
        <f aca="false">Flights!$K$19</f>
        <v>EY</v>
      </c>
      <c r="G493" s="57" t="s">
        <v>416</v>
      </c>
      <c r="H493" s="57" t="s">
        <v>374</v>
      </c>
      <c r="I493" s="57" t="s">
        <v>424</v>
      </c>
      <c r="J493" s="57" t="s">
        <v>425</v>
      </c>
      <c r="K493" s="67"/>
      <c r="L493" s="67" t="s">
        <v>418</v>
      </c>
      <c r="M493" s="67"/>
      <c r="N493" s="67" t="s">
        <v>379</v>
      </c>
      <c r="O493" s="67" t="s">
        <v>419</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")))/(LEN(L_PendNeg)+1)),1,0),1)</f>
        <v>0</v>
      </c>
      <c r="BK493" s="61" t="n">
        <f aca="false">IFERROR(IF(SUMPRODUCT((LEN(BF493)-LEN(SUBSTITUTE(BF493," "&amp;L_PendStrict&amp;" "," ")))/(LEN(L_PendStrict)+1))&gt;SUMPRODUCT((LEN(BF493)-LEN(SUBSTITUTE(BF493," "&amp;L_PendNeg&amp;" "," ")))/(LEN(L_PendNeg)+1)),1,0),1)</f>
        <v>0</v>
      </c>
      <c r="BL493" s="61" t="n">
        <f aca="false">IFERROR(IF(OR(SUMPRODUCT(--ISNUMBER(SEARCH({"a0","a-0","a_0","a/0","a.0"},BN493)))&gt;0,SUMPRODUCT(--ISNUMBER(SEARCH({"ref 0","ref no 0","ref. 0","ref: 0","no. 0","no: 0","# 0","rev 0","email 0","memo 0","form 0","sheet 0","log 0","doc 0","report 0","photo 0","photos 0","img 0","file 0","ack 0","batch 0","lot 0","job 0","record 0","fax 0","letter 0","ref0","#0","no.0","no:0"},BM493)))&gt;0,AND(SUMPRODUCT(--ISNUMBER(SEARCH({" ref "," email "," memo "," form "," sheet "," report "," ack "," letter "," record "," log "," doc "," file "," batch "," lot "," job "," fax "," rev "," ticket "," case "," order "},(" "&amp;SUBSTITUTE(SUBSTITUTE(SUBSTITUTE(BM493,":"," "),"."," "),","," ")&amp;" "))))&gt;0,ISNUMBER(SEARCH("000",SUBSTITUTE(BM493,":"," ")))),SUMPRODUCT(--ISNUMBER(SEARCH({"http","www.","\",".pdf",".jpg",".jpeg",".png",".heic",".xls",".doc",".msg",".eml"},Z493)))&gt;0),1,0),0)</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IFERROR(IF(OR(SUMPRODUCT(--ISNUMBER(SEARCH({"a0","a-0","a_0","a/0","a.0"},BP493)))&gt;0,SUMPRODUCT(--ISNUMBER(SEARCH({"ref 0","ref no 0","ref. 0","ref: 0","no. 0","no: 0","# 0","rev 0","email 0","memo 0","form 0","sheet 0","log 0","doc 0","report 0","photo 0","photos 0","img 0","file 0","ack 0","batch 0","lot 0","job 0","record 0","fax 0","letter 0","ref0","#0","no.0","no:0"},BO493)))&gt;0,AND(SUMPRODUCT(--ISNUMBER(SEARCH({" ref "," email "," memo "," form "," sheet "," report "," ack "," letter "," record "," log "," doc "," file "," batch "," lot "," job "," fax "," rev "," ticket "," case "," order "},(" "&amp;SUBSTITUTE(SUBSTITUTE(SUBSTITUTE(BO493,":"," "),"."," "),","," ")&amp;" "))))&gt;0,ISNUMBER(SEARCH("000",SUBSTITUTE(BO493,":"," ")))),SUMPRODUCT(--ISNUMBER(SEARCH({"http","www.","\",".pdf",".jpg",".jpeg",".png",".heic",".xls",".doc",".msg",".eml"},W493)))&gt;0),1,0),0)</f>
        <v>0</v>
      </c>
    </row>
    <row r="494" customFormat="false" ht="39.75" hidden="false" customHeight="true" outlineLevel="0" collapsed="false">
      <c r="A494" s="57" t="s">
        <v>1143</v>
      </c>
      <c r="B494" s="57" t="s">
        <v>278</v>
      </c>
      <c r="C494" s="57" t="str">
        <f aca="false">Flights!$F$19</f>
        <v>MH0003</v>
      </c>
      <c r="D494" s="58" t="n">
        <f aca="false">Flights!$D$19</f>
        <v>46320</v>
      </c>
      <c r="E494" s="57" t="str">
        <f aca="false">Flights!$G$19&amp;"-"&amp;Flights!$H$19</f>
        <v>LHR-KUL</v>
      </c>
      <c r="F494" s="57" t="str">
        <f aca="false">Flights!$K$19</f>
        <v>EY</v>
      </c>
      <c r="G494" s="57" t="s">
        <v>416</v>
      </c>
      <c r="H494" s="57" t="s">
        <v>374</v>
      </c>
      <c r="I494" s="57" t="s">
        <v>424</v>
      </c>
      <c r="J494" s="57" t="s">
        <v>427</v>
      </c>
      <c r="K494" s="67"/>
      <c r="L494" s="67" t="s">
        <v>418</v>
      </c>
      <c r="M494" s="67"/>
      <c r="N494" s="67" t="s">
        <v>379</v>
      </c>
      <c r="O494" s="67" t="s">
        <v>419</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")))/(LEN(L_PendNeg)+1)),1,0),1)</f>
        <v>0</v>
      </c>
      <c r="BK494" s="61" t="n">
        <f aca="false">IFERROR(IF(SUMPRODUCT((LEN(BF494)-LEN(SUBSTITUTE(BF494," "&amp;L_PendStrict&amp;" "," ")))/(LEN(L_PendStrict)+1))&gt;SUMPRODUCT((LEN(BF494)-LEN(SUBSTITUTE(BF494," "&amp;L_PendNeg&amp;" "," ")))/(LEN(L_PendNeg)+1)),1,0),1)</f>
        <v>0</v>
      </c>
      <c r="BL494" s="61" t="n">
        <f aca="false">IFERROR(IF(OR(SUMPRODUCT(--ISNUMBER(SEARCH({"a0","a-0","a_0","a/0","a.0"},BN494)))&gt;0,SUMPRODUCT(--ISNUMBER(SEARCH({"ref 0","ref no 0","ref. 0","ref: 0","no. 0","no: 0","# 0","rev 0","email 0","memo 0","form 0","sheet 0","log 0","doc 0","report 0","photo 0","photos 0","img 0","file 0","ack 0","batch 0","lot 0","job 0","record 0","fax 0","letter 0","ref0","#0","no.0","no:0"},BM494)))&gt;0,AND(SUMPRODUCT(--ISNUMBER(SEARCH({" ref "," email "," memo "," form "," sheet "," report "," ack "," letter "," record "," log "," doc "," file "," batch "," lot "," job "," fax "," rev "," ticket "," case "," order "},(" "&amp;SUBSTITUTE(SUBSTITUTE(SUBSTITUTE(BM494,":"," "),"."," "),","," ")&amp;" "))))&gt;0,ISNUMBER(SEARCH("000",SUBSTITUTE(BM494,":"," ")))),SUMPRODUCT(--ISNUMBER(SEARCH({"http","www.","\",".pdf",".jpg",".jpeg",".png",".heic",".xls",".doc",".msg",".eml"},Z494)))&gt;0),1,0),0)</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IFERROR(IF(OR(SUMPRODUCT(--ISNUMBER(SEARCH({"a0","a-0","a_0","a/0","a.0"},BP494)))&gt;0,SUMPRODUCT(--ISNUMBER(SEARCH({"ref 0","ref no 0","ref. 0","ref: 0","no. 0","no: 0","# 0","rev 0","email 0","memo 0","form 0","sheet 0","log 0","doc 0","report 0","photo 0","photos 0","img 0","file 0","ack 0","batch 0","lot 0","job 0","record 0","fax 0","letter 0","ref0","#0","no.0","no:0"},BO494)))&gt;0,AND(SUMPRODUCT(--ISNUMBER(SEARCH({" ref "," email "," memo "," form "," sheet "," report "," ack "," letter "," record "," log "," doc "," file "," batch "," lot "," job "," fax "," rev "," ticket "," case "," order "},(" "&amp;SUBSTITUTE(SUBSTITUTE(SUBSTITUTE(BO494,":"," "),"."," "),","," ")&amp;" "))))&gt;0,ISNUMBER(SEARCH("000",SUBSTITUTE(BO494,":"," ")))),SUMPRODUCT(--ISNUMBER(SEARCH({"http","www.","\",".pdf",".jpg",".jpeg",".png",".heic",".xls",".doc",".msg",".eml"},W494)))&gt;0),1,0),0)</f>
        <v>0</v>
      </c>
    </row>
    <row r="495" customFormat="false" ht="39.75" hidden="false" customHeight="true" outlineLevel="0" collapsed="false">
      <c r="A495" s="57" t="s">
        <v>1144</v>
      </c>
      <c r="B495" s="57" t="s">
        <v>278</v>
      </c>
      <c r="C495" s="57" t="str">
        <f aca="false">Flights!$F$19</f>
        <v>MH0003</v>
      </c>
      <c r="D495" s="58" t="n">
        <f aca="false">Flights!$D$19</f>
        <v>46320</v>
      </c>
      <c r="E495" s="57" t="str">
        <f aca="false">Flights!$G$19&amp;"-"&amp;Flights!$H$19</f>
        <v>LHR-KUL</v>
      </c>
      <c r="F495" s="57" t="str">
        <f aca="false">Flights!$K$19</f>
        <v>EY</v>
      </c>
      <c r="G495" s="57" t="s">
        <v>416</v>
      </c>
      <c r="H495" s="57" t="s">
        <v>374</v>
      </c>
      <c r="I495" s="57" t="s">
        <v>424</v>
      </c>
      <c r="J495" s="57" t="s">
        <v>429</v>
      </c>
      <c r="K495" s="67"/>
      <c r="L495" s="67" t="s">
        <v>418</v>
      </c>
      <c r="M495" s="67"/>
      <c r="N495" s="67" t="s">
        <v>379</v>
      </c>
      <c r="O495" s="67" t="s">
        <v>419</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")))/(LEN(L_PendNeg)+1)),1,0),1)</f>
        <v>0</v>
      </c>
      <c r="BK495" s="61" t="n">
        <f aca="false">IFERROR(IF(SUMPRODUCT((LEN(BF495)-LEN(SUBSTITUTE(BF495," "&amp;L_PendStrict&amp;" "," ")))/(LEN(L_PendStrict)+1))&gt;SUMPRODUCT((LEN(BF495)-LEN(SUBSTITUTE(BF495," "&amp;L_PendNeg&amp;" "," ")))/(LEN(L_PendNeg)+1)),1,0),1)</f>
        <v>0</v>
      </c>
      <c r="BL495" s="61" t="n">
        <f aca="false">IFERROR(IF(OR(SUMPRODUCT(--ISNUMBER(SEARCH({"a0","a-0","a_0","a/0","a.0"},BN495)))&gt;0,SUMPRODUCT(--ISNUMBER(SEARCH({"ref 0","ref no 0","ref. 0","ref: 0","no. 0","no: 0","# 0","rev 0","email 0","memo 0","form 0","sheet 0","log 0","doc 0","report 0","photo 0","photos 0","img 0","file 0","ack 0","batch 0","lot 0","job 0","record 0","fax 0","letter 0","ref0","#0","no.0","no:0"},BM495)))&gt;0,AND(SUMPRODUCT(--ISNUMBER(SEARCH({" ref "," email "," memo "," form "," sheet "," report "," ack "," letter "," record "," log "," doc "," file "," batch "," lot "," job "," fax "," rev "," ticket "," case "," order "},(" "&amp;SUBSTITUTE(SUBSTITUTE(SUBSTITUTE(BM495,":"," "),"."," "),","," ")&amp;" "))))&gt;0,ISNUMBER(SEARCH("000",SUBSTITUTE(BM495,":"," ")))),SUMPRODUCT(--ISNUMBER(SEARCH({"http","www.","\",".pdf",".jpg",".jpeg",".png",".heic",".xls",".doc",".msg",".eml"},Z495)))&gt;0),1,0),0)</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IFERROR(IF(OR(SUMPRODUCT(--ISNUMBER(SEARCH({"a0","a-0","a_0","a/0","a.0"},BP495)))&gt;0,SUMPRODUCT(--ISNUMBER(SEARCH({"ref 0","ref no 0","ref. 0","ref: 0","no. 0","no: 0","# 0","rev 0","email 0","memo 0","form 0","sheet 0","log 0","doc 0","report 0","photo 0","photos 0","img 0","file 0","ack 0","batch 0","lot 0","job 0","record 0","fax 0","letter 0","ref0","#0","no.0","no:0"},BO495)))&gt;0,AND(SUMPRODUCT(--ISNUMBER(SEARCH({" ref "," email "," memo "," form "," sheet "," report "," ack "," letter "," record "," log "," doc "," file "," batch "," lot "," job "," fax "," rev "," ticket "," case "," order "},(" "&amp;SUBSTITUTE(SUBSTITUTE(SUBSTITUTE(BO495,":"," "),"."," "),","," ")&amp;" "))))&gt;0,ISNUMBER(SEARCH("000",SUBSTITUTE(BO495,":"," ")))),SUMPRODUCT(--ISNUMBER(SEARCH({"http","www.","\",".pdf",".jpg",".jpeg",".png",".heic",".xls",".doc",".msg",".eml"},W495)))&gt;0),1,0),0)</f>
        <v>0</v>
      </c>
    </row>
    <row r="496" customFormat="false" ht="141" hidden="false" customHeight="true" outlineLevel="0" collapsed="false">
      <c r="A496" s="57" t="s">
        <v>1145</v>
      </c>
      <c r="B496" s="57" t="s">
        <v>278</v>
      </c>
      <c r="C496" s="57" t="str">
        <f aca="false">Flights!$F$19</f>
        <v>MH0003</v>
      </c>
      <c r="D496" s="58" t="n">
        <f aca="false">Flights!$D$19</f>
        <v>46320</v>
      </c>
      <c r="E496" s="57" t="str">
        <f aca="false">Flights!$G$19&amp;"-"&amp;Flights!$H$19</f>
        <v>LHR-KUL</v>
      </c>
      <c r="F496" s="57" t="str">
        <f aca="false">Flights!$K$19</f>
        <v>EY</v>
      </c>
      <c r="G496" s="57" t="s">
        <v>416</v>
      </c>
      <c r="H496" s="57" t="s">
        <v>374</v>
      </c>
      <c r="I496" s="57" t="s">
        <v>424</v>
      </c>
      <c r="J496" s="57" t="s">
        <v>431</v>
      </c>
      <c r="K496" s="67" t="s">
        <v>432</v>
      </c>
      <c r="L496" s="67" t="s">
        <v>418</v>
      </c>
      <c r="M496" s="67"/>
      <c r="N496" s="67" t="s">
        <v>379</v>
      </c>
      <c r="O496" s="67" t="s">
        <v>419</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")))/(LEN(L_PendNeg)+1)),1,0),1)</f>
        <v>0</v>
      </c>
      <c r="BK496" s="61" t="n">
        <f aca="false">IFERROR(IF(SUMPRODUCT((LEN(BF496)-LEN(SUBSTITUTE(BF496," "&amp;L_PendStrict&amp;" "," ")))/(LEN(L_PendStrict)+1))&gt;SUMPRODUCT((LEN(BF496)-LEN(SUBSTITUTE(BF496," "&amp;L_PendNeg&amp;" "," ")))/(LEN(L_PendNeg)+1)),1,0),1)</f>
        <v>0</v>
      </c>
      <c r="BL496" s="61" t="n">
        <f aca="false">IFERROR(IF(OR(SUMPRODUCT(--ISNUMBER(SEARCH({"a0","a-0","a_0","a/0","a.0"},BN496)))&gt;0,SUMPRODUCT(--ISNUMBER(SEARCH({"ref 0","ref no 0","ref. 0","ref: 0","no. 0","no: 0","# 0","rev 0","email 0","memo 0","form 0","sheet 0","log 0","doc 0","report 0","photo 0","photos 0","img 0","file 0","ack 0","batch 0","lot 0","job 0","record 0","fax 0","letter 0","ref0","#0","no.0","no:0"},BM496)))&gt;0,AND(SUMPRODUCT(--ISNUMBER(SEARCH({" ref "," email "," memo "," form "," sheet "," report "," ack "," letter "," record "," log "," doc "," file "," batch "," lot "," job "," fax "," rev "," ticket "," case "," order "},(" "&amp;SUBSTITUTE(SUBSTITUTE(SUBSTITUTE(BM496,":"," "),"."," "),","," ")&amp;" "))))&gt;0,ISNUMBER(SEARCH("000",SUBSTITUTE(BM496,":"," ")))),SUMPRODUCT(--ISNUMBER(SEARCH({"http","www.","\",".pdf",".jpg",".jpeg",".png",".heic",".xls",".doc",".msg",".eml"},Z496)))&gt;0),1,0),0)</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IFERROR(IF(OR(SUMPRODUCT(--ISNUMBER(SEARCH({"a0","a-0","a_0","a/0","a.0"},BP496)))&gt;0,SUMPRODUCT(--ISNUMBER(SEARCH({"ref 0","ref no 0","ref. 0","ref: 0","no. 0","no: 0","# 0","rev 0","email 0","memo 0","form 0","sheet 0","log 0","doc 0","report 0","photo 0","photos 0","img 0","file 0","ack 0","batch 0","lot 0","job 0","record 0","fax 0","letter 0","ref0","#0","no.0","no:0"},BO496)))&gt;0,AND(SUMPRODUCT(--ISNUMBER(SEARCH({" ref "," email "," memo "," form "," sheet "," report "," ack "," letter "," record "," log "," doc "," file "," batch "," lot "," job "," fax "," rev "," ticket "," case "," order "},(" "&amp;SUBSTITUTE(SUBSTITUTE(SUBSTITUTE(BO496,":"," "),"."," "),","," ")&amp;" "))))&gt;0,ISNUMBER(SEARCH("000",SUBSTITUTE(BO496,":"," ")))),SUMPRODUCT(--ISNUMBER(SEARCH({"http","www.","\",".pdf",".jpg",".jpeg",".png",".heic",".xls",".doc",".msg",".eml"},W496)))&gt;0),1,0),0)</f>
        <v>0</v>
      </c>
    </row>
    <row r="497" customFormat="false" ht="39.75" hidden="false" customHeight="true" outlineLevel="0" collapsed="false">
      <c r="A497" s="57" t="s">
        <v>1146</v>
      </c>
      <c r="B497" s="57" t="s">
        <v>278</v>
      </c>
      <c r="C497" s="57" t="str">
        <f aca="false">Flights!$F$19</f>
        <v>MH0003</v>
      </c>
      <c r="D497" s="58" t="n">
        <f aca="false">Flights!$D$19</f>
        <v>46320</v>
      </c>
      <c r="E497" s="57" t="str">
        <f aca="false">Flights!$G$19&amp;"-"&amp;Flights!$H$19</f>
        <v>LHR-KUL</v>
      </c>
      <c r="F497" s="57" t="str">
        <f aca="false">Flights!$K$19</f>
        <v>EY</v>
      </c>
      <c r="G497" s="57" t="s">
        <v>416</v>
      </c>
      <c r="H497" s="57" t="s">
        <v>374</v>
      </c>
      <c r="I497" s="57" t="s">
        <v>424</v>
      </c>
      <c r="J497" s="57" t="s">
        <v>434</v>
      </c>
      <c r="K497" s="67"/>
      <c r="L497" s="67" t="s">
        <v>418</v>
      </c>
      <c r="M497" s="67"/>
      <c r="N497" s="67" t="s">
        <v>379</v>
      </c>
      <c r="O497" s="67" t="s">
        <v>419</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")))/(LEN(L_PendNeg)+1)),1,0),1)</f>
        <v>0</v>
      </c>
      <c r="BK497" s="61" t="n">
        <f aca="false">IFERROR(IF(SUMPRODUCT((LEN(BF497)-LEN(SUBSTITUTE(BF497," "&amp;L_PendStrict&amp;" "," ")))/(LEN(L_PendStrict)+1))&gt;SUMPRODUCT((LEN(BF497)-LEN(SUBSTITUTE(BF497," "&amp;L_PendNeg&amp;" "," ")))/(LEN(L_PendNeg)+1)),1,0),1)</f>
        <v>0</v>
      </c>
      <c r="BL497" s="61" t="n">
        <f aca="false">IFERROR(IF(OR(SUMPRODUCT(--ISNUMBER(SEARCH({"a0","a-0","a_0","a/0","a.0"},BN497)))&gt;0,SUMPRODUCT(--ISNUMBER(SEARCH({"ref 0","ref no 0","ref. 0","ref: 0","no. 0","no: 0","# 0","rev 0","email 0","memo 0","form 0","sheet 0","log 0","doc 0","report 0","photo 0","photos 0","img 0","file 0","ack 0","batch 0","lot 0","job 0","record 0","fax 0","letter 0","ref0","#0","no.0","no:0"},BM497)))&gt;0,AND(SUMPRODUCT(--ISNUMBER(SEARCH({" ref "," email "," memo "," form "," sheet "," report "," ack "," letter "," record "," log "," doc "," file "," batch "," lot "," job "," fax "," rev "," ticket "," case "," order "},(" "&amp;SUBSTITUTE(SUBSTITUTE(SUBSTITUTE(BM497,":"," "),"."," "),","," ")&amp;" "))))&gt;0,ISNUMBER(SEARCH("000",SUBSTITUTE(BM497,":"," ")))),SUMPRODUCT(--ISNUMBER(SEARCH({"http","www.","\",".pdf",".jpg",".jpeg",".png",".heic",".xls",".doc",".msg",".eml"},Z497)))&gt;0),1,0),0)</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IFERROR(IF(OR(SUMPRODUCT(--ISNUMBER(SEARCH({"a0","a-0","a_0","a/0","a.0"},BP497)))&gt;0,SUMPRODUCT(--ISNUMBER(SEARCH({"ref 0","ref no 0","ref. 0","ref: 0","no. 0","no: 0","# 0","rev 0","email 0","memo 0","form 0","sheet 0","log 0","doc 0","report 0","photo 0","photos 0","img 0","file 0","ack 0","batch 0","lot 0","job 0","record 0","fax 0","letter 0","ref0","#0","no.0","no:0"},BO497)))&gt;0,AND(SUMPRODUCT(--ISNUMBER(SEARCH({" ref "," email "," memo "," form "," sheet "," report "," ack "," letter "," record "," log "," doc "," file "," batch "," lot "," job "," fax "," rev "," ticket "," case "," order "},(" "&amp;SUBSTITUTE(SUBSTITUTE(SUBSTITUTE(BO497,":"," "),"."," "),","," ")&amp;" "))))&gt;0,ISNUMBER(SEARCH("000",SUBSTITUTE(BO497,":"," ")))),SUMPRODUCT(--ISNUMBER(SEARCH({"http","www.","\",".pdf",".jpg",".jpeg",".png",".heic",".xls",".doc",".msg",".eml"},W497)))&gt;0),1,0),0)</f>
        <v>0</v>
      </c>
    </row>
    <row r="498" customFormat="false" ht="54" hidden="false" customHeight="true" outlineLevel="0" collapsed="false">
      <c r="A498" s="57" t="s">
        <v>1147</v>
      </c>
      <c r="B498" s="57" t="s">
        <v>278</v>
      </c>
      <c r="C498" s="57" t="str">
        <f aca="false">Flights!$F$19</f>
        <v>MH0003</v>
      </c>
      <c r="D498" s="58" t="n">
        <f aca="false">Flights!$D$19</f>
        <v>46320</v>
      </c>
      <c r="E498" s="57" t="str">
        <f aca="false">Flights!$G$19&amp;"-"&amp;Flights!$H$19</f>
        <v>LHR-KUL</v>
      </c>
      <c r="F498" s="57" t="str">
        <f aca="false">Flights!$K$19</f>
        <v>EY</v>
      </c>
      <c r="G498" s="57" t="s">
        <v>416</v>
      </c>
      <c r="H498" s="57" t="s">
        <v>374</v>
      </c>
      <c r="I498" s="57" t="s">
        <v>436</v>
      </c>
      <c r="J498" s="57" t="s">
        <v>437</v>
      </c>
      <c r="K498" s="67" t="s">
        <v>438</v>
      </c>
      <c r="L498" s="67" t="s">
        <v>439</v>
      </c>
      <c r="M498" s="67" t="s">
        <v>186</v>
      </c>
      <c r="N498" s="67" t="s">
        <v>440</v>
      </c>
      <c r="O498" s="67" t="s">
        <v>441</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t="n">
        <f aca="false">IFERROR(IF(OR(SUMPRODUCT(--ISNUMBER(SEARCH({"a0","a-0","a_0","a/0","a.0"},BN498)))&gt;0,SUMPRODUCT(--ISNUMBER(SEARCH({"ref 0","ref no 0","ref. 0","ref: 0","no. 0","no: 0","# 0","rev 0","email 0","memo 0","form 0","sheet 0","log 0","doc 0","report 0","photo 0","photos 0","img 0","file 0","ack 0","batch 0","lot 0","job 0","record 0","fax 0","letter 0","ref0","#0","no.0","no:0"},BM498)))&gt;0,AND(SUMPRODUCT(--ISNUMBER(SEARCH({" ref "," email "," memo "," form "," sheet "," report "," ack "," letter "," record "," log "," doc "," file "," batch "," lot "," job "," fax "," rev "," ticket "," case "," order "},(" "&amp;SUBSTITUTE(SUBSTITUTE(SUBSTITUTE(BM498,":"," "),"."," "),","," ")&amp;" "))))&gt;0,ISNUMBER(SEARCH("000",SUBSTITUTE(BM498,":"," ")))),SUMPRODUCT(--ISNUMBER(SEARCH({"http","www.","\",".pdf",".jpg",".jpeg",".png",".heic",".xls",".doc",".msg",".eml"},Z498)))&gt;0),1,0),0)</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IFERROR(IF(OR(SUMPRODUCT(--ISNUMBER(SEARCH({"a0","a-0","a_0","a/0","a.0"},BP498)))&gt;0,SUMPRODUCT(--ISNUMBER(SEARCH({"ref 0","ref no 0","ref. 0","ref: 0","no. 0","no: 0","# 0","rev 0","email 0","memo 0","form 0","sheet 0","log 0","doc 0","report 0","photo 0","photos 0","img 0","file 0","ack 0","batch 0","lot 0","job 0","record 0","fax 0","letter 0","ref0","#0","no.0","no:0"},BO498)))&gt;0,AND(SUMPRODUCT(--ISNUMBER(SEARCH({" ref "," email "," memo "," form "," sheet "," report "," ack "," letter "," record "," log "," doc "," file "," batch "," lot "," job "," fax "," rev "," ticket "," case "," order "},(" "&amp;SUBSTITUTE(SUBSTITUTE(SUBSTITUTE(BO498,":"," "),"."," "),","," ")&amp;" "))))&gt;0,ISNUMBER(SEARCH("000",SUBSTITUTE(BO498,":"," ")))),SUMPRODUCT(--ISNUMBER(SEARCH({"http","www.","\",".pdf",".jpg",".jpeg",".png",".heic",".xls",".doc",".msg",".eml"},W498)))&gt;0),1,0),0)</f>
        <v>0</v>
      </c>
    </row>
    <row r="499" customFormat="false" ht="41.25" hidden="false" customHeight="true" outlineLevel="0" collapsed="false">
      <c r="A499" s="57" t="s">
        <v>1148</v>
      </c>
      <c r="B499" s="57" t="s">
        <v>278</v>
      </c>
      <c r="C499" s="57" t="str">
        <f aca="false">Flights!$F$19</f>
        <v>MH0003</v>
      </c>
      <c r="D499" s="58" t="n">
        <f aca="false">Flights!$D$19</f>
        <v>46320</v>
      </c>
      <c r="E499" s="57" t="str">
        <f aca="false">Flights!$G$19&amp;"-"&amp;Flights!$H$19</f>
        <v>LHR-KUL</v>
      </c>
      <c r="F499" s="57" t="str">
        <f aca="false">Flights!$K$19</f>
        <v>EY</v>
      </c>
      <c r="G499" s="57" t="s">
        <v>416</v>
      </c>
      <c r="H499" s="57" t="s">
        <v>374</v>
      </c>
      <c r="I499" s="57" t="s">
        <v>443</v>
      </c>
      <c r="J499" s="57" t="s">
        <v>444</v>
      </c>
      <c r="K499" s="67" t="s">
        <v>445</v>
      </c>
      <c r="L499" s="67" t="s">
        <v>446</v>
      </c>
      <c r="M499" s="67" t="s">
        <v>447</v>
      </c>
      <c r="N499" s="67" t="s">
        <v>379</v>
      </c>
      <c r="O499" s="67" t="s">
        <v>448</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t="n">
        <f aca="false">IFERROR(IF(OR(SUMPRODUCT(--ISNUMBER(SEARCH({"a0","a-0","a_0","a/0","a.0"},BN499)))&gt;0,SUMPRODUCT(--ISNUMBER(SEARCH({"ref 0","ref no 0","ref. 0","ref: 0","no. 0","no: 0","# 0","rev 0","email 0","memo 0","form 0","sheet 0","log 0","doc 0","report 0","photo 0","photos 0","img 0","file 0","ack 0","batch 0","lot 0","job 0","record 0","fax 0","letter 0","ref0","#0","no.0","no:0"},BM499)))&gt;0,AND(SUMPRODUCT(--ISNUMBER(SEARCH({" ref "," email "," memo "," form "," sheet "," report "," ack "," letter "," record "," log "," doc "," file "," batch "," lot "," job "," fax "," rev "," ticket "," case "," order "},(" "&amp;SUBSTITUTE(SUBSTITUTE(SUBSTITUTE(BM499,":"," "),"."," "),","," ")&amp;" "))))&gt;0,ISNUMBER(SEARCH("000",SUBSTITUTE(BM499,":"," ")))),SUMPRODUCT(--ISNUMBER(SEARCH({"http","www.","\",".pdf",".jpg",".jpeg",".png",".heic",".xls",".doc",".msg",".eml"},Z499)))&gt;0),1,0),0)</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IFERROR(IF(OR(SUMPRODUCT(--ISNUMBER(SEARCH({"a0","a-0","a_0","a/0","a.0"},BP499)))&gt;0,SUMPRODUCT(--ISNUMBER(SEARCH({"ref 0","ref no 0","ref. 0","ref: 0","no. 0","no: 0","# 0","rev 0","email 0","memo 0","form 0","sheet 0","log 0","doc 0","report 0","photo 0","photos 0","img 0","file 0","ack 0","batch 0","lot 0","job 0","record 0","fax 0","letter 0","ref0","#0","no.0","no:0"},BO499)))&gt;0,AND(SUMPRODUCT(--ISNUMBER(SEARCH({" ref "," email "," memo "," form "," sheet "," report "," ack "," letter "," record "," log "," doc "," file "," batch "," lot "," job "," fax "," rev "," ticket "," case "," order "},(" "&amp;SUBSTITUTE(SUBSTITUTE(SUBSTITUTE(BO499,":"," "),"."," "),","," ")&amp;" "))))&gt;0,ISNUMBER(SEARCH("000",SUBSTITUTE(BO499,":"," ")))),SUMPRODUCT(--ISNUMBER(SEARCH({"http","www.","\",".pdf",".jpg",".jpeg",".png",".heic",".xls",".doc",".msg",".eml"},W499)))&gt;0),1,0),0)</f>
        <v>0</v>
      </c>
    </row>
    <row r="500" customFormat="false" ht="91.5" hidden="false" customHeight="true" outlineLevel="0" collapsed="false">
      <c r="A500" s="57" t="s">
        <v>1149</v>
      </c>
      <c r="B500" s="57" t="s">
        <v>278</v>
      </c>
      <c r="C500" s="57" t="str">
        <f aca="false">Flights!$F$19</f>
        <v>MH0003</v>
      </c>
      <c r="D500" s="58" t="n">
        <f aca="false">Flights!$D$19</f>
        <v>46320</v>
      </c>
      <c r="E500" s="57" t="str">
        <f aca="false">Flights!$G$19&amp;"-"&amp;Flights!$H$19</f>
        <v>LHR-KUL</v>
      </c>
      <c r="F500" s="57" t="str">
        <f aca="false">Flights!$K$19</f>
        <v>EY</v>
      </c>
      <c r="G500" s="57" t="s">
        <v>416</v>
      </c>
      <c r="H500" s="57" t="s">
        <v>374</v>
      </c>
      <c r="I500" s="57" t="s">
        <v>443</v>
      </c>
      <c r="J500" s="57" t="s">
        <v>450</v>
      </c>
      <c r="K500" s="67" t="s">
        <v>451</v>
      </c>
      <c r="L500" s="67" t="s">
        <v>452</v>
      </c>
      <c r="M500" s="67" t="s">
        <v>447</v>
      </c>
      <c r="N500" s="67" t="s">
        <v>379</v>
      </c>
      <c r="O500" s="67" t="s">
        <v>1150</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t="n">
        <f aca="false">IFERROR(IF(OR(SUMPRODUCT(--ISNUMBER(SEARCH({"a0","a-0","a_0","a/0","a.0"},BN500)))&gt;0,SUMPRODUCT(--ISNUMBER(SEARCH({"ref 0","ref no 0","ref. 0","ref: 0","no. 0","no: 0","# 0","rev 0","email 0","memo 0","form 0","sheet 0","log 0","doc 0","report 0","photo 0","photos 0","img 0","file 0","ack 0","batch 0","lot 0","job 0","record 0","fax 0","letter 0","ref0","#0","no.0","no:0"},BM500)))&gt;0,AND(SUMPRODUCT(--ISNUMBER(SEARCH({" ref "," email "," memo "," form "," sheet "," report "," ack "," letter "," record "," log "," doc "," file "," batch "," lot "," job "," fax "," rev "," ticket "," case "," order "},(" "&amp;SUBSTITUTE(SUBSTITUTE(SUBSTITUTE(BM500,":"," "),"."," "),","," ")&amp;" "))))&gt;0,ISNUMBER(SEARCH("000",SUBSTITUTE(BM500,":"," ")))),SUMPRODUCT(--ISNUMBER(SEARCH({"http","www.","\",".pdf",".jpg",".jpeg",".png",".heic",".xls",".doc",".msg",".eml"},Z500)))&gt;0),1,0),0)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IFERROR(IF(OR(SUMPRODUCT(--ISNUMBER(SEARCH({"a0","a-0","a_0","a/0","a.0"},BP500)))&gt;0,SUMPRODUCT(--ISNUMBER(SEARCH({"ref 0","ref no 0","ref. 0","ref: 0","no. 0","no: 0","# 0","rev 0","email 0","memo 0","form 0","sheet 0","log 0","doc 0","report 0","photo 0","photos 0","img 0","file 0","ack 0","batch 0","lot 0","job 0","record 0","fax 0","letter 0","ref0","#0","no.0","no:0"},BO500)))&gt;0,AND(SUMPRODUCT(--ISNUMBER(SEARCH({" ref "," email "," memo "," form "," sheet "," report "," ack "," letter "," record "," log "," doc "," file "," batch "," lot "," job "," fax "," rev "," ticket "," case "," order "},(" "&amp;SUBSTITUTE(SUBSTITUTE(SUBSTITUTE(BO500,":"," "),"."," "),","," ")&amp;" "))))&gt;0,ISNUMBER(SEARCH("000",SUBSTITUTE(BO500,":"," ")))),SUMPRODUCT(--ISNUMBER(SEARCH({"http","www.","\",".pdf",".jpg",".jpeg",".png",".heic",".xls",".doc",".msg",".eml"},W500)))&gt;0),1,0),0)</f>
        <v>0</v>
      </c>
    </row>
    <row r="501" customFormat="false" ht="39.75" hidden="false" customHeight="true" outlineLevel="0" collapsed="false">
      <c r="A501" s="57" t="s">
        <v>1151</v>
      </c>
      <c r="B501" s="57" t="s">
        <v>278</v>
      </c>
      <c r="C501" s="57" t="str">
        <f aca="false">Flights!$F$19</f>
        <v>MH0003</v>
      </c>
      <c r="D501" s="58" t="n">
        <f aca="false">Flights!$D$19</f>
        <v>46320</v>
      </c>
      <c r="E501" s="57" t="str">
        <f aca="false">Flights!$G$19&amp;"-"&amp;Flights!$H$19</f>
        <v>LHR-KUL</v>
      </c>
      <c r="F501" s="57" t="str">
        <f aca="false">Flights!$K$19</f>
        <v>EY</v>
      </c>
      <c r="G501" s="57" t="s">
        <v>455</v>
      </c>
      <c r="H501" s="57" t="s">
        <v>456</v>
      </c>
      <c r="I501" s="57" t="s">
        <v>375</v>
      </c>
      <c r="J501" s="57" t="s">
        <v>457</v>
      </c>
      <c r="K501" s="67" t="s">
        <v>422</v>
      </c>
      <c r="L501" s="67" t="s">
        <v>458</v>
      </c>
      <c r="M501" s="67"/>
      <c r="N501" s="67" t="s">
        <v>379</v>
      </c>
      <c r="O501" s="67" t="s">
        <v>459</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IFERROR(IF(OR(SUMPRODUCT(--ISNUMBER(SEARCH({"a0","a-0","a_0","a/0","a.0"},BN501)))&gt;0,SUMPRODUCT(--ISNUMBER(SEARCH({"ref 0","ref no 0","ref. 0","ref: 0","no. 0","no: 0","# 0","rev 0","email 0","memo 0","form 0","sheet 0","log 0","doc 0","report 0","photo 0","photos 0","img 0","file 0","ack 0","batch 0","lot 0","job 0","record 0","fax 0","letter 0","ref0","#0","no.0","no:0"},BM501)))&gt;0,AND(SUMPRODUCT(--ISNUMBER(SEARCH({" ref "," email "," memo "," form "," sheet "," report "," ack "," letter "," record "," log "," doc "," file "," batch "," lot "," job "," fax "," rev "," ticket "," case "," order "},(" "&amp;SUBSTITUTE(SUBSTITUTE(SUBSTITUTE(BM501,":"," "),"."," "),","," ")&amp;" "))))&gt;0,ISNUMBER(SEARCH("000",SUBSTITUTE(BM501,":"," ")))),SUMPRODUCT(--ISNUMBER(SEARCH({"http","www.","\",".pdf",".jpg",".jpeg",".png",".heic",".xls",".doc",".msg",".eml"},Z501)))&gt;0),1,0),0)</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IFERROR(IF(OR(SUMPRODUCT(--ISNUMBER(SEARCH({"a0","a-0","a_0","a/0","a.0"},BP501)))&gt;0,SUMPRODUCT(--ISNUMBER(SEARCH({"ref 0","ref no 0","ref. 0","ref: 0","no. 0","no: 0","# 0","rev 0","email 0","memo 0","form 0","sheet 0","log 0","doc 0","report 0","photo 0","photos 0","img 0","file 0","ack 0","batch 0","lot 0","job 0","record 0","fax 0","letter 0","ref0","#0","no.0","no:0"},BO501)))&gt;0,AND(SUMPRODUCT(--ISNUMBER(SEARCH({" ref "," email "," memo "," form "," sheet "," report "," ack "," letter "," record "," log "," doc "," file "," batch "," lot "," job "," fax "," rev "," ticket "," case "," order "},(" "&amp;SUBSTITUTE(SUBSTITUTE(SUBSTITUTE(BO501,":"," "),"."," "),","," ")&amp;" "))))&gt;0,ISNUMBER(SEARCH("000",SUBSTITUTE(BO501,":"," ")))),SUMPRODUCT(--ISNUMBER(SEARCH({"http","www.","\",".pdf",".jpg",".jpeg",".png",".heic",".xls",".doc",".msg",".eml"},W501)))&gt;0),1,0),0)</f>
        <v>0</v>
      </c>
    </row>
    <row r="502" customFormat="false" ht="39.75" hidden="false" customHeight="true" outlineLevel="0" collapsed="false">
      <c r="A502" s="57" t="s">
        <v>1152</v>
      </c>
      <c r="B502" s="57" t="s">
        <v>278</v>
      </c>
      <c r="C502" s="57" t="str">
        <f aca="false">Flights!$F$19</f>
        <v>MH0003</v>
      </c>
      <c r="D502" s="58" t="n">
        <f aca="false">Flights!$D$19</f>
        <v>46320</v>
      </c>
      <c r="E502" s="57" t="str">
        <f aca="false">Flights!$G$19&amp;"-"&amp;Flights!$H$19</f>
        <v>LHR-KUL</v>
      </c>
      <c r="F502" s="57" t="str">
        <f aca="false">Flights!$K$19</f>
        <v>EY</v>
      </c>
      <c r="G502" s="57" t="s">
        <v>455</v>
      </c>
      <c r="H502" s="57" t="s">
        <v>456</v>
      </c>
      <c r="I502" s="57" t="s">
        <v>424</v>
      </c>
      <c r="J502" s="57" t="s">
        <v>461</v>
      </c>
      <c r="K502" s="67" t="s">
        <v>422</v>
      </c>
      <c r="L502" s="67" t="s">
        <v>458</v>
      </c>
      <c r="M502" s="67"/>
      <c r="N502" s="67" t="s">
        <v>379</v>
      </c>
      <c r="O502" s="67" t="s">
        <v>459</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IFERROR(IF(OR(SUMPRODUCT(--ISNUMBER(SEARCH({"a0","a-0","a_0","a/0","a.0"},BN502)))&gt;0,SUMPRODUCT(--ISNUMBER(SEARCH({"ref 0","ref no 0","ref. 0","ref: 0","no. 0","no: 0","# 0","rev 0","email 0","memo 0","form 0","sheet 0","log 0","doc 0","report 0","photo 0","photos 0","img 0","file 0","ack 0","batch 0","lot 0","job 0","record 0","fax 0","letter 0","ref0","#0","no.0","no:0"},BM502)))&gt;0,AND(SUMPRODUCT(--ISNUMBER(SEARCH({" ref "," email "," memo "," form "," sheet "," report "," ack "," letter "," record "," log "," doc "," file "," batch "," lot "," job "," fax "," rev "," ticket "," case "," order "},(" "&amp;SUBSTITUTE(SUBSTITUTE(SUBSTITUTE(BM502,":"," "),"."," "),","," ")&amp;" "))))&gt;0,ISNUMBER(SEARCH("000",SUBSTITUTE(BM502,":"," ")))),SUMPRODUCT(--ISNUMBER(SEARCH({"http","www.","\",".pdf",".jpg",".jpeg",".png",".heic",".xls",".doc",".msg",".eml"},Z502)))&gt;0),1,0),0)</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IFERROR(IF(OR(SUMPRODUCT(--ISNUMBER(SEARCH({"a0","a-0","a_0","a/0","a.0"},BP502)))&gt;0,SUMPRODUCT(--ISNUMBER(SEARCH({"ref 0","ref no 0","ref. 0","ref: 0","no. 0","no: 0","# 0","rev 0","email 0","memo 0","form 0","sheet 0","log 0","doc 0","report 0","photo 0","photos 0","img 0","file 0","ack 0","batch 0","lot 0","job 0","record 0","fax 0","letter 0","ref0","#0","no.0","no:0"},BO502)))&gt;0,AND(SUMPRODUCT(--ISNUMBER(SEARCH({" ref "," email "," memo "," form "," sheet "," report "," ack "," letter "," record "," log "," doc "," file "," batch "," lot "," job "," fax "," rev "," ticket "," case "," order "},(" "&amp;SUBSTITUTE(SUBSTITUTE(SUBSTITUTE(BO502,":"," "),"."," "),","," ")&amp;" "))))&gt;0,ISNUMBER(SEARCH("000",SUBSTITUTE(BO502,":"," ")))),SUMPRODUCT(--ISNUMBER(SEARCH({"http","www.","\",".pdf",".jpg",".jpeg",".png",".heic",".xls",".doc",".msg",".eml"},W502)))&gt;0),1,0),0)</f>
        <v>0</v>
      </c>
    </row>
    <row r="503" customFormat="false" ht="54" hidden="false" customHeight="true" outlineLevel="0" collapsed="false">
      <c r="A503" s="57" t="s">
        <v>1153</v>
      </c>
      <c r="B503" s="57" t="s">
        <v>278</v>
      </c>
      <c r="C503" s="57" t="str">
        <f aca="false">Flights!$F$19</f>
        <v>MH0003</v>
      </c>
      <c r="D503" s="58" t="n">
        <f aca="false">Flights!$D$19</f>
        <v>46320</v>
      </c>
      <c r="E503" s="57" t="str">
        <f aca="false">Flights!$G$19&amp;"-"&amp;Flights!$H$19</f>
        <v>LHR-KUL</v>
      </c>
      <c r="F503" s="57" t="str">
        <f aca="false">Flights!$K$19</f>
        <v>EY</v>
      </c>
      <c r="G503" s="57" t="s">
        <v>455</v>
      </c>
      <c r="H503" s="57" t="s">
        <v>456</v>
      </c>
      <c r="I503" s="57" t="s">
        <v>436</v>
      </c>
      <c r="J503" s="57" t="s">
        <v>463</v>
      </c>
      <c r="K503" s="67" t="s">
        <v>438</v>
      </c>
      <c r="L503" s="67" t="s">
        <v>439</v>
      </c>
      <c r="M503" s="67" t="s">
        <v>186</v>
      </c>
      <c r="N503" s="67" t="s">
        <v>440</v>
      </c>
      <c r="O503" s="67" t="s">
        <v>441</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IFERROR(IF(OR(SUMPRODUCT(--ISNUMBER(SEARCH({"a0","a-0","a_0","a/0","a.0"},BN503)))&gt;0,SUMPRODUCT(--ISNUMBER(SEARCH({"ref 0","ref no 0","ref. 0","ref: 0","no. 0","no: 0","# 0","rev 0","email 0","memo 0","form 0","sheet 0","log 0","doc 0","report 0","photo 0","photos 0","img 0","file 0","ack 0","batch 0","lot 0","job 0","record 0","fax 0","letter 0","ref0","#0","no.0","no:0"},BM503)))&gt;0,AND(SUMPRODUCT(--ISNUMBER(SEARCH({" ref "," email "," memo "," form "," sheet "," report "," ack "," letter "," record "," log "," doc "," file "," batch "," lot "," job "," fax "," rev "," ticket "," case "," order "},(" "&amp;SUBSTITUTE(SUBSTITUTE(SUBSTITUTE(BM503,":"," "),"."," "),","," ")&amp;" "))))&gt;0,ISNUMBER(SEARCH("000",SUBSTITUTE(BM503,":"," ")))),SUMPRODUCT(--ISNUMBER(SEARCH({"http","www.","\",".pdf",".jpg",".jpeg",".png",".heic",".xls",".doc",".msg",".eml"},Z503)))&gt;0),1,0),0)</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IFERROR(IF(OR(SUMPRODUCT(--ISNUMBER(SEARCH({"a0","a-0","a_0","a/0","a.0"},BP503)))&gt;0,SUMPRODUCT(--ISNUMBER(SEARCH({"ref 0","ref no 0","ref. 0","ref: 0","no. 0","no: 0","# 0","rev 0","email 0","memo 0","form 0","sheet 0","log 0","doc 0","report 0","photo 0","photos 0","img 0","file 0","ack 0","batch 0","lot 0","job 0","record 0","fax 0","letter 0","ref0","#0","no.0","no:0"},BO503)))&gt;0,AND(SUMPRODUCT(--ISNUMBER(SEARCH({" ref "," email "," memo "," form "," sheet "," report "," ack "," letter "," record "," log "," doc "," file "," batch "," lot "," job "," fax "," rev "," ticket "," case "," order "},(" "&amp;SUBSTITUTE(SUBSTITUTE(SUBSTITUTE(BO503,":"," "),"."," "),","," ")&amp;" "))))&gt;0,ISNUMBER(SEARCH("000",SUBSTITUTE(BO503,":"," ")))),SUMPRODUCT(--ISNUMBER(SEARCH({"http","www.","\",".pdf",".jpg",".jpeg",".png",".heic",".xls",".doc",".msg",".eml"},W503)))&gt;0),1,0),0)</f>
        <v>0</v>
      </c>
    </row>
    <row r="504" customFormat="false" ht="39.75" hidden="false" customHeight="true" outlineLevel="0" collapsed="false">
      <c r="A504" s="57" t="s">
        <v>1154</v>
      </c>
      <c r="B504" s="57" t="s">
        <v>278</v>
      </c>
      <c r="C504" s="57" t="str">
        <f aca="false">Flights!$F$19</f>
        <v>MH0003</v>
      </c>
      <c r="D504" s="58" t="n">
        <f aca="false">Flights!$D$19</f>
        <v>46320</v>
      </c>
      <c r="E504" s="57" t="str">
        <f aca="false">Flights!$G$19&amp;"-"&amp;Flights!$H$19</f>
        <v>LHR-KUL</v>
      </c>
      <c r="F504" s="57" t="str">
        <f aca="false">Flights!$K$19</f>
        <v>EY</v>
      </c>
      <c r="G504" s="57" t="s">
        <v>455</v>
      </c>
      <c r="H504" s="57" t="s">
        <v>456</v>
      </c>
      <c r="I504" s="57" t="s">
        <v>443</v>
      </c>
      <c r="J504" s="57" t="s">
        <v>465</v>
      </c>
      <c r="K504" s="67" t="s">
        <v>445</v>
      </c>
      <c r="L504" s="67" t="s">
        <v>446</v>
      </c>
      <c r="M504" s="67" t="s">
        <v>447</v>
      </c>
      <c r="N504" s="67" t="s">
        <v>379</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IFERROR(IF(OR(SUMPRODUCT(--ISNUMBER(SEARCH({"a0","a-0","a_0","a/0","a.0"},BN504)))&gt;0,SUMPRODUCT(--ISNUMBER(SEARCH({"ref 0","ref no 0","ref. 0","ref: 0","no. 0","no: 0","# 0","rev 0","email 0","memo 0","form 0","sheet 0","log 0","doc 0","report 0","photo 0","photos 0","img 0","file 0","ack 0","batch 0","lot 0","job 0","record 0","fax 0","letter 0","ref0","#0","no.0","no:0"},BM504)))&gt;0,AND(SUMPRODUCT(--ISNUMBER(SEARCH({" ref "," email "," memo "," form "," sheet "," report "," ack "," letter "," record "," log "," doc "," file "," batch "," lot "," job "," fax "," rev "," ticket "," case "," order "},(" "&amp;SUBSTITUTE(SUBSTITUTE(SUBSTITUTE(BM504,":"," "),"."," "),","," ")&amp;" "))))&gt;0,ISNUMBER(SEARCH("000",SUBSTITUTE(BM504,":"," ")))),SUMPRODUCT(--ISNUMBER(SEARCH({"http","www.","\",".pdf",".jpg",".jpeg",".png",".heic",".xls",".doc",".msg",".eml"},Z504)))&gt;0),1,0),0)</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IFERROR(IF(OR(SUMPRODUCT(--ISNUMBER(SEARCH({"a0","a-0","a_0","a/0","a.0"},BP504)))&gt;0,SUMPRODUCT(--ISNUMBER(SEARCH({"ref 0","ref no 0","ref. 0","ref: 0","no. 0","no: 0","# 0","rev 0","email 0","memo 0","form 0","sheet 0","log 0","doc 0","report 0","photo 0","photos 0","img 0","file 0","ack 0","batch 0","lot 0","job 0","record 0","fax 0","letter 0","ref0","#0","no.0","no:0"},BO504)))&gt;0,AND(SUMPRODUCT(--ISNUMBER(SEARCH({" ref "," email "," memo "," form "," sheet "," report "," ack "," letter "," record "," log "," doc "," file "," batch "," lot "," job "," fax "," rev "," ticket "," case "," order "},(" "&amp;SUBSTITUTE(SUBSTITUTE(SUBSTITUTE(BO504,":"," "),"."," "),","," ")&amp;" "))))&gt;0,ISNUMBER(SEARCH("000",SUBSTITUTE(BO504,":"," ")))),SUMPRODUCT(--ISNUMBER(SEARCH({"http","www.","\",".pdf",".jpg",".jpeg",".png",".heic",".xls",".doc",".msg",".eml"},W504)))&gt;0),1,0),0)</f>
        <v>0</v>
      </c>
    </row>
    <row r="505" customFormat="false" ht="54" hidden="false" customHeight="true" outlineLevel="0" collapsed="false">
      <c r="A505" s="57" t="s">
        <v>1155</v>
      </c>
      <c r="B505" s="57" t="s">
        <v>278</v>
      </c>
      <c r="C505" s="57" t="str">
        <f aca="false">Flights!$F$19</f>
        <v>MH0003</v>
      </c>
      <c r="D505" s="58" t="n">
        <f aca="false">Flights!$D$19</f>
        <v>46320</v>
      </c>
      <c r="E505" s="57" t="str">
        <f aca="false">Flights!$G$19&amp;"-"&amp;Flights!$H$19</f>
        <v>LHR-KUL</v>
      </c>
      <c r="F505" s="57" t="str">
        <f aca="false">Flights!$K$19</f>
        <v>EY</v>
      </c>
      <c r="G505" s="57" t="s">
        <v>455</v>
      </c>
      <c r="H505" s="57" t="s">
        <v>456</v>
      </c>
      <c r="I505" s="57" t="s">
        <v>443</v>
      </c>
      <c r="J505" s="57" t="s">
        <v>467</v>
      </c>
      <c r="K505" s="67" t="s">
        <v>451</v>
      </c>
      <c r="L505" s="67" t="s">
        <v>452</v>
      </c>
      <c r="M505" s="67" t="s">
        <v>447</v>
      </c>
      <c r="N505" s="67" t="s">
        <v>379</v>
      </c>
      <c r="O505" s="67" t="s">
        <v>1156</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IFERROR(IF(OR(SUMPRODUCT(--ISNUMBER(SEARCH({"a0","a-0","a_0","a/0","a.0"},BN505)))&gt;0,SUMPRODUCT(--ISNUMBER(SEARCH({"ref 0","ref no 0","ref. 0","ref: 0","no. 0","no: 0","# 0","rev 0","email 0","memo 0","form 0","sheet 0","log 0","doc 0","report 0","photo 0","photos 0","img 0","file 0","ack 0","batch 0","lot 0","job 0","record 0","fax 0","letter 0","ref0","#0","no.0","no:0"},BM505)))&gt;0,AND(SUMPRODUCT(--ISNUMBER(SEARCH({" ref "," email "," memo "," form "," sheet "," report "," ack "," letter "," record "," log "," doc "," file "," batch "," lot "," job "," fax "," rev "," ticket "," case "," order "},(" "&amp;SUBSTITUTE(SUBSTITUTE(SUBSTITUTE(BM505,":"," "),"."," "),","," ")&amp;" "))))&gt;0,ISNUMBER(SEARCH("000",SUBSTITUTE(BM505,":"," ")))),SUMPRODUCT(--ISNUMBER(SEARCH({"http","www.","\",".pdf",".jpg",".jpeg",".png",".heic",".xls",".doc",".msg",".eml"},Z505)))&gt;0),1,0),0)</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IFERROR(IF(OR(SUMPRODUCT(--ISNUMBER(SEARCH({"a0","a-0","a_0","a/0","a.0"},BP505)))&gt;0,SUMPRODUCT(--ISNUMBER(SEARCH({"ref 0","ref no 0","ref. 0","ref: 0","no. 0","no: 0","# 0","rev 0","email 0","memo 0","form 0","sheet 0","log 0","doc 0","report 0","photo 0","photos 0","img 0","file 0","ack 0","batch 0","lot 0","job 0","record 0","fax 0","letter 0","ref0","#0","no.0","no:0"},BO505)))&gt;0,AND(SUMPRODUCT(--ISNUMBER(SEARCH({" ref "," email "," memo "," form "," sheet "," report "," ack "," letter "," record "," log "," doc "," file "," batch "," lot "," job "," fax "," rev "," ticket "," case "," order "},(" "&amp;SUBSTITUTE(SUBSTITUTE(SUBSTITUTE(BO505,":"," "),"."," "),","," ")&amp;" "))))&gt;0,ISNUMBER(SEARCH("000",SUBSTITUTE(BO505,":"," ")))),SUMPRODUCT(--ISNUMBER(SEARCH({"http","www.","\",".pdf",".jpg",".jpeg",".png",".heic",".xls",".doc",".msg",".eml"},W505)))&gt;0),1,0),0)</f>
        <v>0</v>
      </c>
    </row>
    <row r="506" customFormat="false" ht="39.75" hidden="false" customHeight="true" outlineLevel="0" collapsed="false">
      <c r="A506" s="57" t="s">
        <v>1157</v>
      </c>
      <c r="B506" s="57" t="s">
        <v>280</v>
      </c>
      <c r="C506" s="57" t="str">
        <f aca="false">Flights!$F$20</f>
        <v>MH0072</v>
      </c>
      <c r="D506" s="58" t="n">
        <f aca="false">Flights!$D$20</f>
        <v>46321</v>
      </c>
      <c r="E506" s="57" t="str">
        <f aca="false">Flights!$G$20&amp;"-"&amp;Flights!$H$20</f>
        <v>KUL-HKG</v>
      </c>
      <c r="F506" s="57" t="str">
        <f aca="false">Flights!$K$20</f>
        <v>EY</v>
      </c>
      <c r="G506" s="57" t="s">
        <v>81</v>
      </c>
      <c r="H506" s="57" t="s">
        <v>374</v>
      </c>
      <c r="I506" s="57" t="s">
        <v>375</v>
      </c>
      <c r="J506" s="57" t="s">
        <v>376</v>
      </c>
      <c r="K506" s="67" t="s">
        <v>377</v>
      </c>
      <c r="L506" s="67" t="s">
        <v>378</v>
      </c>
      <c r="M506" s="67"/>
      <c r="N506" s="67" t="s">
        <v>379</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")))/(LEN(L_PendNeg)+1)),1,0),1)</f>
        <v>0</v>
      </c>
      <c r="BK506" s="61" t="n">
        <f aca="false">IFERROR(IF(SUMPRODUCT((LEN(BF506)-LEN(SUBSTITUTE(BF506," "&amp;L_PendStrict&amp;" "," ")))/(LEN(L_PendStrict)+1))&gt;SUMPRODUCT((LEN(BF506)-LEN(SUBSTITUTE(BF506," "&amp;L_PendNeg&amp;" "," ")))/(LEN(L_PendNeg)+1)),1,0),1)</f>
        <v>0</v>
      </c>
      <c r="BL506" s="61" t="n">
        <f aca="false">IFERROR(IF(OR(SUMPRODUCT(--ISNUMBER(SEARCH({"a0","a-0","a_0","a/0","a.0"},BN506)))&gt;0,SUMPRODUCT(--ISNUMBER(SEARCH({"ref 0","ref no 0","ref. 0","ref: 0","no. 0","no: 0","# 0","rev 0","email 0","memo 0","form 0","sheet 0","log 0","doc 0","report 0","photo 0","photos 0","img 0","file 0","ack 0","batch 0","lot 0","job 0","record 0","fax 0","letter 0","ref0","#0","no.0","no:0"},BM506)))&gt;0,AND(SUMPRODUCT(--ISNUMBER(SEARCH({" ref "," email "," memo "," form "," sheet "," report "," ack "," letter "," record "," log "," doc "," file "," batch "," lot "," job "," fax "," rev "," ticket "," case "," order "},(" "&amp;SUBSTITUTE(SUBSTITUTE(SUBSTITUTE(BM506,":"," "),"."," "),","," ")&amp;" "))))&gt;0,ISNUMBER(SEARCH("000",SUBSTITUTE(BM506,":"," ")))),SUMPRODUCT(--ISNUMBER(SEARCH({"http","www.","\",".pdf",".jpg",".jpeg",".png",".heic",".xls",".doc",".msg",".eml"},Z506)))&gt;0),1,0),0)</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IFERROR(IF(OR(SUMPRODUCT(--ISNUMBER(SEARCH({"a0","a-0","a_0","a/0","a.0"},BP506)))&gt;0,SUMPRODUCT(--ISNUMBER(SEARCH({"ref 0","ref no 0","ref. 0","ref: 0","no. 0","no: 0","# 0","rev 0","email 0","memo 0","form 0","sheet 0","log 0","doc 0","report 0","photo 0","photos 0","img 0","file 0","ack 0","batch 0","lot 0","job 0","record 0","fax 0","letter 0","ref0","#0","no.0","no:0"},BO506)))&gt;0,AND(SUMPRODUCT(--ISNUMBER(SEARCH({" ref "," email "," memo "," form "," sheet "," report "," ack "," letter "," record "," log "," doc "," file "," batch "," lot "," job "," fax "," rev "," ticket "," case "," order "},(" "&amp;SUBSTITUTE(SUBSTITUTE(SUBSTITUTE(BO506,":"," "),"."," "),","," ")&amp;" "))))&gt;0,ISNUMBER(SEARCH("000",SUBSTITUTE(BO506,":"," ")))),SUMPRODUCT(--ISNUMBER(SEARCH({"http","www.","\",".pdf",".jpg",".jpeg",".png",".heic",".xls",".doc",".msg",".eml"},W506)))&gt;0),1,0),0)</f>
        <v>0</v>
      </c>
    </row>
    <row r="507" customFormat="false" ht="39.75" hidden="false" customHeight="true" outlineLevel="0" collapsed="false">
      <c r="A507" s="57" t="s">
        <v>1158</v>
      </c>
      <c r="B507" s="57" t="s">
        <v>280</v>
      </c>
      <c r="C507" s="57" t="str">
        <f aca="false">Flights!$F$20</f>
        <v>MH0072</v>
      </c>
      <c r="D507" s="58" t="n">
        <f aca="false">Flights!$D$20</f>
        <v>46321</v>
      </c>
      <c r="E507" s="57" t="str">
        <f aca="false">Flights!$G$20&amp;"-"&amp;Flights!$H$20</f>
        <v>KUL-HKG</v>
      </c>
      <c r="F507" s="57" t="str">
        <f aca="false">Flights!$K$20</f>
        <v>EY</v>
      </c>
      <c r="G507" s="57" t="s">
        <v>81</v>
      </c>
      <c r="H507" s="57" t="s">
        <v>374</v>
      </c>
      <c r="I507" s="57" t="s">
        <v>381</v>
      </c>
      <c r="J507" s="57" t="s">
        <v>382</v>
      </c>
      <c r="K507" s="67" t="s">
        <v>383</v>
      </c>
      <c r="L507" s="67" t="s">
        <v>378</v>
      </c>
      <c r="M507" s="67"/>
      <c r="N507" s="67" t="s">
        <v>379</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")))/(LEN(L_PendNeg)+1)),1,0),1)</f>
        <v>0</v>
      </c>
      <c r="BK507" s="61" t="n">
        <f aca="false">IFERROR(IF(SUMPRODUCT((LEN(BF507)-LEN(SUBSTITUTE(BF507," "&amp;L_PendStrict&amp;" "," ")))/(LEN(L_PendStrict)+1))&gt;SUMPRODUCT((LEN(BF507)-LEN(SUBSTITUTE(BF507," "&amp;L_PendNeg&amp;" "," ")))/(LEN(L_PendNeg)+1)),1,0),1)</f>
        <v>0</v>
      </c>
      <c r="BL507" s="61" t="n">
        <f aca="false">IFERROR(IF(OR(SUMPRODUCT(--ISNUMBER(SEARCH({"a0","a-0","a_0","a/0","a.0"},BN507)))&gt;0,SUMPRODUCT(--ISNUMBER(SEARCH({"ref 0","ref no 0","ref. 0","ref: 0","no. 0","no: 0","# 0","rev 0","email 0","memo 0","form 0","sheet 0","log 0","doc 0","report 0","photo 0","photos 0","img 0","file 0","ack 0","batch 0","lot 0","job 0","record 0","fax 0","letter 0","ref0","#0","no.0","no:0"},BM507)))&gt;0,AND(SUMPRODUCT(--ISNUMBER(SEARCH({" ref "," email "," memo "," form "," sheet "," report "," ack "," letter "," record "," log "," doc "," file "," batch "," lot "," job "," fax "," rev "," ticket "," case "," order "},(" "&amp;SUBSTITUTE(SUBSTITUTE(SUBSTITUTE(BM507,":"," "),"."," "),","," ")&amp;" "))))&gt;0,ISNUMBER(SEARCH("000",SUBSTITUTE(BM507,":"," ")))),SUMPRODUCT(--ISNUMBER(SEARCH({"http","www.","\",".pdf",".jpg",".jpeg",".png",".heic",".xls",".doc",".msg",".eml"},Z507)))&gt;0),1,0),0)</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IFERROR(IF(OR(SUMPRODUCT(--ISNUMBER(SEARCH({"a0","a-0","a_0","a/0","a.0"},BP507)))&gt;0,SUMPRODUCT(--ISNUMBER(SEARCH({"ref 0","ref no 0","ref. 0","ref: 0","no. 0","no: 0","# 0","rev 0","email 0","memo 0","form 0","sheet 0","log 0","doc 0","report 0","photo 0","photos 0","img 0","file 0","ack 0","batch 0","lot 0","job 0","record 0","fax 0","letter 0","ref0","#0","no.0","no:0"},BO507)))&gt;0,AND(SUMPRODUCT(--ISNUMBER(SEARCH({" ref "," email "," memo "," form "," sheet "," report "," ack "," letter "," record "," log "," doc "," file "," batch "," lot "," job "," fax "," rev "," ticket "," case "," order "},(" "&amp;SUBSTITUTE(SUBSTITUTE(SUBSTITUTE(BO507,":"," "),"."," "),","," ")&amp;" "))))&gt;0,ISNUMBER(SEARCH("000",SUBSTITUTE(BO507,":"," ")))),SUMPRODUCT(--ISNUMBER(SEARCH({"http","www.","\",".pdf",".jpg",".jpeg",".png",".heic",".xls",".doc",".msg",".eml"},W507)))&gt;0),1,0),0)</f>
        <v>0</v>
      </c>
    </row>
    <row r="508" customFormat="false" ht="41.25" hidden="false" customHeight="true" outlineLevel="0" collapsed="false">
      <c r="A508" s="57" t="s">
        <v>1159</v>
      </c>
      <c r="B508" s="57" t="s">
        <v>280</v>
      </c>
      <c r="C508" s="57" t="str">
        <f aca="false">Flights!$F$20</f>
        <v>MH0072</v>
      </c>
      <c r="D508" s="58" t="n">
        <f aca="false">Flights!$D$20</f>
        <v>46321</v>
      </c>
      <c r="E508" s="57" t="str">
        <f aca="false">Flights!$G$20&amp;"-"&amp;Flights!$H$20</f>
        <v>KUL-HKG</v>
      </c>
      <c r="F508" s="57" t="str">
        <f aca="false">Flights!$K$20</f>
        <v>EY</v>
      </c>
      <c r="G508" s="57" t="s">
        <v>81</v>
      </c>
      <c r="H508" s="57" t="s">
        <v>374</v>
      </c>
      <c r="I508" s="57" t="s">
        <v>385</v>
      </c>
      <c r="J508" s="57" t="s">
        <v>386</v>
      </c>
      <c r="K508" s="67" t="s">
        <v>387</v>
      </c>
      <c r="L508" s="67" t="s">
        <v>378</v>
      </c>
      <c r="M508" s="67"/>
      <c r="N508" s="67" t="str">
        <f aca="false">IF(TRIM(Flights!$L$20)="A339","Required","N/A – rule")</f>
        <v>N/A – rule</v>
      </c>
      <c r="O508" s="67" t="s">
        <v>388</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")))/(LEN(L_PendNeg)+1)),1,0),1)</f>
        <v>0</v>
      </c>
      <c r="BK508" s="61" t="n">
        <f aca="false">IFERROR(IF(SUMPRODUCT((LEN(BF508)-LEN(SUBSTITUTE(BF508," "&amp;L_PendStrict&amp;" "," ")))/(LEN(L_PendStrict)+1))&gt;SUMPRODUCT((LEN(BF508)-LEN(SUBSTITUTE(BF508," "&amp;L_PendNeg&amp;" "," ")))/(LEN(L_PendNeg)+1)),1,0),1)</f>
        <v>0</v>
      </c>
      <c r="BL508" s="61" t="n">
        <f aca="false">IFERROR(IF(OR(SUMPRODUCT(--ISNUMBER(SEARCH({"a0","a-0","a_0","a/0","a.0"},BN508)))&gt;0,SUMPRODUCT(--ISNUMBER(SEARCH({"ref 0","ref no 0","ref. 0","ref: 0","no. 0","no: 0","# 0","rev 0","email 0","memo 0","form 0","sheet 0","log 0","doc 0","report 0","photo 0","photos 0","img 0","file 0","ack 0","batch 0","lot 0","job 0","record 0","fax 0","letter 0","ref0","#0","no.0","no:0"},BM508)))&gt;0,AND(SUMPRODUCT(--ISNUMBER(SEARCH({" ref "," email "," memo "," form "," sheet "," report "," ack "," letter "," record "," log "," doc "," file "," batch "," lot "," job "," fax "," rev "," ticket "," case "," order "},(" "&amp;SUBSTITUTE(SUBSTITUTE(SUBSTITUTE(BM508,":"," "),"."," "),","," ")&amp;" "))))&gt;0,ISNUMBER(SEARCH("000",SUBSTITUTE(BM508,":"," ")))),SUMPRODUCT(--ISNUMBER(SEARCH({"http","www.","\",".pdf",".jpg",".jpeg",".png",".heic",".xls",".doc",".msg",".eml"},Z508)))&gt;0),1,0),0)</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IFERROR(IF(OR(SUMPRODUCT(--ISNUMBER(SEARCH({"a0","a-0","a_0","a/0","a.0"},BP508)))&gt;0,SUMPRODUCT(--ISNUMBER(SEARCH({"ref 0","ref no 0","ref. 0","ref: 0","no. 0","no: 0","# 0","rev 0","email 0","memo 0","form 0","sheet 0","log 0","doc 0","report 0","photo 0","photos 0","img 0","file 0","ack 0","batch 0","lot 0","job 0","record 0","fax 0","letter 0","ref0","#0","no.0","no:0"},BO508)))&gt;0,AND(SUMPRODUCT(--ISNUMBER(SEARCH({" ref "," email "," memo "," form "," sheet "," report "," ack "," letter "," record "," log "," doc "," file "," batch "," lot "," job "," fax "," rev "," ticket "," case "," order "},(" "&amp;SUBSTITUTE(SUBSTITUTE(SUBSTITUTE(BO508,":"," "),"."," "),","," ")&amp;" "))))&gt;0,ISNUMBER(SEARCH("000",SUBSTITUTE(BO508,":"," ")))),SUMPRODUCT(--ISNUMBER(SEARCH({"http","www.","\",".pdf",".jpg",".jpeg",".png",".heic",".xls",".doc",".msg",".eml"},W508)))&gt;0),1,0),0)</f>
        <v>0</v>
      </c>
    </row>
    <row r="509" customFormat="false" ht="39.75" hidden="false" customHeight="true" outlineLevel="0" collapsed="false">
      <c r="A509" s="57" t="s">
        <v>1160</v>
      </c>
      <c r="B509" s="57" t="s">
        <v>280</v>
      </c>
      <c r="C509" s="57" t="str">
        <f aca="false">Flights!$F$20</f>
        <v>MH0072</v>
      </c>
      <c r="D509" s="58" t="n">
        <f aca="false">Flights!$D$20</f>
        <v>46321</v>
      </c>
      <c r="E509" s="57" t="str">
        <f aca="false">Flights!$G$20&amp;"-"&amp;Flights!$H$20</f>
        <v>KUL-HKG</v>
      </c>
      <c r="F509" s="57" t="str">
        <f aca="false">Flights!$K$20</f>
        <v>EY</v>
      </c>
      <c r="G509" s="57" t="s">
        <v>81</v>
      </c>
      <c r="H509" s="57" t="s">
        <v>374</v>
      </c>
      <c r="I509" s="57" t="s">
        <v>390</v>
      </c>
      <c r="J509" s="57" t="s">
        <v>391</v>
      </c>
      <c r="K509" s="67" t="s">
        <v>392</v>
      </c>
      <c r="L509" s="67" t="s">
        <v>378</v>
      </c>
      <c r="M509" s="67"/>
      <c r="N509" s="67" t="s">
        <v>379</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")))/(LEN(L_PendNeg)+1)),1,0),1)</f>
        <v>0</v>
      </c>
      <c r="BK509" s="61" t="n">
        <f aca="false">IFERROR(IF(SUMPRODUCT((LEN(BF509)-LEN(SUBSTITUTE(BF509," "&amp;L_PendStrict&amp;" "," ")))/(LEN(L_PendStrict)+1))&gt;SUMPRODUCT((LEN(BF509)-LEN(SUBSTITUTE(BF509," "&amp;L_PendNeg&amp;" "," ")))/(LEN(L_PendNeg)+1)),1,0),1)</f>
        <v>0</v>
      </c>
      <c r="BL509" s="61" t="n">
        <f aca="false">IFERROR(IF(OR(SUMPRODUCT(--ISNUMBER(SEARCH({"a0","a-0","a_0","a/0","a.0"},BN509)))&gt;0,SUMPRODUCT(--ISNUMBER(SEARCH({"ref 0","ref no 0","ref. 0","ref: 0","no. 0","no: 0","# 0","rev 0","email 0","memo 0","form 0","sheet 0","log 0","doc 0","report 0","photo 0","photos 0","img 0","file 0","ack 0","batch 0","lot 0","job 0","record 0","fax 0","letter 0","ref0","#0","no.0","no:0"},BM509)))&gt;0,AND(SUMPRODUCT(--ISNUMBER(SEARCH({" ref "," email "," memo "," form "," sheet "," report "," ack "," letter "," record "," log "," doc "," file "," batch "," lot "," job "," fax "," rev "," ticket "," case "," order "},(" "&amp;SUBSTITUTE(SUBSTITUTE(SUBSTITUTE(BM509,":"," "),"."," "),","," ")&amp;" "))))&gt;0,ISNUMBER(SEARCH("000",SUBSTITUTE(BM509,":"," ")))),SUMPRODUCT(--ISNUMBER(SEARCH({"http","www.","\",".pdf",".jpg",".jpeg",".png",".heic",".xls",".doc",".msg",".eml"},Z509)))&gt;0),1,0),0)</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IFERROR(IF(OR(SUMPRODUCT(--ISNUMBER(SEARCH({"a0","a-0","a_0","a/0","a.0"},BP509)))&gt;0,SUMPRODUCT(--ISNUMBER(SEARCH({"ref 0","ref no 0","ref. 0","ref: 0","no. 0","no: 0","# 0","rev 0","email 0","memo 0","form 0","sheet 0","log 0","doc 0","report 0","photo 0","photos 0","img 0","file 0","ack 0","batch 0","lot 0","job 0","record 0","fax 0","letter 0","ref0","#0","no.0","no:0"},BO509)))&gt;0,AND(SUMPRODUCT(--ISNUMBER(SEARCH({" ref "," email "," memo "," form "," sheet "," report "," ack "," letter "," record "," log "," doc "," file "," batch "," lot "," job "," fax "," rev "," ticket "," case "," order "},(" "&amp;SUBSTITUTE(SUBSTITUTE(SUBSTITUTE(BO509,":"," "),"."," "),","," ")&amp;" "))))&gt;0,ISNUMBER(SEARCH("000",SUBSTITUTE(BO509,":"," ")))),SUMPRODUCT(--ISNUMBER(SEARCH({"http","www.","\",".pdf",".jpg",".jpeg",".png",".heic",".xls",".doc",".msg",".eml"},W509)))&gt;0),1,0),0)</f>
        <v>0</v>
      </c>
    </row>
    <row r="510" customFormat="false" ht="39.75" hidden="false" customHeight="true" outlineLevel="0" collapsed="false">
      <c r="A510" s="57" t="s">
        <v>1161</v>
      </c>
      <c r="B510" s="57" t="s">
        <v>280</v>
      </c>
      <c r="C510" s="57" t="str">
        <f aca="false">Flights!$F$20</f>
        <v>MH0072</v>
      </c>
      <c r="D510" s="58" t="n">
        <f aca="false">Flights!$D$20</f>
        <v>46321</v>
      </c>
      <c r="E510" s="57" t="str">
        <f aca="false">Flights!$G$20&amp;"-"&amp;Flights!$H$20</f>
        <v>KUL-HKG</v>
      </c>
      <c r="F510" s="57" t="str">
        <f aca="false">Flights!$K$20</f>
        <v>EY</v>
      </c>
      <c r="G510" s="57" t="s">
        <v>81</v>
      </c>
      <c r="H510" s="57" t="s">
        <v>374</v>
      </c>
      <c r="I510" s="57" t="s">
        <v>394</v>
      </c>
      <c r="J510" s="57" t="s">
        <v>395</v>
      </c>
      <c r="K510" s="67" t="s">
        <v>396</v>
      </c>
      <c r="L510" s="67" t="s">
        <v>378</v>
      </c>
      <c r="M510" s="67"/>
      <c r="N510" s="67" t="s">
        <v>379</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")))/(LEN(L_PendNeg)+1)),1,0),1)</f>
        <v>0</v>
      </c>
      <c r="BK510" s="61" t="n">
        <f aca="false">IFERROR(IF(SUMPRODUCT((LEN(BF510)-LEN(SUBSTITUTE(BF510," "&amp;L_PendStrict&amp;" "," ")))/(LEN(L_PendStrict)+1))&gt;SUMPRODUCT((LEN(BF510)-LEN(SUBSTITUTE(BF510," "&amp;L_PendNeg&amp;" "," ")))/(LEN(L_PendNeg)+1)),1,0),1)</f>
        <v>0</v>
      </c>
      <c r="BL510" s="61" t="n">
        <f aca="false">IFERROR(IF(OR(SUMPRODUCT(--ISNUMBER(SEARCH({"a0","a-0","a_0","a/0","a.0"},BN510)))&gt;0,SUMPRODUCT(--ISNUMBER(SEARCH({"ref 0","ref no 0","ref. 0","ref: 0","no. 0","no: 0","# 0","rev 0","email 0","memo 0","form 0","sheet 0","log 0","doc 0","report 0","photo 0","photos 0","img 0","file 0","ack 0","batch 0","lot 0","job 0","record 0","fax 0","letter 0","ref0","#0","no.0","no:0"},BM510)))&gt;0,AND(SUMPRODUCT(--ISNUMBER(SEARCH({" ref "," email "," memo "," form "," sheet "," report "," ack "," letter "," record "," log "," doc "," file "," batch "," lot "," job "," fax "," rev "," ticket "," case "," order "},(" "&amp;SUBSTITUTE(SUBSTITUTE(SUBSTITUTE(BM510,":"," "),"."," "),","," ")&amp;" "))))&gt;0,ISNUMBER(SEARCH("000",SUBSTITUTE(BM510,":"," ")))),SUMPRODUCT(--ISNUMBER(SEARCH({"http","www.","\",".pdf",".jpg",".jpeg",".png",".heic",".xls",".doc",".msg",".eml"},Z510)))&gt;0),1,0),0)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IFERROR(IF(OR(SUMPRODUCT(--ISNUMBER(SEARCH({"a0","a-0","a_0","a/0","a.0"},BP510)))&gt;0,SUMPRODUCT(--ISNUMBER(SEARCH({"ref 0","ref no 0","ref. 0","ref: 0","no. 0","no: 0","# 0","rev 0","email 0","memo 0","form 0","sheet 0","log 0","doc 0","report 0","photo 0","photos 0","img 0","file 0","ack 0","batch 0","lot 0","job 0","record 0","fax 0","letter 0","ref0","#0","no.0","no:0"},BO510)))&gt;0,AND(SUMPRODUCT(--ISNUMBER(SEARCH({" ref "," email "," memo "," form "," sheet "," report "," ack "," letter "," record "," log "," doc "," file "," batch "," lot "," job "," fax "," rev "," ticket "," case "," order "},(" "&amp;SUBSTITUTE(SUBSTITUTE(SUBSTITUTE(BO510,":"," "),"."," "),","," ")&amp;" "))))&gt;0,ISNUMBER(SEARCH("000",SUBSTITUTE(BO510,":"," ")))),SUMPRODUCT(--ISNUMBER(SEARCH({"http","www.","\",".pdf",".jpg",".jpeg",".png",".heic",".xls",".doc",".msg",".eml"},W510)))&gt;0),1,0),0)</f>
        <v>0</v>
      </c>
    </row>
    <row r="511" customFormat="false" ht="39.75" hidden="false" customHeight="true" outlineLevel="0" collapsed="false">
      <c r="A511" s="57" t="s">
        <v>1162</v>
      </c>
      <c r="B511" s="57" t="s">
        <v>280</v>
      </c>
      <c r="C511" s="57" t="str">
        <f aca="false">Flights!$F$20</f>
        <v>MH0072</v>
      </c>
      <c r="D511" s="58" t="n">
        <f aca="false">Flights!$D$20</f>
        <v>46321</v>
      </c>
      <c r="E511" s="57" t="str">
        <f aca="false">Flights!$G$20&amp;"-"&amp;Flights!$H$20</f>
        <v>KUL-HKG</v>
      </c>
      <c r="F511" s="57" t="str">
        <f aca="false">Flights!$K$20</f>
        <v>EY</v>
      </c>
      <c r="G511" s="57" t="s">
        <v>81</v>
      </c>
      <c r="H511" s="57" t="s">
        <v>374</v>
      </c>
      <c r="I511" s="57" t="s">
        <v>394</v>
      </c>
      <c r="J511" s="57" t="s">
        <v>398</v>
      </c>
      <c r="K511" s="67" t="s">
        <v>399</v>
      </c>
      <c r="L511" s="67" t="s">
        <v>378</v>
      </c>
      <c r="M511" s="67"/>
      <c r="N511" s="67" t="s">
        <v>379</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")))/(LEN(L_PendNeg)+1)),1,0),1)</f>
        <v>0</v>
      </c>
      <c r="BK511" s="61" t="n">
        <f aca="false">IFERROR(IF(SUMPRODUCT((LEN(BF511)-LEN(SUBSTITUTE(BF511," "&amp;L_PendStrict&amp;" "," ")))/(LEN(L_PendStrict)+1))&gt;SUMPRODUCT((LEN(BF511)-LEN(SUBSTITUTE(BF511," "&amp;L_PendNeg&amp;" "," ")))/(LEN(L_PendNeg)+1)),1,0),1)</f>
        <v>0</v>
      </c>
      <c r="BL511" s="61" t="n">
        <f aca="false">IFERROR(IF(OR(SUMPRODUCT(--ISNUMBER(SEARCH({"a0","a-0","a_0","a/0","a.0"},BN511)))&gt;0,SUMPRODUCT(--ISNUMBER(SEARCH({"ref 0","ref no 0","ref. 0","ref: 0","no. 0","no: 0","# 0","rev 0","email 0","memo 0","form 0","sheet 0","log 0","doc 0","report 0","photo 0","photos 0","img 0","file 0","ack 0","batch 0","lot 0","job 0","record 0","fax 0","letter 0","ref0","#0","no.0","no:0"},BM511)))&gt;0,AND(SUMPRODUCT(--ISNUMBER(SEARCH({" ref "," email "," memo "," form "," sheet "," report "," ack "," letter "," record "," log "," doc "," file "," batch "," lot "," job "," fax "," rev "," ticket "," case "," order "},(" "&amp;SUBSTITUTE(SUBSTITUTE(SUBSTITUTE(BM511,":"," "),"."," "),","," ")&amp;" "))))&gt;0,ISNUMBER(SEARCH("000",SUBSTITUTE(BM511,":"," ")))),SUMPRODUCT(--ISNUMBER(SEARCH({"http","www.","\",".pdf",".jpg",".jpeg",".png",".heic",".xls",".doc",".msg",".eml"},Z511)))&gt;0),1,0),0)</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IFERROR(IF(OR(SUMPRODUCT(--ISNUMBER(SEARCH({"a0","a-0","a_0","a/0","a.0"},BP511)))&gt;0,SUMPRODUCT(--ISNUMBER(SEARCH({"ref 0","ref no 0","ref. 0","ref: 0","no. 0","no: 0","# 0","rev 0","email 0","memo 0","form 0","sheet 0","log 0","doc 0","report 0","photo 0","photos 0","img 0","file 0","ack 0","batch 0","lot 0","job 0","record 0","fax 0","letter 0","ref0","#0","no.0","no:0"},BO511)))&gt;0,AND(SUMPRODUCT(--ISNUMBER(SEARCH({" ref "," email "," memo "," form "," sheet "," report "," ack "," letter "," record "," log "," doc "," file "," batch "," lot "," job "," fax "," rev "," ticket "," case "," order "},(" "&amp;SUBSTITUTE(SUBSTITUTE(SUBSTITUTE(BO511,":"," "),"."," "),","," ")&amp;" "))))&gt;0,ISNUMBER(SEARCH("000",SUBSTITUTE(BO511,":"," ")))),SUMPRODUCT(--ISNUMBER(SEARCH({"http","www.","\",".pdf",".jpg",".jpeg",".png",".heic",".xls",".doc",".msg",".eml"},W511)))&gt;0),1,0),0)</f>
        <v>0</v>
      </c>
    </row>
    <row r="512" customFormat="false" ht="39.75" hidden="false" customHeight="true" outlineLevel="0" collapsed="false">
      <c r="A512" s="57" t="s">
        <v>1163</v>
      </c>
      <c r="B512" s="57" t="s">
        <v>280</v>
      </c>
      <c r="C512" s="57" t="str">
        <f aca="false">Flights!$F$20</f>
        <v>MH0072</v>
      </c>
      <c r="D512" s="58" t="n">
        <f aca="false">Flights!$D$20</f>
        <v>46321</v>
      </c>
      <c r="E512" s="57" t="str">
        <f aca="false">Flights!$G$20&amp;"-"&amp;Flights!$H$20</f>
        <v>KUL-HKG</v>
      </c>
      <c r="F512" s="57" t="str">
        <f aca="false">Flights!$K$20</f>
        <v>EY</v>
      </c>
      <c r="G512" s="57" t="s">
        <v>81</v>
      </c>
      <c r="H512" s="57" t="s">
        <v>374</v>
      </c>
      <c r="I512" s="57" t="s">
        <v>401</v>
      </c>
      <c r="J512" s="57" t="s">
        <v>402</v>
      </c>
      <c r="K512" s="67" t="s">
        <v>403</v>
      </c>
      <c r="L512" s="67" t="s">
        <v>378</v>
      </c>
      <c r="M512" s="67"/>
      <c r="N512" s="67" t="s">
        <v>379</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")))/(LEN(L_PendNeg)+1)),1,0),1)</f>
        <v>0</v>
      </c>
      <c r="BK512" s="61" t="n">
        <f aca="false">IFERROR(IF(SUMPRODUCT((LEN(BF512)-LEN(SUBSTITUTE(BF512," "&amp;L_PendStrict&amp;" "," ")))/(LEN(L_PendStrict)+1))&gt;SUMPRODUCT((LEN(BF512)-LEN(SUBSTITUTE(BF512," "&amp;L_PendNeg&amp;" "," ")))/(LEN(L_PendNeg)+1)),1,0),1)</f>
        <v>0</v>
      </c>
      <c r="BL512" s="61" t="n">
        <f aca="false">IFERROR(IF(OR(SUMPRODUCT(--ISNUMBER(SEARCH({"a0","a-0","a_0","a/0","a.0"},BN512)))&gt;0,SUMPRODUCT(--ISNUMBER(SEARCH({"ref 0","ref no 0","ref. 0","ref: 0","no. 0","no: 0","# 0","rev 0","email 0","memo 0","form 0","sheet 0","log 0","doc 0","report 0","photo 0","photos 0","img 0","file 0","ack 0","batch 0","lot 0","job 0","record 0","fax 0","letter 0","ref0","#0","no.0","no:0"},BM512)))&gt;0,AND(SUMPRODUCT(--ISNUMBER(SEARCH({" ref "," email "," memo "," form "," sheet "," report "," ack "," letter "," record "," log "," doc "," file "," batch "," lot "," job "," fax "," rev "," ticket "," case "," order "},(" "&amp;SUBSTITUTE(SUBSTITUTE(SUBSTITUTE(BM512,":"," "),"."," "),","," ")&amp;" "))))&gt;0,ISNUMBER(SEARCH("000",SUBSTITUTE(BM512,":"," ")))),SUMPRODUCT(--ISNUMBER(SEARCH({"http","www.","\",".pdf",".jpg",".jpeg",".png",".heic",".xls",".doc",".msg",".eml"},Z512)))&gt;0),1,0),0)</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IFERROR(IF(OR(SUMPRODUCT(--ISNUMBER(SEARCH({"a0","a-0","a_0","a/0","a.0"},BP512)))&gt;0,SUMPRODUCT(--ISNUMBER(SEARCH({"ref 0","ref no 0","ref. 0","ref: 0","no. 0","no: 0","# 0","rev 0","email 0","memo 0","form 0","sheet 0","log 0","doc 0","report 0","photo 0","photos 0","img 0","file 0","ack 0","batch 0","lot 0","job 0","record 0","fax 0","letter 0","ref0","#0","no.0","no:0"},BO512)))&gt;0,AND(SUMPRODUCT(--ISNUMBER(SEARCH({" ref "," email "," memo "," form "," sheet "," report "," ack "," letter "," record "," log "," doc "," file "," batch "," lot "," job "," fax "," rev "," ticket "," case "," order "},(" "&amp;SUBSTITUTE(SUBSTITUTE(SUBSTITUTE(BO512,":"," "),"."," "),","," ")&amp;" "))))&gt;0,ISNUMBER(SEARCH("000",SUBSTITUTE(BO512,":"," ")))),SUMPRODUCT(--ISNUMBER(SEARCH({"http","www.","\",".pdf",".jpg",".jpeg",".png",".heic",".xls",".doc",".msg",".eml"},W512)))&gt;0),1,0),0)</f>
        <v>0</v>
      </c>
    </row>
    <row r="513" customFormat="false" ht="39.75" hidden="false" customHeight="true" outlineLevel="0" collapsed="false">
      <c r="A513" s="57" t="s">
        <v>1164</v>
      </c>
      <c r="B513" s="57" t="s">
        <v>280</v>
      </c>
      <c r="C513" s="57" t="str">
        <f aca="false">Flights!$F$20</f>
        <v>MH0072</v>
      </c>
      <c r="D513" s="58" t="n">
        <f aca="false">Flights!$D$20</f>
        <v>46321</v>
      </c>
      <c r="E513" s="57" t="str">
        <f aca="false">Flights!$G$20&amp;"-"&amp;Flights!$H$20</f>
        <v>KUL-HKG</v>
      </c>
      <c r="F513" s="57" t="str">
        <f aca="false">Flights!$K$20</f>
        <v>EY</v>
      </c>
      <c r="G513" s="57" t="s">
        <v>81</v>
      </c>
      <c r="H513" s="57" t="s">
        <v>374</v>
      </c>
      <c r="I513" s="57" t="s">
        <v>401</v>
      </c>
      <c r="J513" s="57" t="s">
        <v>405</v>
      </c>
      <c r="K513" s="67" t="s">
        <v>403</v>
      </c>
      <c r="L513" s="67" t="s">
        <v>378</v>
      </c>
      <c r="M513" s="67"/>
      <c r="N513" s="67" t="s">
        <v>379</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")))/(LEN(L_PendNeg)+1)),1,0),1)</f>
        <v>0</v>
      </c>
      <c r="BK513" s="61" t="n">
        <f aca="false">IFERROR(IF(SUMPRODUCT((LEN(BF513)-LEN(SUBSTITUTE(BF513," "&amp;L_PendStrict&amp;" "," ")))/(LEN(L_PendStrict)+1))&gt;SUMPRODUCT((LEN(BF513)-LEN(SUBSTITUTE(BF513," "&amp;L_PendNeg&amp;" "," ")))/(LEN(L_PendNeg)+1)),1,0),1)</f>
        <v>0</v>
      </c>
      <c r="BL513" s="61" t="n">
        <f aca="false">IFERROR(IF(OR(SUMPRODUCT(--ISNUMBER(SEARCH({"a0","a-0","a_0","a/0","a.0"},BN513)))&gt;0,SUMPRODUCT(--ISNUMBER(SEARCH({"ref 0","ref no 0","ref. 0","ref: 0","no. 0","no: 0","# 0","rev 0","email 0","memo 0","form 0","sheet 0","log 0","doc 0","report 0","photo 0","photos 0","img 0","file 0","ack 0","batch 0","lot 0","job 0","record 0","fax 0","letter 0","ref0","#0","no.0","no:0"},BM513)))&gt;0,AND(SUMPRODUCT(--ISNUMBER(SEARCH({" ref "," email "," memo "," form "," sheet "," report "," ack "," letter "," record "," log "," doc "," file "," batch "," lot "," job "," fax "," rev "," ticket "," case "," order "},(" "&amp;SUBSTITUTE(SUBSTITUTE(SUBSTITUTE(BM513,":"," "),"."," "),","," ")&amp;" "))))&gt;0,ISNUMBER(SEARCH("000",SUBSTITUTE(BM513,":"," ")))),SUMPRODUCT(--ISNUMBER(SEARCH({"http","www.","\",".pdf",".jpg",".jpeg",".png",".heic",".xls",".doc",".msg",".eml"},Z513)))&gt;0),1,0),0)</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IFERROR(IF(OR(SUMPRODUCT(--ISNUMBER(SEARCH({"a0","a-0","a_0","a/0","a.0"},BP513)))&gt;0,SUMPRODUCT(--ISNUMBER(SEARCH({"ref 0","ref no 0","ref. 0","ref: 0","no. 0","no: 0","# 0","rev 0","email 0","memo 0","form 0","sheet 0","log 0","doc 0","report 0","photo 0","photos 0","img 0","file 0","ack 0","batch 0","lot 0","job 0","record 0","fax 0","letter 0","ref0","#0","no.0","no:0"},BO513)))&gt;0,AND(SUMPRODUCT(--ISNUMBER(SEARCH({" ref "," email "," memo "," form "," sheet "," report "," ack "," letter "," record "," log "," doc "," file "," batch "," lot "," job "," fax "," rev "," ticket "," case "," order "},(" "&amp;SUBSTITUTE(SUBSTITUTE(SUBSTITUTE(BO513,":"," "),"."," "),","," ")&amp;" "))))&gt;0,ISNUMBER(SEARCH("000",SUBSTITUTE(BO513,":"," ")))),SUMPRODUCT(--ISNUMBER(SEARCH({"http","www.","\",".pdf",".jpg",".jpeg",".png",".heic",".xls",".doc",".msg",".eml"},W513)))&gt;0),1,0),0)</f>
        <v>0</v>
      </c>
    </row>
    <row r="514" customFormat="false" ht="39.75" hidden="false" customHeight="true" outlineLevel="0" collapsed="false">
      <c r="A514" s="57" t="s">
        <v>1165</v>
      </c>
      <c r="B514" s="57" t="s">
        <v>280</v>
      </c>
      <c r="C514" s="57" t="str">
        <f aca="false">Flights!$F$20</f>
        <v>MH0072</v>
      </c>
      <c r="D514" s="58" t="n">
        <f aca="false">Flights!$D$20</f>
        <v>46321</v>
      </c>
      <c r="E514" s="57" t="str">
        <f aca="false">Flights!$G$20&amp;"-"&amp;Flights!$H$20</f>
        <v>KUL-HKG</v>
      </c>
      <c r="F514" s="57" t="str">
        <f aca="false">Flights!$K$20</f>
        <v>EY</v>
      </c>
      <c r="G514" s="57" t="s">
        <v>81</v>
      </c>
      <c r="H514" s="57" t="s">
        <v>374</v>
      </c>
      <c r="I514" s="57" t="s">
        <v>407</v>
      </c>
      <c r="J514" s="57" t="s">
        <v>408</v>
      </c>
      <c r="K514" s="67" t="s">
        <v>1166</v>
      </c>
      <c r="L514" s="67" t="s">
        <v>1167</v>
      </c>
      <c r="M514" s="67"/>
      <c r="N514" s="67" t="s">
        <v>379</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")))/(LEN(L_PendNeg)+1)),1,0),1)</f>
        <v>0</v>
      </c>
      <c r="BK514" s="61" t="n">
        <f aca="false">IFERROR(IF(SUMPRODUCT((LEN(BF514)-LEN(SUBSTITUTE(BF514," "&amp;L_PendStrict&amp;" "," ")))/(LEN(L_PendStrict)+1))&gt;SUMPRODUCT((LEN(BF514)-LEN(SUBSTITUTE(BF514," "&amp;L_PendNeg&amp;" "," ")))/(LEN(L_PendNeg)+1)),1,0),1)</f>
        <v>0</v>
      </c>
      <c r="BL514" s="61" t="n">
        <f aca="false">IFERROR(IF(OR(SUMPRODUCT(--ISNUMBER(SEARCH({"a0","a-0","a_0","a/0","a.0"},BN514)))&gt;0,SUMPRODUCT(--ISNUMBER(SEARCH({"ref 0","ref no 0","ref. 0","ref: 0","no. 0","no: 0","# 0","rev 0","email 0","memo 0","form 0","sheet 0","log 0","doc 0","report 0","photo 0","photos 0","img 0","file 0","ack 0","batch 0","lot 0","job 0","record 0","fax 0","letter 0","ref0","#0","no.0","no:0"},BM514)))&gt;0,AND(SUMPRODUCT(--ISNUMBER(SEARCH({" ref "," email "," memo "," form "," sheet "," report "," ack "," letter "," record "," log "," doc "," file "," batch "," lot "," job "," fax "," rev "," ticket "," case "," order "},(" "&amp;SUBSTITUTE(SUBSTITUTE(SUBSTITUTE(BM514,":"," "),"."," "),","," ")&amp;" "))))&gt;0,ISNUMBER(SEARCH("000",SUBSTITUTE(BM514,":"," ")))),SUMPRODUCT(--ISNUMBER(SEARCH({"http","www.","\",".pdf",".jpg",".jpeg",".png",".heic",".xls",".doc",".msg",".eml"},Z514)))&gt;0),1,0),0)</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IFERROR(IF(OR(SUMPRODUCT(--ISNUMBER(SEARCH({"a0","a-0","a_0","a/0","a.0"},BP514)))&gt;0,SUMPRODUCT(--ISNUMBER(SEARCH({"ref 0","ref no 0","ref. 0","ref: 0","no. 0","no: 0","# 0","rev 0","email 0","memo 0","form 0","sheet 0","log 0","doc 0","report 0","photo 0","photos 0","img 0","file 0","ack 0","batch 0","lot 0","job 0","record 0","fax 0","letter 0","ref0","#0","no.0","no:0"},BO514)))&gt;0,AND(SUMPRODUCT(--ISNUMBER(SEARCH({" ref "," email "," memo "," form "," sheet "," report "," ack "," letter "," record "," log "," doc "," file "," batch "," lot "," job "," fax "," rev "," ticket "," case "," order "},(" "&amp;SUBSTITUTE(SUBSTITUTE(SUBSTITUTE(BO514,":"," "),"."," "),","," ")&amp;" "))))&gt;0,ISNUMBER(SEARCH("000",SUBSTITUTE(BO514,":"," ")))),SUMPRODUCT(--ISNUMBER(SEARCH({"http","www.","\",".pdf",".jpg",".jpeg",".png",".heic",".xls",".doc",".msg",".eml"},W514)))&gt;0),1,0),0)</f>
        <v>0</v>
      </c>
    </row>
    <row r="515" customFormat="false" ht="39.75" hidden="false" customHeight="true" outlineLevel="0" collapsed="false">
      <c r="A515" s="57" t="s">
        <v>1168</v>
      </c>
      <c r="B515" s="57" t="s">
        <v>280</v>
      </c>
      <c r="C515" s="57" t="str">
        <f aca="false">Flights!$F$20</f>
        <v>MH0072</v>
      </c>
      <c r="D515" s="58" t="n">
        <f aca="false">Flights!$D$20</f>
        <v>46321</v>
      </c>
      <c r="E515" s="57" t="str">
        <f aca="false">Flights!$G$20&amp;"-"&amp;Flights!$H$20</f>
        <v>KUL-HKG</v>
      </c>
      <c r="F515" s="57" t="str">
        <f aca="false">Flights!$K$20</f>
        <v>EY</v>
      </c>
      <c r="G515" s="57" t="s">
        <v>83</v>
      </c>
      <c r="H515" s="57" t="s">
        <v>374</v>
      </c>
      <c r="I515" s="57" t="s">
        <v>375</v>
      </c>
      <c r="J515" s="57" t="s">
        <v>412</v>
      </c>
      <c r="K515" s="67" t="s">
        <v>413</v>
      </c>
      <c r="L515" s="67" t="s">
        <v>414</v>
      </c>
      <c r="M515" s="67"/>
      <c r="N515" s="67" t="s">
        <v>379</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")))/(LEN(L_PendNeg)+1)),1,0),1)</f>
        <v>0</v>
      </c>
      <c r="BK515" s="61" t="n">
        <f aca="false">IFERROR(IF(SUMPRODUCT((LEN(BF515)-LEN(SUBSTITUTE(BF515," "&amp;L_PendStrict&amp;" "," ")))/(LEN(L_PendStrict)+1))&gt;SUMPRODUCT((LEN(BF515)-LEN(SUBSTITUTE(BF515," "&amp;L_PendNeg&amp;" "," ")))/(LEN(L_PendNeg)+1)),1,0),1)</f>
        <v>0</v>
      </c>
      <c r="BL515" s="61" t="n">
        <f aca="false">IFERROR(IF(OR(SUMPRODUCT(--ISNUMBER(SEARCH({"a0","a-0","a_0","a/0","a.0"},BN515)))&gt;0,SUMPRODUCT(--ISNUMBER(SEARCH({"ref 0","ref no 0","ref. 0","ref: 0","no. 0","no: 0","# 0","rev 0","email 0","memo 0","form 0","sheet 0","log 0","doc 0","report 0","photo 0","photos 0","img 0","file 0","ack 0","batch 0","lot 0","job 0","record 0","fax 0","letter 0","ref0","#0","no.0","no:0"},BM515)))&gt;0,AND(SUMPRODUCT(--ISNUMBER(SEARCH({" ref "," email "," memo "," form "," sheet "," report "," ack "," letter "," record "," log "," doc "," file "," batch "," lot "," job "," fax "," rev "," ticket "," case "," order "},(" "&amp;SUBSTITUTE(SUBSTITUTE(SUBSTITUTE(BM515,":"," "),"."," "),","," ")&amp;" "))))&gt;0,ISNUMBER(SEARCH("000",SUBSTITUTE(BM515,":"," ")))),SUMPRODUCT(--ISNUMBER(SEARCH({"http","www.","\",".pdf",".jpg",".jpeg",".png",".heic",".xls",".doc",".msg",".eml"},Z515)))&gt;0),1,0),0)</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IFERROR(IF(OR(SUMPRODUCT(--ISNUMBER(SEARCH({"a0","a-0","a_0","a/0","a.0"},BP515)))&gt;0,SUMPRODUCT(--ISNUMBER(SEARCH({"ref 0","ref no 0","ref. 0","ref: 0","no. 0","no: 0","# 0","rev 0","email 0","memo 0","form 0","sheet 0","log 0","doc 0","report 0","photo 0","photos 0","img 0","file 0","ack 0","batch 0","lot 0","job 0","record 0","fax 0","letter 0","ref0","#0","no.0","no:0"},BO515)))&gt;0,AND(SUMPRODUCT(--ISNUMBER(SEARCH({" ref "," email "," memo "," form "," sheet "," report "," ack "," letter "," record "," log "," doc "," file "," batch "," lot "," job "," fax "," rev "," ticket "," case "," order "},(" "&amp;SUBSTITUTE(SUBSTITUTE(SUBSTITUTE(BO515,":"," "),"."," "),","," ")&amp;" "))))&gt;0,ISNUMBER(SEARCH("000",SUBSTITUTE(BO515,":"," ")))),SUMPRODUCT(--ISNUMBER(SEARCH({"http","www.","\",".pdf",".jpg",".jpeg",".png",".heic",".xls",".doc",".msg",".eml"},W515)))&gt;0),1,0),0)</f>
        <v>0</v>
      </c>
    </row>
    <row r="516" customFormat="false" ht="39.75" hidden="false" customHeight="true" outlineLevel="0" collapsed="false">
      <c r="A516" s="57" t="s">
        <v>1169</v>
      </c>
      <c r="B516" s="57" t="s">
        <v>280</v>
      </c>
      <c r="C516" s="57" t="str">
        <f aca="false">Flights!$F$20</f>
        <v>MH0072</v>
      </c>
      <c r="D516" s="58" t="n">
        <f aca="false">Flights!$D$20</f>
        <v>46321</v>
      </c>
      <c r="E516" s="57" t="str">
        <f aca="false">Flights!$G$20&amp;"-"&amp;Flights!$H$20</f>
        <v>KUL-HKG</v>
      </c>
      <c r="F516" s="57" t="str">
        <f aca="false">Flights!$K$20</f>
        <v>EY</v>
      </c>
      <c r="G516" s="57" t="s">
        <v>416</v>
      </c>
      <c r="H516" s="57" t="s">
        <v>374</v>
      </c>
      <c r="I516" s="57" t="s">
        <v>375</v>
      </c>
      <c r="J516" s="57" t="s">
        <v>417</v>
      </c>
      <c r="K516" s="67"/>
      <c r="L516" s="67" t="s">
        <v>418</v>
      </c>
      <c r="M516" s="67"/>
      <c r="N516" s="67" t="s">
        <v>379</v>
      </c>
      <c r="O516" s="67" t="s">
        <v>419</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")))/(LEN(L_PendNeg)+1)),1,0),1)</f>
        <v>0</v>
      </c>
      <c r="BK516" s="61" t="n">
        <f aca="false">IFERROR(IF(SUMPRODUCT((LEN(BF516)-LEN(SUBSTITUTE(BF516," "&amp;L_PendStrict&amp;" "," ")))/(LEN(L_PendStrict)+1))&gt;SUMPRODUCT((LEN(BF516)-LEN(SUBSTITUTE(BF516," "&amp;L_PendNeg&amp;" "," ")))/(LEN(L_PendNeg)+1)),1,0),1)</f>
        <v>0</v>
      </c>
      <c r="BL516" s="61" t="n">
        <f aca="false">IFERROR(IF(OR(SUMPRODUCT(--ISNUMBER(SEARCH({"a0","a-0","a_0","a/0","a.0"},BN516)))&gt;0,SUMPRODUCT(--ISNUMBER(SEARCH({"ref 0","ref no 0","ref. 0","ref: 0","no. 0","no: 0","# 0","rev 0","email 0","memo 0","form 0","sheet 0","log 0","doc 0","report 0","photo 0","photos 0","img 0","file 0","ack 0","batch 0","lot 0","job 0","record 0","fax 0","letter 0","ref0","#0","no.0","no:0"},BM516)))&gt;0,AND(SUMPRODUCT(--ISNUMBER(SEARCH({" ref "," email "," memo "," form "," sheet "," report "," ack "," letter "," record "," log "," doc "," file "," batch "," lot "," job "," fax "," rev "," ticket "," case "," order "},(" "&amp;SUBSTITUTE(SUBSTITUTE(SUBSTITUTE(BM516,":"," "),"."," "),","," ")&amp;" "))))&gt;0,ISNUMBER(SEARCH("000",SUBSTITUTE(BM516,":"," ")))),SUMPRODUCT(--ISNUMBER(SEARCH({"http","www.","\",".pdf",".jpg",".jpeg",".png",".heic",".xls",".doc",".msg",".eml"},Z516)))&gt;0),1,0),0)</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IFERROR(IF(OR(SUMPRODUCT(--ISNUMBER(SEARCH({"a0","a-0","a_0","a/0","a.0"},BP516)))&gt;0,SUMPRODUCT(--ISNUMBER(SEARCH({"ref 0","ref no 0","ref. 0","ref: 0","no. 0","no: 0","# 0","rev 0","email 0","memo 0","form 0","sheet 0","log 0","doc 0","report 0","photo 0","photos 0","img 0","file 0","ack 0","batch 0","lot 0","job 0","record 0","fax 0","letter 0","ref0","#0","no.0","no:0"},BO516)))&gt;0,AND(SUMPRODUCT(--ISNUMBER(SEARCH({" ref "," email "," memo "," form "," sheet "," report "," ack "," letter "," record "," log "," doc "," file "," batch "," lot "," job "," fax "," rev "," ticket "," case "," order "},(" "&amp;SUBSTITUTE(SUBSTITUTE(SUBSTITUTE(BO516,":"," "),"."," "),","," ")&amp;" "))))&gt;0,ISNUMBER(SEARCH("000",SUBSTITUTE(BO516,":"," ")))),SUMPRODUCT(--ISNUMBER(SEARCH({"http","www.","\",".pdf",".jpg",".jpeg",".png",".heic",".xls",".doc",".msg",".eml"},W516)))&gt;0),1,0),0)</f>
        <v>0</v>
      </c>
    </row>
    <row r="517" customFormat="false" ht="39.75" hidden="false" customHeight="true" outlineLevel="0" collapsed="false">
      <c r="A517" s="57" t="s">
        <v>1170</v>
      </c>
      <c r="B517" s="57" t="s">
        <v>280</v>
      </c>
      <c r="C517" s="57" t="str">
        <f aca="false">Flights!$F$20</f>
        <v>MH0072</v>
      </c>
      <c r="D517" s="58" t="n">
        <f aca="false">Flights!$D$20</f>
        <v>46321</v>
      </c>
      <c r="E517" s="57" t="str">
        <f aca="false">Flights!$G$20&amp;"-"&amp;Flights!$H$20</f>
        <v>KUL-HKG</v>
      </c>
      <c r="F517" s="57" t="str">
        <f aca="false">Flights!$K$20</f>
        <v>EY</v>
      </c>
      <c r="G517" s="57" t="s">
        <v>416</v>
      </c>
      <c r="H517" s="57" t="s">
        <v>374</v>
      </c>
      <c r="I517" s="57" t="s">
        <v>375</v>
      </c>
      <c r="J517" s="57" t="s">
        <v>421</v>
      </c>
      <c r="K517" s="67" t="s">
        <v>422</v>
      </c>
      <c r="L517" s="67" t="s">
        <v>418</v>
      </c>
      <c r="M517" s="67"/>
      <c r="N517" s="67" t="s">
        <v>379</v>
      </c>
      <c r="O517" s="67" t="s">
        <v>419</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")))/(LEN(L_PendNeg)+1)),1,0),1)</f>
        <v>0</v>
      </c>
      <c r="BK517" s="61" t="n">
        <f aca="false">IFERROR(IF(SUMPRODUCT((LEN(BF517)-LEN(SUBSTITUTE(BF517," "&amp;L_PendStrict&amp;" "," ")))/(LEN(L_PendStrict)+1))&gt;SUMPRODUCT((LEN(BF517)-LEN(SUBSTITUTE(BF517," "&amp;L_PendNeg&amp;" "," ")))/(LEN(L_PendNeg)+1)),1,0),1)</f>
        <v>0</v>
      </c>
      <c r="BL517" s="61" t="n">
        <f aca="false">IFERROR(IF(OR(SUMPRODUCT(--ISNUMBER(SEARCH({"a0","a-0","a_0","a/0","a.0"},BN517)))&gt;0,SUMPRODUCT(--ISNUMBER(SEARCH({"ref 0","ref no 0","ref. 0","ref: 0","no. 0","no: 0","# 0","rev 0","email 0","memo 0","form 0","sheet 0","log 0","doc 0","report 0","photo 0","photos 0","img 0","file 0","ack 0","batch 0","lot 0","job 0","record 0","fax 0","letter 0","ref0","#0","no.0","no:0"},BM517)))&gt;0,AND(SUMPRODUCT(--ISNUMBER(SEARCH({" ref "," email "," memo "," form "," sheet "," report "," ack "," letter "," record "," log "," doc "," file "," batch "," lot "," job "," fax "," rev "," ticket "," case "," order "},(" "&amp;SUBSTITUTE(SUBSTITUTE(SUBSTITUTE(BM517,":"," "),"."," "),","," ")&amp;" "))))&gt;0,ISNUMBER(SEARCH("000",SUBSTITUTE(BM517,":"," ")))),SUMPRODUCT(--ISNUMBER(SEARCH({"http","www.","\",".pdf",".jpg",".jpeg",".png",".heic",".xls",".doc",".msg",".eml"},Z517)))&gt;0),1,0),0)</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IFERROR(IF(OR(SUMPRODUCT(--ISNUMBER(SEARCH({"a0","a-0","a_0","a/0","a.0"},BP517)))&gt;0,SUMPRODUCT(--ISNUMBER(SEARCH({"ref 0","ref no 0","ref. 0","ref: 0","no. 0","no: 0","# 0","rev 0","email 0","memo 0","form 0","sheet 0","log 0","doc 0","report 0","photo 0","photos 0","img 0","file 0","ack 0","batch 0","lot 0","job 0","record 0","fax 0","letter 0","ref0","#0","no.0","no:0"},BO517)))&gt;0,AND(SUMPRODUCT(--ISNUMBER(SEARCH({" ref "," email "," memo "," form "," sheet "," report "," ack "," letter "," record "," log "," doc "," file "," batch "," lot "," job "," fax "," rev "," ticket "," case "," order "},(" "&amp;SUBSTITUTE(SUBSTITUTE(SUBSTITUTE(BO517,":"," "),"."," "),","," ")&amp;" "))))&gt;0,ISNUMBER(SEARCH("000",SUBSTITUTE(BO517,":"," ")))),SUMPRODUCT(--ISNUMBER(SEARCH({"http","www.","\",".pdf",".jpg",".jpeg",".png",".heic",".xls",".doc",".msg",".eml"},W517)))&gt;0),1,0),0)</f>
        <v>0</v>
      </c>
    </row>
    <row r="518" customFormat="false" ht="39.75" hidden="false" customHeight="true" outlineLevel="0" collapsed="false">
      <c r="A518" s="57" t="s">
        <v>1171</v>
      </c>
      <c r="B518" s="57" t="s">
        <v>280</v>
      </c>
      <c r="C518" s="57" t="str">
        <f aca="false">Flights!$F$20</f>
        <v>MH0072</v>
      </c>
      <c r="D518" s="58" t="n">
        <f aca="false">Flights!$D$20</f>
        <v>46321</v>
      </c>
      <c r="E518" s="57" t="str">
        <f aca="false">Flights!$G$20&amp;"-"&amp;Flights!$H$20</f>
        <v>KUL-HKG</v>
      </c>
      <c r="F518" s="57" t="str">
        <f aca="false">Flights!$K$20</f>
        <v>EY</v>
      </c>
      <c r="G518" s="57" t="s">
        <v>416</v>
      </c>
      <c r="H518" s="57" t="s">
        <v>374</v>
      </c>
      <c r="I518" s="57" t="s">
        <v>424</v>
      </c>
      <c r="J518" s="57" t="s">
        <v>425</v>
      </c>
      <c r="K518" s="67"/>
      <c r="L518" s="67" t="s">
        <v>418</v>
      </c>
      <c r="M518" s="67"/>
      <c r="N518" s="67" t="s">
        <v>379</v>
      </c>
      <c r="O518" s="67" t="s">
        <v>419</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")))/(LEN(L_PendNeg)+1)),1,0),1)</f>
        <v>0</v>
      </c>
      <c r="BK518" s="61" t="n">
        <f aca="false">IFERROR(IF(SUMPRODUCT((LEN(BF518)-LEN(SUBSTITUTE(BF518," "&amp;L_PendStrict&amp;" "," ")))/(LEN(L_PendStrict)+1))&gt;SUMPRODUCT((LEN(BF518)-LEN(SUBSTITUTE(BF518," "&amp;L_PendNeg&amp;" "," ")))/(LEN(L_PendNeg)+1)),1,0),1)</f>
        <v>0</v>
      </c>
      <c r="BL518" s="61" t="n">
        <f aca="false">IFERROR(IF(OR(SUMPRODUCT(--ISNUMBER(SEARCH({"a0","a-0","a_0","a/0","a.0"},BN518)))&gt;0,SUMPRODUCT(--ISNUMBER(SEARCH({"ref 0","ref no 0","ref. 0","ref: 0","no. 0","no: 0","# 0","rev 0","email 0","memo 0","form 0","sheet 0","log 0","doc 0","report 0","photo 0","photos 0","img 0","file 0","ack 0","batch 0","lot 0","job 0","record 0","fax 0","letter 0","ref0","#0","no.0","no:0"},BM518)))&gt;0,AND(SUMPRODUCT(--ISNUMBER(SEARCH({" ref "," email "," memo "," form "," sheet "," report "," ack "," letter "," record "," log "," doc "," file "," batch "," lot "," job "," fax "," rev "," ticket "," case "," order "},(" "&amp;SUBSTITUTE(SUBSTITUTE(SUBSTITUTE(BM518,":"," "),"."," "),","," ")&amp;" "))))&gt;0,ISNUMBER(SEARCH("000",SUBSTITUTE(BM518,":"," ")))),SUMPRODUCT(--ISNUMBER(SEARCH({"http","www.","\",".pdf",".jpg",".jpeg",".png",".heic",".xls",".doc",".msg",".eml"},Z518)))&gt;0),1,0),0)</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IFERROR(IF(OR(SUMPRODUCT(--ISNUMBER(SEARCH({"a0","a-0","a_0","a/0","a.0"},BP518)))&gt;0,SUMPRODUCT(--ISNUMBER(SEARCH({"ref 0","ref no 0","ref. 0","ref: 0","no. 0","no: 0","# 0","rev 0","email 0","memo 0","form 0","sheet 0","log 0","doc 0","report 0","photo 0","photos 0","img 0","file 0","ack 0","batch 0","lot 0","job 0","record 0","fax 0","letter 0","ref0","#0","no.0","no:0"},BO518)))&gt;0,AND(SUMPRODUCT(--ISNUMBER(SEARCH({" ref "," email "," memo "," form "," sheet "," report "," ack "," letter "," record "," log "," doc "," file "," batch "," lot "," job "," fax "," rev "," ticket "," case "," order "},(" "&amp;SUBSTITUTE(SUBSTITUTE(SUBSTITUTE(BO518,":"," "),"."," "),","," ")&amp;" "))))&gt;0,ISNUMBER(SEARCH("000",SUBSTITUTE(BO518,":"," ")))),SUMPRODUCT(--ISNUMBER(SEARCH({"http","www.","\",".pdf",".jpg",".jpeg",".png",".heic",".xls",".doc",".msg",".eml"},W518)))&gt;0),1,0),0)</f>
        <v>0</v>
      </c>
    </row>
    <row r="519" customFormat="false" ht="39.75" hidden="false" customHeight="true" outlineLevel="0" collapsed="false">
      <c r="A519" s="57" t="s">
        <v>1172</v>
      </c>
      <c r="B519" s="57" t="s">
        <v>280</v>
      </c>
      <c r="C519" s="57" t="str">
        <f aca="false">Flights!$F$20</f>
        <v>MH0072</v>
      </c>
      <c r="D519" s="58" t="n">
        <f aca="false">Flights!$D$20</f>
        <v>46321</v>
      </c>
      <c r="E519" s="57" t="str">
        <f aca="false">Flights!$G$20&amp;"-"&amp;Flights!$H$20</f>
        <v>KUL-HKG</v>
      </c>
      <c r="F519" s="57" t="str">
        <f aca="false">Flights!$K$20</f>
        <v>EY</v>
      </c>
      <c r="G519" s="57" t="s">
        <v>416</v>
      </c>
      <c r="H519" s="57" t="s">
        <v>374</v>
      </c>
      <c r="I519" s="57" t="s">
        <v>424</v>
      </c>
      <c r="J519" s="57" t="s">
        <v>427</v>
      </c>
      <c r="K519" s="67"/>
      <c r="L519" s="67" t="s">
        <v>418</v>
      </c>
      <c r="M519" s="67"/>
      <c r="N519" s="67" t="s">
        <v>379</v>
      </c>
      <c r="O519" s="67" t="s">
        <v>419</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")))/(LEN(L_PendNeg)+1)),1,0),1)</f>
        <v>0</v>
      </c>
      <c r="BK519" s="61" t="n">
        <f aca="false">IFERROR(IF(SUMPRODUCT((LEN(BF519)-LEN(SUBSTITUTE(BF519," "&amp;L_PendStrict&amp;" "," ")))/(LEN(L_PendStrict)+1))&gt;SUMPRODUCT((LEN(BF519)-LEN(SUBSTITUTE(BF519," "&amp;L_PendNeg&amp;" "," ")))/(LEN(L_PendNeg)+1)),1,0),1)</f>
        <v>0</v>
      </c>
      <c r="BL519" s="61" t="n">
        <f aca="false">IFERROR(IF(OR(SUMPRODUCT(--ISNUMBER(SEARCH({"a0","a-0","a_0","a/0","a.0"},BN519)))&gt;0,SUMPRODUCT(--ISNUMBER(SEARCH({"ref 0","ref no 0","ref. 0","ref: 0","no. 0","no: 0","# 0","rev 0","email 0","memo 0","form 0","sheet 0","log 0","doc 0","report 0","photo 0","photos 0","img 0","file 0","ack 0","batch 0","lot 0","job 0","record 0","fax 0","letter 0","ref0","#0","no.0","no:0"},BM519)))&gt;0,AND(SUMPRODUCT(--ISNUMBER(SEARCH({" ref "," email "," memo "," form "," sheet "," report "," ack "," letter "," record "," log "," doc "," file "," batch "," lot "," job "," fax "," rev "," ticket "," case "," order "},(" "&amp;SUBSTITUTE(SUBSTITUTE(SUBSTITUTE(BM519,":"," "),"."," "),","," ")&amp;" "))))&gt;0,ISNUMBER(SEARCH("000",SUBSTITUTE(BM519,":"," ")))),SUMPRODUCT(--ISNUMBER(SEARCH({"http","www.","\",".pdf",".jpg",".jpeg",".png",".heic",".xls",".doc",".msg",".eml"},Z519)))&gt;0),1,0),0)</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IFERROR(IF(OR(SUMPRODUCT(--ISNUMBER(SEARCH({"a0","a-0","a_0","a/0","a.0"},BP519)))&gt;0,SUMPRODUCT(--ISNUMBER(SEARCH({"ref 0","ref no 0","ref. 0","ref: 0","no. 0","no: 0","# 0","rev 0","email 0","memo 0","form 0","sheet 0","log 0","doc 0","report 0","photo 0","photos 0","img 0","file 0","ack 0","batch 0","lot 0","job 0","record 0","fax 0","letter 0","ref0","#0","no.0","no:0"},BO519)))&gt;0,AND(SUMPRODUCT(--ISNUMBER(SEARCH({" ref "," email "," memo "," form "," sheet "," report "," ack "," letter "," record "," log "," doc "," file "," batch "," lot "," job "," fax "," rev "," ticket "," case "," order "},(" "&amp;SUBSTITUTE(SUBSTITUTE(SUBSTITUTE(BO519,":"," "),"."," "),","," ")&amp;" "))))&gt;0,ISNUMBER(SEARCH("000",SUBSTITUTE(BO519,":"," ")))),SUMPRODUCT(--ISNUMBER(SEARCH({"http","www.","\",".pdf",".jpg",".jpeg",".png",".heic",".xls",".doc",".msg",".eml"},W519)))&gt;0),1,0),0)</f>
        <v>0</v>
      </c>
    </row>
    <row r="520" customFormat="false" ht="39.75" hidden="false" customHeight="true" outlineLevel="0" collapsed="false">
      <c r="A520" s="57" t="s">
        <v>1173</v>
      </c>
      <c r="B520" s="57" t="s">
        <v>280</v>
      </c>
      <c r="C520" s="57" t="str">
        <f aca="false">Flights!$F$20</f>
        <v>MH0072</v>
      </c>
      <c r="D520" s="58" t="n">
        <f aca="false">Flights!$D$20</f>
        <v>46321</v>
      </c>
      <c r="E520" s="57" t="str">
        <f aca="false">Flights!$G$20&amp;"-"&amp;Flights!$H$20</f>
        <v>KUL-HKG</v>
      </c>
      <c r="F520" s="57" t="str">
        <f aca="false">Flights!$K$20</f>
        <v>EY</v>
      </c>
      <c r="G520" s="57" t="s">
        <v>416</v>
      </c>
      <c r="H520" s="57" t="s">
        <v>374</v>
      </c>
      <c r="I520" s="57" t="s">
        <v>424</v>
      </c>
      <c r="J520" s="57" t="s">
        <v>429</v>
      </c>
      <c r="K520" s="67"/>
      <c r="L520" s="67" t="s">
        <v>418</v>
      </c>
      <c r="M520" s="67"/>
      <c r="N520" s="67" t="s">
        <v>379</v>
      </c>
      <c r="O520" s="67" t="s">
        <v>419</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")))/(LEN(L_PendNeg)+1)),1,0),1)</f>
        <v>0</v>
      </c>
      <c r="BK520" s="61" t="n">
        <f aca="false">IFERROR(IF(SUMPRODUCT((LEN(BF520)-LEN(SUBSTITUTE(BF520," "&amp;L_PendStrict&amp;" "," ")))/(LEN(L_PendStrict)+1))&gt;SUMPRODUCT((LEN(BF520)-LEN(SUBSTITUTE(BF520," "&amp;L_PendNeg&amp;" "," ")))/(LEN(L_PendNeg)+1)),1,0),1)</f>
        <v>0</v>
      </c>
      <c r="BL520" s="61" t="n">
        <f aca="false">IFERROR(IF(OR(SUMPRODUCT(--ISNUMBER(SEARCH({"a0","a-0","a_0","a/0","a.0"},BN520)))&gt;0,SUMPRODUCT(--ISNUMBER(SEARCH({"ref 0","ref no 0","ref. 0","ref: 0","no. 0","no: 0","# 0","rev 0","email 0","memo 0","form 0","sheet 0","log 0","doc 0","report 0","photo 0","photos 0","img 0","file 0","ack 0","batch 0","lot 0","job 0","record 0","fax 0","letter 0","ref0","#0","no.0","no:0"},BM520)))&gt;0,AND(SUMPRODUCT(--ISNUMBER(SEARCH({" ref "," email "," memo "," form "," sheet "," report "," ack "," letter "," record "," log "," doc "," file "," batch "," lot "," job "," fax "," rev "," ticket "," case "," order "},(" "&amp;SUBSTITUTE(SUBSTITUTE(SUBSTITUTE(BM520,":"," "),"."," "),","," ")&amp;" "))))&gt;0,ISNUMBER(SEARCH("000",SUBSTITUTE(BM520,":"," ")))),SUMPRODUCT(--ISNUMBER(SEARCH({"http","www.","\",".pdf",".jpg",".jpeg",".png",".heic",".xls",".doc",".msg",".eml"},Z520)))&gt;0),1,0),0)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IFERROR(IF(OR(SUMPRODUCT(--ISNUMBER(SEARCH({"a0","a-0","a_0","a/0","a.0"},BP520)))&gt;0,SUMPRODUCT(--ISNUMBER(SEARCH({"ref 0","ref no 0","ref. 0","ref: 0","no. 0","no: 0","# 0","rev 0","email 0","memo 0","form 0","sheet 0","log 0","doc 0","report 0","photo 0","photos 0","img 0","file 0","ack 0","batch 0","lot 0","job 0","record 0","fax 0","letter 0","ref0","#0","no.0","no:0"},BO520)))&gt;0,AND(SUMPRODUCT(--ISNUMBER(SEARCH({" ref "," email "," memo "," form "," sheet "," report "," ack "," letter "," record "," log "," doc "," file "," batch "," lot "," job "," fax "," rev "," ticket "," case "," order "},(" "&amp;SUBSTITUTE(SUBSTITUTE(SUBSTITUTE(BO520,":"," "),"."," "),","," ")&amp;" "))))&gt;0,ISNUMBER(SEARCH("000",SUBSTITUTE(BO520,":"," ")))),SUMPRODUCT(--ISNUMBER(SEARCH({"http","www.","\",".pdf",".jpg",".jpeg",".png",".heic",".xls",".doc",".msg",".eml"},W520)))&gt;0),1,0),0)</f>
        <v>0</v>
      </c>
    </row>
    <row r="521" customFormat="false" ht="78.75" hidden="false" customHeight="true" outlineLevel="0" collapsed="false">
      <c r="A521" s="57" t="s">
        <v>1174</v>
      </c>
      <c r="B521" s="57" t="s">
        <v>280</v>
      </c>
      <c r="C521" s="57" t="str">
        <f aca="false">Flights!$F$20</f>
        <v>MH0072</v>
      </c>
      <c r="D521" s="58" t="n">
        <f aca="false">Flights!$D$20</f>
        <v>46321</v>
      </c>
      <c r="E521" s="57" t="str">
        <f aca="false">Flights!$G$20&amp;"-"&amp;Flights!$H$20</f>
        <v>KUL-HKG</v>
      </c>
      <c r="F521" s="57" t="str">
        <f aca="false">Flights!$K$20</f>
        <v>EY</v>
      </c>
      <c r="G521" s="57" t="s">
        <v>416</v>
      </c>
      <c r="H521" s="57" t="s">
        <v>374</v>
      </c>
      <c r="I521" s="57" t="s">
        <v>424</v>
      </c>
      <c r="J521" s="57" t="s">
        <v>431</v>
      </c>
      <c r="K521" s="67" t="s">
        <v>487</v>
      </c>
      <c r="L521" s="67" t="s">
        <v>418</v>
      </c>
      <c r="M521" s="67"/>
      <c r="N521" s="67" t="s">
        <v>379</v>
      </c>
      <c r="O521" s="67" t="s">
        <v>419</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")))/(LEN(L_PendNeg)+1)),1,0),1)</f>
        <v>0</v>
      </c>
      <c r="BK521" s="61" t="n">
        <f aca="false">IFERROR(IF(SUMPRODUCT((LEN(BF521)-LEN(SUBSTITUTE(BF521," "&amp;L_PendStrict&amp;" "," ")))/(LEN(L_PendStrict)+1))&gt;SUMPRODUCT((LEN(BF521)-LEN(SUBSTITUTE(BF521," "&amp;L_PendNeg&amp;" "," ")))/(LEN(L_PendNeg)+1)),1,0),1)</f>
        <v>0</v>
      </c>
      <c r="BL521" s="61" t="n">
        <f aca="false">IFERROR(IF(OR(SUMPRODUCT(--ISNUMBER(SEARCH({"a0","a-0","a_0","a/0","a.0"},BN521)))&gt;0,SUMPRODUCT(--ISNUMBER(SEARCH({"ref 0","ref no 0","ref. 0","ref: 0","no. 0","no: 0","# 0","rev 0","email 0","memo 0","form 0","sheet 0","log 0","doc 0","report 0","photo 0","photos 0","img 0","file 0","ack 0","batch 0","lot 0","job 0","record 0","fax 0","letter 0","ref0","#0","no.0","no:0"},BM521)))&gt;0,AND(SUMPRODUCT(--ISNUMBER(SEARCH({" ref "," email "," memo "," form "," sheet "," report "," ack "," letter "," record "," log "," doc "," file "," batch "," lot "," job "," fax "," rev "," ticket "," case "," order "},(" "&amp;SUBSTITUTE(SUBSTITUTE(SUBSTITUTE(BM521,":"," "),"."," "),","," ")&amp;" "))))&gt;0,ISNUMBER(SEARCH("000",SUBSTITUTE(BM521,":"," ")))),SUMPRODUCT(--ISNUMBER(SEARCH({"http","www.","\",".pdf",".jpg",".jpeg",".png",".heic",".xls",".doc",".msg",".eml"},Z521)))&gt;0),1,0),0)</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IFERROR(IF(OR(SUMPRODUCT(--ISNUMBER(SEARCH({"a0","a-0","a_0","a/0","a.0"},BP521)))&gt;0,SUMPRODUCT(--ISNUMBER(SEARCH({"ref 0","ref no 0","ref. 0","ref: 0","no. 0","no: 0","# 0","rev 0","email 0","memo 0","form 0","sheet 0","log 0","doc 0","report 0","photo 0","photos 0","img 0","file 0","ack 0","batch 0","lot 0","job 0","record 0","fax 0","letter 0","ref0","#0","no.0","no:0"},BO521)))&gt;0,AND(SUMPRODUCT(--ISNUMBER(SEARCH({" ref "," email "," memo "," form "," sheet "," report "," ack "," letter "," record "," log "," doc "," file "," batch "," lot "," job "," fax "," rev "," ticket "," case "," order "},(" "&amp;SUBSTITUTE(SUBSTITUTE(SUBSTITUTE(BO521,":"," "),"."," "),","," ")&amp;" "))))&gt;0,ISNUMBER(SEARCH("000",SUBSTITUTE(BO521,":"," ")))),SUMPRODUCT(--ISNUMBER(SEARCH({"http","www.","\",".pdf",".jpg",".jpeg",".png",".heic",".xls",".doc",".msg",".eml"},W521)))&gt;0),1,0),0)</f>
        <v>0</v>
      </c>
    </row>
    <row r="522" customFormat="false" ht="39.75" hidden="false" customHeight="true" outlineLevel="0" collapsed="false">
      <c r="A522" s="57" t="s">
        <v>1175</v>
      </c>
      <c r="B522" s="57" t="s">
        <v>280</v>
      </c>
      <c r="C522" s="57" t="str">
        <f aca="false">Flights!$F$20</f>
        <v>MH0072</v>
      </c>
      <c r="D522" s="58" t="n">
        <f aca="false">Flights!$D$20</f>
        <v>46321</v>
      </c>
      <c r="E522" s="57" t="str">
        <f aca="false">Flights!$G$20&amp;"-"&amp;Flights!$H$20</f>
        <v>KUL-HKG</v>
      </c>
      <c r="F522" s="57" t="str">
        <f aca="false">Flights!$K$20</f>
        <v>EY</v>
      </c>
      <c r="G522" s="57" t="s">
        <v>416</v>
      </c>
      <c r="H522" s="57" t="s">
        <v>374</v>
      </c>
      <c r="I522" s="57" t="s">
        <v>424</v>
      </c>
      <c r="J522" s="57" t="s">
        <v>434</v>
      </c>
      <c r="K522" s="67"/>
      <c r="L522" s="67" t="s">
        <v>418</v>
      </c>
      <c r="M522" s="67"/>
      <c r="N522" s="67" t="s">
        <v>379</v>
      </c>
      <c r="O522" s="67" t="s">
        <v>419</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")))/(LEN(L_PendNeg)+1)),1,0),1)</f>
        <v>0</v>
      </c>
      <c r="BK522" s="61" t="n">
        <f aca="false">IFERROR(IF(SUMPRODUCT((LEN(BF522)-LEN(SUBSTITUTE(BF522," "&amp;L_PendStrict&amp;" "," ")))/(LEN(L_PendStrict)+1))&gt;SUMPRODUCT((LEN(BF522)-LEN(SUBSTITUTE(BF522," "&amp;L_PendNeg&amp;" "," ")))/(LEN(L_PendNeg)+1)),1,0),1)</f>
        <v>0</v>
      </c>
      <c r="BL522" s="61" t="n">
        <f aca="false">IFERROR(IF(OR(SUMPRODUCT(--ISNUMBER(SEARCH({"a0","a-0","a_0","a/0","a.0"},BN522)))&gt;0,SUMPRODUCT(--ISNUMBER(SEARCH({"ref 0","ref no 0","ref. 0","ref: 0","no. 0","no: 0","# 0","rev 0","email 0","memo 0","form 0","sheet 0","log 0","doc 0","report 0","photo 0","photos 0","img 0","file 0","ack 0","batch 0","lot 0","job 0","record 0","fax 0","letter 0","ref0","#0","no.0","no:0"},BM522)))&gt;0,AND(SUMPRODUCT(--ISNUMBER(SEARCH({" ref "," email "," memo "," form "," sheet "," report "," ack "," letter "," record "," log "," doc "," file "," batch "," lot "," job "," fax "," rev "," ticket "," case "," order "},(" "&amp;SUBSTITUTE(SUBSTITUTE(SUBSTITUTE(BM522,":"," "),"."," "),","," ")&amp;" "))))&gt;0,ISNUMBER(SEARCH("000",SUBSTITUTE(BM522,":"," ")))),SUMPRODUCT(--ISNUMBER(SEARCH({"http","www.","\",".pdf",".jpg",".jpeg",".png",".heic",".xls",".doc",".msg",".eml"},Z522)))&gt;0),1,0),0)</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IFERROR(IF(OR(SUMPRODUCT(--ISNUMBER(SEARCH({"a0","a-0","a_0","a/0","a.0"},BP522)))&gt;0,SUMPRODUCT(--ISNUMBER(SEARCH({"ref 0","ref no 0","ref. 0","ref: 0","no. 0","no: 0","# 0","rev 0","email 0","memo 0","form 0","sheet 0","log 0","doc 0","report 0","photo 0","photos 0","img 0","file 0","ack 0","batch 0","lot 0","job 0","record 0","fax 0","letter 0","ref0","#0","no.0","no:0"},BO522)))&gt;0,AND(SUMPRODUCT(--ISNUMBER(SEARCH({" ref "," email "," memo "," form "," sheet "," report "," ack "," letter "," record "," log "," doc "," file "," batch "," lot "," job "," fax "," rev "," ticket "," case "," order "},(" "&amp;SUBSTITUTE(SUBSTITUTE(SUBSTITUTE(BO522,":"," "),"."," "),","," ")&amp;" "))))&gt;0,ISNUMBER(SEARCH("000",SUBSTITUTE(BO522,":"," ")))),SUMPRODUCT(--ISNUMBER(SEARCH({"http","www.","\",".pdf",".jpg",".jpeg",".png",".heic",".xls",".doc",".msg",".eml"},W522)))&gt;0),1,0),0)</f>
        <v>0</v>
      </c>
    </row>
    <row r="523" customFormat="false" ht="41.25" hidden="false" customHeight="true" outlineLevel="0" collapsed="false">
      <c r="A523" s="57" t="s">
        <v>1176</v>
      </c>
      <c r="B523" s="57" t="s">
        <v>280</v>
      </c>
      <c r="C523" s="57" t="str">
        <f aca="false">Flights!$F$20</f>
        <v>MH0072</v>
      </c>
      <c r="D523" s="58" t="n">
        <f aca="false">Flights!$D$20</f>
        <v>46321</v>
      </c>
      <c r="E523" s="57" t="str">
        <f aca="false">Flights!$G$20&amp;"-"&amp;Flights!$H$20</f>
        <v>KUL-HKG</v>
      </c>
      <c r="F523" s="57" t="str">
        <f aca="false">Flights!$K$20</f>
        <v>EY</v>
      </c>
      <c r="G523" s="57" t="s">
        <v>416</v>
      </c>
      <c r="H523" s="57" t="s">
        <v>374</v>
      </c>
      <c r="I523" s="57" t="s">
        <v>443</v>
      </c>
      <c r="J523" s="57" t="s">
        <v>444</v>
      </c>
      <c r="K523" s="67" t="s">
        <v>445</v>
      </c>
      <c r="L523" s="67" t="s">
        <v>1177</v>
      </c>
      <c r="M523" s="67" t="s">
        <v>447</v>
      </c>
      <c r="N523" s="67" t="s">
        <v>379</v>
      </c>
      <c r="O523" s="67" t="s">
        <v>499</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")))/(LEN(L_PendNeg)+1)),1,0),1)</f>
        <v>0</v>
      </c>
      <c r="BK523" s="61" t="n">
        <f aca="false">IFERROR(IF(SUMPRODUCT((LEN(BF523)-LEN(SUBSTITUTE(BF523," "&amp;L_PendStrict&amp;" "," ")))/(LEN(L_PendStrict)+1))&gt;SUMPRODUCT((LEN(BF523)-LEN(SUBSTITUTE(BF523," "&amp;L_PendNeg&amp;" "," ")))/(LEN(L_PendNeg)+1)),1,0),1)</f>
        <v>0</v>
      </c>
      <c r="BL523" s="61" t="n">
        <f aca="false">IFERROR(IF(OR(SUMPRODUCT(--ISNUMBER(SEARCH({"a0","a-0","a_0","a/0","a.0"},BN523)))&gt;0,SUMPRODUCT(--ISNUMBER(SEARCH({"ref 0","ref no 0","ref. 0","ref: 0","no. 0","no: 0","# 0","rev 0","email 0","memo 0","form 0","sheet 0","log 0","doc 0","report 0","photo 0","photos 0","img 0","file 0","ack 0","batch 0","lot 0","job 0","record 0","fax 0","letter 0","ref0","#0","no.0","no:0"},BM523)))&gt;0,AND(SUMPRODUCT(--ISNUMBER(SEARCH({" ref "," email "," memo "," form "," sheet "," report "," ack "," letter "," record "," log "," doc "," file "," batch "," lot "," job "," fax "," rev "," ticket "," case "," order "},(" "&amp;SUBSTITUTE(SUBSTITUTE(SUBSTITUTE(BM523,":"," "),"."," "),","," ")&amp;" "))))&gt;0,ISNUMBER(SEARCH("000",SUBSTITUTE(BM523,":"," ")))),SUMPRODUCT(--ISNUMBER(SEARCH({"http","www.","\",".pdf",".jpg",".jpeg",".png",".heic",".xls",".doc",".msg",".eml"},Z523)))&gt;0),1,0),0)</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IFERROR(IF(OR(SUMPRODUCT(--ISNUMBER(SEARCH({"a0","a-0","a_0","a/0","a.0"},BP523)))&gt;0,SUMPRODUCT(--ISNUMBER(SEARCH({"ref 0","ref no 0","ref. 0","ref: 0","no. 0","no: 0","# 0","rev 0","email 0","memo 0","form 0","sheet 0","log 0","doc 0","report 0","photo 0","photos 0","img 0","file 0","ack 0","batch 0","lot 0","job 0","record 0","fax 0","letter 0","ref0","#0","no.0","no:0"},BO523)))&gt;0,AND(SUMPRODUCT(--ISNUMBER(SEARCH({" ref "," email "," memo "," form "," sheet "," report "," ack "," letter "," record "," log "," doc "," file "," batch "," lot "," job "," fax "," rev "," ticket "," case "," order "},(" "&amp;SUBSTITUTE(SUBSTITUTE(SUBSTITUTE(BO523,":"," "),"."," "),","," ")&amp;" "))))&gt;0,ISNUMBER(SEARCH("000",SUBSTITUTE(BO523,":"," ")))),SUMPRODUCT(--ISNUMBER(SEARCH({"http","www.","\",".pdf",".jpg",".jpeg",".png",".heic",".xls",".doc",".msg",".eml"},W523)))&gt;0),1,0),0)</f>
        <v>0</v>
      </c>
    </row>
    <row r="524" customFormat="false" ht="116.25" hidden="false" customHeight="true" outlineLevel="0" collapsed="false">
      <c r="A524" s="57" t="s">
        <v>1178</v>
      </c>
      <c r="B524" s="57" t="s">
        <v>280</v>
      </c>
      <c r="C524" s="57" t="str">
        <f aca="false">Flights!$F$20</f>
        <v>MH0072</v>
      </c>
      <c r="D524" s="58" t="n">
        <f aca="false">Flights!$D$20</f>
        <v>46321</v>
      </c>
      <c r="E524" s="57" t="str">
        <f aca="false">Flights!$G$20&amp;"-"&amp;Flights!$H$20</f>
        <v>KUL-HKG</v>
      </c>
      <c r="F524" s="57" t="str">
        <f aca="false">Flights!$K$20</f>
        <v>EY</v>
      </c>
      <c r="G524" s="57" t="s">
        <v>416</v>
      </c>
      <c r="H524" s="57" t="s">
        <v>374</v>
      </c>
      <c r="I524" s="57" t="s">
        <v>443</v>
      </c>
      <c r="J524" s="57" t="s">
        <v>450</v>
      </c>
      <c r="K524" s="67" t="s">
        <v>445</v>
      </c>
      <c r="L524" s="67" t="s">
        <v>1179</v>
      </c>
      <c r="M524" s="67" t="s">
        <v>447</v>
      </c>
      <c r="N524" s="67" t="s">
        <v>440</v>
      </c>
      <c r="O524" s="67" t="s">
        <v>1180</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")))/(LEN(L_PendNeg)+1)),1,0),1)</f>
        <v>0</v>
      </c>
      <c r="BK524" s="61" t="n">
        <f aca="false">IFERROR(IF(SUMPRODUCT((LEN(BF524)-LEN(SUBSTITUTE(BF524," "&amp;L_PendStrict&amp;" "," ")))/(LEN(L_PendStrict)+1))&gt;SUMPRODUCT((LEN(BF524)-LEN(SUBSTITUTE(BF524," "&amp;L_PendNeg&amp;" "," ")))/(LEN(L_PendNeg)+1)),1,0),1)</f>
        <v>0</v>
      </c>
      <c r="BL524" s="61" t="n">
        <f aca="false">IFERROR(IF(OR(SUMPRODUCT(--ISNUMBER(SEARCH({"a0","a-0","a_0","a/0","a.0"},BN524)))&gt;0,SUMPRODUCT(--ISNUMBER(SEARCH({"ref 0","ref no 0","ref. 0","ref: 0","no. 0","no: 0","# 0","rev 0","email 0","memo 0","form 0","sheet 0","log 0","doc 0","report 0","photo 0","photos 0","img 0","file 0","ack 0","batch 0","lot 0","job 0","record 0","fax 0","letter 0","ref0","#0","no.0","no:0"},BM524)))&gt;0,AND(SUMPRODUCT(--ISNUMBER(SEARCH({" ref "," email "," memo "," form "," sheet "," report "," ack "," letter "," record "," log "," doc "," file "," batch "," lot "," job "," fax "," rev "," ticket "," case "," order "},(" "&amp;SUBSTITUTE(SUBSTITUTE(SUBSTITUTE(BM524,":"," "),"."," "),","," ")&amp;" "))))&gt;0,ISNUMBER(SEARCH("000",SUBSTITUTE(BM524,":"," ")))),SUMPRODUCT(--ISNUMBER(SEARCH({"http","www.","\",".pdf",".jpg",".jpeg",".png",".heic",".xls",".doc",".msg",".eml"},Z524)))&gt;0),1,0),0)</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IFERROR(IF(OR(SUMPRODUCT(--ISNUMBER(SEARCH({"a0","a-0","a_0","a/0","a.0"},BP524)))&gt;0,SUMPRODUCT(--ISNUMBER(SEARCH({"ref 0","ref no 0","ref. 0","ref: 0","no. 0","no: 0","# 0","rev 0","email 0","memo 0","form 0","sheet 0","log 0","doc 0","report 0","photo 0","photos 0","img 0","file 0","ack 0","batch 0","lot 0","job 0","record 0","fax 0","letter 0","ref0","#0","no.0","no:0"},BO524)))&gt;0,AND(SUMPRODUCT(--ISNUMBER(SEARCH({" ref "," email "," memo "," form "," sheet "," report "," ack "," letter "," record "," log "," doc "," file "," batch "," lot "," job "," fax "," rev "," ticket "," case "," order "},(" "&amp;SUBSTITUTE(SUBSTITUTE(SUBSTITUTE(BO524,":"," "),"."," "),","," ")&amp;" "))))&gt;0,ISNUMBER(SEARCH("000",SUBSTITUTE(BO524,":"," ")))),SUMPRODUCT(--ISNUMBER(SEARCH({"http","www.","\",".pdf",".jpg",".jpeg",".png",".heic",".xls",".doc",".msg",".eml"},W524)))&gt;0),1,0),0)</f>
        <v>0</v>
      </c>
    </row>
    <row r="525" customFormat="false" ht="54" hidden="false" customHeight="true" outlineLevel="0" collapsed="false">
      <c r="A525" s="57" t="s">
        <v>1181</v>
      </c>
      <c r="B525" s="57" t="s">
        <v>280</v>
      </c>
      <c r="C525" s="57" t="str">
        <f aca="false">Flights!$F$20</f>
        <v>MH0072</v>
      </c>
      <c r="D525" s="58" t="n">
        <f aca="false">Flights!$D$20</f>
        <v>46321</v>
      </c>
      <c r="E525" s="57" t="str">
        <f aca="false">Flights!$G$20&amp;"-"&amp;Flights!$H$20</f>
        <v>KUL-HKG</v>
      </c>
      <c r="F525" s="57" t="str">
        <f aca="false">Flights!$K$20</f>
        <v>EY</v>
      </c>
      <c r="G525" s="57" t="s">
        <v>416</v>
      </c>
      <c r="H525" s="57" t="s">
        <v>374</v>
      </c>
      <c r="I525" s="57" t="s">
        <v>630</v>
      </c>
      <c r="J525" s="57" t="s">
        <v>1182</v>
      </c>
      <c r="K525" s="67" t="s">
        <v>1183</v>
      </c>
      <c r="L525" s="67" t="s">
        <v>1184</v>
      </c>
      <c r="M525" s="67" t="s">
        <v>447</v>
      </c>
      <c r="N525" s="67" t="s">
        <v>379</v>
      </c>
      <c r="O525" s="67" t="s">
        <v>1185</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")))/(LEN(L_PendNeg)+1)),1,0),1)</f>
        <v>0</v>
      </c>
      <c r="BK525" s="61" t="n">
        <f aca="false">IFERROR(IF(SUMPRODUCT((LEN(BF525)-LEN(SUBSTITUTE(BF525," "&amp;L_PendStrict&amp;" "," ")))/(LEN(L_PendStrict)+1))&gt;SUMPRODUCT((LEN(BF525)-LEN(SUBSTITUTE(BF525," "&amp;L_PendNeg&amp;" "," ")))/(LEN(L_PendNeg)+1)),1,0),1)</f>
        <v>0</v>
      </c>
      <c r="BL525" s="61" t="n">
        <f aca="false">IFERROR(IF(OR(SUMPRODUCT(--ISNUMBER(SEARCH({"a0","a-0","a_0","a/0","a.0"},BN525)))&gt;0,SUMPRODUCT(--ISNUMBER(SEARCH({"ref 0","ref no 0","ref. 0","ref: 0","no. 0","no: 0","# 0","rev 0","email 0","memo 0","form 0","sheet 0","log 0","doc 0","report 0","photo 0","photos 0","img 0","file 0","ack 0","batch 0","lot 0","job 0","record 0","fax 0","letter 0","ref0","#0","no.0","no:0"},BM525)))&gt;0,AND(SUMPRODUCT(--ISNUMBER(SEARCH({" ref "," email "," memo "," form "," sheet "," report "," ack "," letter "," record "," log "," doc "," file "," batch "," lot "," job "," fax "," rev "," ticket "," case "," order "},(" "&amp;SUBSTITUTE(SUBSTITUTE(SUBSTITUTE(BM525,":"," "),"."," "),","," ")&amp;" "))))&gt;0,ISNUMBER(SEARCH("000",SUBSTITUTE(BM525,":"," ")))),SUMPRODUCT(--ISNUMBER(SEARCH({"http","www.","\",".pdf",".jpg",".jpeg",".png",".heic",".xls",".doc",".msg",".eml"},Z525)))&gt;0),1,0),0)</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IFERROR(IF(OR(SUMPRODUCT(--ISNUMBER(SEARCH({"a0","a-0","a_0","a/0","a.0"},BP525)))&gt;0,SUMPRODUCT(--ISNUMBER(SEARCH({"ref 0","ref no 0","ref. 0","ref: 0","no. 0","no: 0","# 0","rev 0","email 0","memo 0","form 0","sheet 0","log 0","doc 0","report 0","photo 0","photos 0","img 0","file 0","ack 0","batch 0","lot 0","job 0","record 0","fax 0","letter 0","ref0","#0","no.0","no:0"},BO525)))&gt;0,AND(SUMPRODUCT(--ISNUMBER(SEARCH({" ref "," email "," memo "," form "," sheet "," report "," ack "," letter "," record "," log "," doc "," file "," batch "," lot "," job "," fax "," rev "," ticket "," case "," order "},(" "&amp;SUBSTITUTE(SUBSTITUTE(SUBSTITUTE(BO525,":"," "),"."," "),","," ")&amp;" "))))&gt;0,ISNUMBER(SEARCH("000",SUBSTITUTE(BO525,":"," ")))),SUMPRODUCT(--ISNUMBER(SEARCH({"http","www.","\",".pdf",".jpg",".jpeg",".png",".heic",".xls",".doc",".msg",".eml"},W525)))&gt;0),1,0),0)</f>
        <v>0</v>
      </c>
    </row>
    <row r="526" customFormat="false" ht="39.75" hidden="false" customHeight="true" outlineLevel="0" collapsed="false">
      <c r="A526" s="57" t="s">
        <v>1186</v>
      </c>
      <c r="B526" s="57" t="s">
        <v>280</v>
      </c>
      <c r="C526" s="57" t="str">
        <f aca="false">Flights!$F$20</f>
        <v>MH0072</v>
      </c>
      <c r="D526" s="58" t="n">
        <f aca="false">Flights!$D$20</f>
        <v>46321</v>
      </c>
      <c r="E526" s="57" t="str">
        <f aca="false">Flights!$G$20&amp;"-"&amp;Flights!$H$20</f>
        <v>KUL-HKG</v>
      </c>
      <c r="F526" s="57" t="str">
        <f aca="false">Flights!$K$20</f>
        <v>EY</v>
      </c>
      <c r="G526" s="57" t="s">
        <v>455</v>
      </c>
      <c r="H526" s="57" t="s">
        <v>456</v>
      </c>
      <c r="I526" s="57" t="s">
        <v>375</v>
      </c>
      <c r="J526" s="57" t="s">
        <v>457</v>
      </c>
      <c r="K526" s="67" t="s">
        <v>422</v>
      </c>
      <c r="L526" s="67" t="s">
        <v>458</v>
      </c>
      <c r="M526" s="67"/>
      <c r="N526" s="67" t="s">
        <v>379</v>
      </c>
      <c r="O526" s="67" t="s">
        <v>459</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IFERROR(IF(OR(SUMPRODUCT(--ISNUMBER(SEARCH({"a0","a-0","a_0","a/0","a.0"},BN526)))&gt;0,SUMPRODUCT(--ISNUMBER(SEARCH({"ref 0","ref no 0","ref. 0","ref: 0","no. 0","no: 0","# 0","rev 0","email 0","memo 0","form 0","sheet 0","log 0","doc 0","report 0","photo 0","photos 0","img 0","file 0","ack 0","batch 0","lot 0","job 0","record 0","fax 0","letter 0","ref0","#0","no.0","no:0"},BM526)))&gt;0,AND(SUMPRODUCT(--ISNUMBER(SEARCH({" ref "," email "," memo "," form "," sheet "," report "," ack "," letter "," record "," log "," doc "," file "," batch "," lot "," job "," fax "," rev "," ticket "," case "," order "},(" "&amp;SUBSTITUTE(SUBSTITUTE(SUBSTITUTE(BM526,":"," "),"."," "),","," ")&amp;" "))))&gt;0,ISNUMBER(SEARCH("000",SUBSTITUTE(BM526,":"," ")))),SUMPRODUCT(--ISNUMBER(SEARCH({"http","www.","\",".pdf",".jpg",".jpeg",".png",".heic",".xls",".doc",".msg",".eml"},Z526)))&gt;0),1,0),0)</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IFERROR(IF(OR(SUMPRODUCT(--ISNUMBER(SEARCH({"a0","a-0","a_0","a/0","a.0"},BP526)))&gt;0,SUMPRODUCT(--ISNUMBER(SEARCH({"ref 0","ref no 0","ref. 0","ref: 0","no. 0","no: 0","# 0","rev 0","email 0","memo 0","form 0","sheet 0","log 0","doc 0","report 0","photo 0","photos 0","img 0","file 0","ack 0","batch 0","lot 0","job 0","record 0","fax 0","letter 0","ref0","#0","no.0","no:0"},BO526)))&gt;0,AND(SUMPRODUCT(--ISNUMBER(SEARCH({" ref "," email "," memo "," form "," sheet "," report "," ack "," letter "," record "," log "," doc "," file "," batch "," lot "," job "," fax "," rev "," ticket "," case "," order "},(" "&amp;SUBSTITUTE(SUBSTITUTE(SUBSTITUTE(BO526,":"," "),"."," "),","," ")&amp;" "))))&gt;0,ISNUMBER(SEARCH("000",SUBSTITUTE(BO526,":"," ")))),SUMPRODUCT(--ISNUMBER(SEARCH({"http","www.","\",".pdf",".jpg",".jpeg",".png",".heic",".xls",".doc",".msg",".eml"},W526)))&gt;0),1,0),0)</f>
        <v>0</v>
      </c>
    </row>
    <row r="527" customFormat="false" ht="39.75" hidden="false" customHeight="true" outlineLevel="0" collapsed="false">
      <c r="A527" s="57" t="s">
        <v>1187</v>
      </c>
      <c r="B527" s="57" t="s">
        <v>280</v>
      </c>
      <c r="C527" s="57" t="str">
        <f aca="false">Flights!$F$20</f>
        <v>MH0072</v>
      </c>
      <c r="D527" s="58" t="n">
        <f aca="false">Flights!$D$20</f>
        <v>46321</v>
      </c>
      <c r="E527" s="57" t="str">
        <f aca="false">Flights!$G$20&amp;"-"&amp;Flights!$H$20</f>
        <v>KUL-HKG</v>
      </c>
      <c r="F527" s="57" t="str">
        <f aca="false">Flights!$K$20</f>
        <v>EY</v>
      </c>
      <c r="G527" s="57" t="s">
        <v>455</v>
      </c>
      <c r="H527" s="57" t="s">
        <v>456</v>
      </c>
      <c r="I527" s="57" t="s">
        <v>424</v>
      </c>
      <c r="J527" s="57" t="s">
        <v>461</v>
      </c>
      <c r="K527" s="67" t="s">
        <v>422</v>
      </c>
      <c r="L527" s="67" t="s">
        <v>458</v>
      </c>
      <c r="M527" s="67"/>
      <c r="N527" s="67" t="s">
        <v>379</v>
      </c>
      <c r="O527" s="67" t="s">
        <v>459</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IFERROR(IF(OR(SUMPRODUCT(--ISNUMBER(SEARCH({"a0","a-0","a_0","a/0","a.0"},BN527)))&gt;0,SUMPRODUCT(--ISNUMBER(SEARCH({"ref 0","ref no 0","ref. 0","ref: 0","no. 0","no: 0","# 0","rev 0","email 0","memo 0","form 0","sheet 0","log 0","doc 0","report 0","photo 0","photos 0","img 0","file 0","ack 0","batch 0","lot 0","job 0","record 0","fax 0","letter 0","ref0","#0","no.0","no:0"},BM527)))&gt;0,AND(SUMPRODUCT(--ISNUMBER(SEARCH({" ref "," email "," memo "," form "," sheet "," report "," ack "," letter "," record "," log "," doc "," file "," batch "," lot "," job "," fax "," rev "," ticket "," case "," order "},(" "&amp;SUBSTITUTE(SUBSTITUTE(SUBSTITUTE(BM527,":"," "),"."," "),","," ")&amp;" "))))&gt;0,ISNUMBER(SEARCH("000",SUBSTITUTE(BM527,":"," ")))),SUMPRODUCT(--ISNUMBER(SEARCH({"http","www.","\",".pdf",".jpg",".jpeg",".png",".heic",".xls",".doc",".msg",".eml"},Z527)))&gt;0),1,0),0)</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IFERROR(IF(OR(SUMPRODUCT(--ISNUMBER(SEARCH({"a0","a-0","a_0","a/0","a.0"},BP527)))&gt;0,SUMPRODUCT(--ISNUMBER(SEARCH({"ref 0","ref no 0","ref. 0","ref: 0","no. 0","no: 0","# 0","rev 0","email 0","memo 0","form 0","sheet 0","log 0","doc 0","report 0","photo 0","photos 0","img 0","file 0","ack 0","batch 0","lot 0","job 0","record 0","fax 0","letter 0","ref0","#0","no.0","no:0"},BO527)))&gt;0,AND(SUMPRODUCT(--ISNUMBER(SEARCH({" ref "," email "," memo "," form "," sheet "," report "," ack "," letter "," record "," log "," doc "," file "," batch "," lot "," job "," fax "," rev "," ticket "," case "," order "},(" "&amp;SUBSTITUTE(SUBSTITUTE(SUBSTITUTE(BO527,":"," "),"."," "),","," ")&amp;" "))))&gt;0,ISNUMBER(SEARCH("000",SUBSTITUTE(BO527,":"," ")))),SUMPRODUCT(--ISNUMBER(SEARCH({"http","www.","\",".pdf",".jpg",".jpeg",".png",".heic",".xls",".doc",".msg",".eml"},W527)))&gt;0),1,0),0)</f>
        <v>0</v>
      </c>
    </row>
    <row r="528" customFormat="false" ht="39.75" hidden="false" customHeight="true" outlineLevel="0" collapsed="false">
      <c r="A528" s="57" t="s">
        <v>1188</v>
      </c>
      <c r="B528" s="57" t="s">
        <v>280</v>
      </c>
      <c r="C528" s="57" t="str">
        <f aca="false">Flights!$F$20</f>
        <v>MH0072</v>
      </c>
      <c r="D528" s="58" t="n">
        <f aca="false">Flights!$D$20</f>
        <v>46321</v>
      </c>
      <c r="E528" s="57" t="str">
        <f aca="false">Flights!$G$20&amp;"-"&amp;Flights!$H$20</f>
        <v>KUL-HKG</v>
      </c>
      <c r="F528" s="57" t="str">
        <f aca="false">Flights!$K$20</f>
        <v>EY</v>
      </c>
      <c r="G528" s="57" t="s">
        <v>455</v>
      </c>
      <c r="H528" s="57" t="s">
        <v>456</v>
      </c>
      <c r="I528" s="57" t="s">
        <v>443</v>
      </c>
      <c r="J528" s="57" t="s">
        <v>465</v>
      </c>
      <c r="K528" s="67" t="s">
        <v>445</v>
      </c>
      <c r="L528" s="67" t="s">
        <v>1177</v>
      </c>
      <c r="M528" s="67" t="s">
        <v>447</v>
      </c>
      <c r="N528" s="67" t="s">
        <v>379</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IFERROR(IF(OR(SUMPRODUCT(--ISNUMBER(SEARCH({"a0","a-0","a_0","a/0","a.0"},BN528)))&gt;0,SUMPRODUCT(--ISNUMBER(SEARCH({"ref 0","ref no 0","ref. 0","ref: 0","no. 0","no: 0","# 0","rev 0","email 0","memo 0","form 0","sheet 0","log 0","doc 0","report 0","photo 0","photos 0","img 0","file 0","ack 0","batch 0","lot 0","job 0","record 0","fax 0","letter 0","ref0","#0","no.0","no:0"},BM528)))&gt;0,AND(SUMPRODUCT(--ISNUMBER(SEARCH({" ref "," email "," memo "," form "," sheet "," report "," ack "," letter "," record "," log "," doc "," file "," batch "," lot "," job "," fax "," rev "," ticket "," case "," order "},(" "&amp;SUBSTITUTE(SUBSTITUTE(SUBSTITUTE(BM528,":"," "),"."," "),","," ")&amp;" "))))&gt;0,ISNUMBER(SEARCH("000",SUBSTITUTE(BM528,":"," ")))),SUMPRODUCT(--ISNUMBER(SEARCH({"http","www.","\",".pdf",".jpg",".jpeg",".png",".heic",".xls",".doc",".msg",".eml"},Z528)))&gt;0),1,0),0)</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IFERROR(IF(OR(SUMPRODUCT(--ISNUMBER(SEARCH({"a0","a-0","a_0","a/0","a.0"},BP528)))&gt;0,SUMPRODUCT(--ISNUMBER(SEARCH({"ref 0","ref no 0","ref. 0","ref: 0","no. 0","no: 0","# 0","rev 0","email 0","memo 0","form 0","sheet 0","log 0","doc 0","report 0","photo 0","photos 0","img 0","file 0","ack 0","batch 0","lot 0","job 0","record 0","fax 0","letter 0","ref0","#0","no.0","no:0"},BO528)))&gt;0,AND(SUMPRODUCT(--ISNUMBER(SEARCH({" ref "," email "," memo "," form "," sheet "," report "," ack "," letter "," record "," log "," doc "," file "," batch "," lot "," job "," fax "," rev "," ticket "," case "," order "},(" "&amp;SUBSTITUTE(SUBSTITUTE(SUBSTITUTE(BO528,":"," "),"."," "),","," ")&amp;" "))))&gt;0,ISNUMBER(SEARCH("000",SUBSTITUTE(BO528,":"," ")))),SUMPRODUCT(--ISNUMBER(SEARCH({"http","www.","\",".pdf",".jpg",".jpeg",".png",".heic",".xls",".doc",".msg",".eml"},W528)))&gt;0),1,0),0)</f>
        <v>0</v>
      </c>
    </row>
    <row r="529" customFormat="false" ht="91.5" hidden="false" customHeight="true" outlineLevel="0" collapsed="false">
      <c r="A529" s="57" t="s">
        <v>1189</v>
      </c>
      <c r="B529" s="57" t="s">
        <v>280</v>
      </c>
      <c r="C529" s="57" t="str">
        <f aca="false">Flights!$F$20</f>
        <v>MH0072</v>
      </c>
      <c r="D529" s="58" t="n">
        <f aca="false">Flights!$D$20</f>
        <v>46321</v>
      </c>
      <c r="E529" s="57" t="str">
        <f aca="false">Flights!$G$20&amp;"-"&amp;Flights!$H$20</f>
        <v>KUL-HKG</v>
      </c>
      <c r="F529" s="57" t="str">
        <f aca="false">Flights!$K$20</f>
        <v>EY</v>
      </c>
      <c r="G529" s="57" t="s">
        <v>455</v>
      </c>
      <c r="H529" s="57" t="s">
        <v>456</v>
      </c>
      <c r="I529" s="57" t="s">
        <v>443</v>
      </c>
      <c r="J529" s="57" t="s">
        <v>467</v>
      </c>
      <c r="K529" s="67" t="s">
        <v>445</v>
      </c>
      <c r="L529" s="67" t="s">
        <v>1179</v>
      </c>
      <c r="M529" s="67" t="s">
        <v>447</v>
      </c>
      <c r="N529" s="67" t="s">
        <v>440</v>
      </c>
      <c r="O529" s="67" t="s">
        <v>1190</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IFERROR(IF(OR(SUMPRODUCT(--ISNUMBER(SEARCH({"a0","a-0","a_0","a/0","a.0"},BN529)))&gt;0,SUMPRODUCT(--ISNUMBER(SEARCH({"ref 0","ref no 0","ref. 0","ref: 0","no. 0","no: 0","# 0","rev 0","email 0","memo 0","form 0","sheet 0","log 0","doc 0","report 0","photo 0","photos 0","img 0","file 0","ack 0","batch 0","lot 0","job 0","record 0","fax 0","letter 0","ref0","#0","no.0","no:0"},BM529)))&gt;0,AND(SUMPRODUCT(--ISNUMBER(SEARCH({" ref "," email "," memo "," form "," sheet "," report "," ack "," letter "," record "," log "," doc "," file "," batch "," lot "," job "," fax "," rev "," ticket "," case "," order "},(" "&amp;SUBSTITUTE(SUBSTITUTE(SUBSTITUTE(BM529,":"," "),"."," "),","," ")&amp;" "))))&gt;0,ISNUMBER(SEARCH("000",SUBSTITUTE(BM529,":"," ")))),SUMPRODUCT(--ISNUMBER(SEARCH({"http","www.","\",".pdf",".jpg",".jpeg",".png",".heic",".xls",".doc",".msg",".eml"},Z529)))&gt;0),1,0),0)</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IFERROR(IF(OR(SUMPRODUCT(--ISNUMBER(SEARCH({"a0","a-0","a_0","a/0","a.0"},BP529)))&gt;0,SUMPRODUCT(--ISNUMBER(SEARCH({"ref 0","ref no 0","ref. 0","ref: 0","no. 0","no: 0","# 0","rev 0","email 0","memo 0","form 0","sheet 0","log 0","doc 0","report 0","photo 0","photos 0","img 0","file 0","ack 0","batch 0","lot 0","job 0","record 0","fax 0","letter 0","ref0","#0","no.0","no:0"},BO529)))&gt;0,AND(SUMPRODUCT(--ISNUMBER(SEARCH({" ref "," email "," memo "," form "," sheet "," report "," ack "," letter "," record "," log "," doc "," file "," batch "," lot "," job "," fax "," rev "," ticket "," case "," order "},(" "&amp;SUBSTITUTE(SUBSTITUTE(SUBSTITUTE(BO529,":"," "),"."," "),","," ")&amp;" "))))&gt;0,ISNUMBER(SEARCH("000",SUBSTITUTE(BO529,":"," ")))),SUMPRODUCT(--ISNUMBER(SEARCH({"http","www.","\",".pdf",".jpg",".jpeg",".png",".heic",".xls",".doc",".msg",".eml"},W529)))&gt;0),1,0),0)</f>
        <v>0</v>
      </c>
    </row>
    <row r="530" customFormat="false" ht="41.25" hidden="false" customHeight="true" outlineLevel="0" collapsed="false">
      <c r="A530" s="57" t="s">
        <v>1191</v>
      </c>
      <c r="B530" s="57" t="s">
        <v>280</v>
      </c>
      <c r="C530" s="57" t="str">
        <f aca="false">Flights!$F$20</f>
        <v>MH0072</v>
      </c>
      <c r="D530" s="58" t="n">
        <f aca="false">Flights!$D$20</f>
        <v>46321</v>
      </c>
      <c r="E530" s="57" t="str">
        <f aca="false">Flights!$G$20&amp;"-"&amp;Flights!$H$20</f>
        <v>KUL-HKG</v>
      </c>
      <c r="F530" s="57" t="str">
        <f aca="false">Flights!$K$20</f>
        <v>EY</v>
      </c>
      <c r="G530" s="57" t="s">
        <v>455</v>
      </c>
      <c r="H530" s="57" t="s">
        <v>456</v>
      </c>
      <c r="I530" s="57" t="s">
        <v>630</v>
      </c>
      <c r="J530" s="57" t="s">
        <v>1192</v>
      </c>
      <c r="K530" s="67" t="s">
        <v>1183</v>
      </c>
      <c r="L530" s="67" t="s">
        <v>1184</v>
      </c>
      <c r="M530" s="67" t="s">
        <v>447</v>
      </c>
      <c r="N530" s="67" t="s">
        <v>379</v>
      </c>
      <c r="O530" s="67" t="s">
        <v>1193</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IFERROR(IF(OR(SUMPRODUCT(--ISNUMBER(SEARCH({"a0","a-0","a_0","a/0","a.0"},BN530)))&gt;0,SUMPRODUCT(--ISNUMBER(SEARCH({"ref 0","ref no 0","ref. 0","ref: 0","no. 0","no: 0","# 0","rev 0","email 0","memo 0","form 0","sheet 0","log 0","doc 0","report 0","photo 0","photos 0","img 0","file 0","ack 0","batch 0","lot 0","job 0","record 0","fax 0","letter 0","ref0","#0","no.0","no:0"},BM530)))&gt;0,AND(SUMPRODUCT(--ISNUMBER(SEARCH({" ref "," email "," memo "," form "," sheet "," report "," ack "," letter "," record "," log "," doc "," file "," batch "," lot "," job "," fax "," rev "," ticket "," case "," order "},(" "&amp;SUBSTITUTE(SUBSTITUTE(SUBSTITUTE(BM530,":"," "),"."," "),","," ")&amp;" "))))&gt;0,ISNUMBER(SEARCH("000",SUBSTITUTE(BM530,":"," ")))),SUMPRODUCT(--ISNUMBER(SEARCH({"http","www.","\",".pdf",".jpg",".jpeg",".png",".heic",".xls",".doc",".msg",".eml"},Z530)))&gt;0),1,0),0)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IFERROR(IF(OR(SUMPRODUCT(--ISNUMBER(SEARCH({"a0","a-0","a_0","a/0","a.0"},BP530)))&gt;0,SUMPRODUCT(--ISNUMBER(SEARCH({"ref 0","ref no 0","ref. 0","ref: 0","no. 0","no: 0","# 0","rev 0","email 0","memo 0","form 0","sheet 0","log 0","doc 0","report 0","photo 0","photos 0","img 0","file 0","ack 0","batch 0","lot 0","job 0","record 0","fax 0","letter 0","ref0","#0","no.0","no:0"},BO530)))&gt;0,AND(SUMPRODUCT(--ISNUMBER(SEARCH({" ref "," email "," memo "," form "," sheet "," report "," ack "," letter "," record "," log "," doc "," file "," batch "," lot "," job "," fax "," rev "," ticket "," case "," order "},(" "&amp;SUBSTITUTE(SUBSTITUTE(SUBSTITUTE(BO530,":"," "),"."," "),","," ")&amp;" "))))&gt;0,ISNUMBER(SEARCH("000",SUBSTITUTE(BO530,":"," ")))),SUMPRODUCT(--ISNUMBER(SEARCH({"http","www.","\",".pdf",".jpg",".jpeg",".png",".heic",".xls",".doc",".msg",".eml"},W530)))&gt;0),1,0),0)</f>
        <v>0</v>
      </c>
    </row>
    <row r="531" customFormat="false" ht="39.75" hidden="false" customHeight="true" outlineLevel="0" collapsed="false">
      <c r="A531" s="57" t="s">
        <v>1194</v>
      </c>
      <c r="B531" s="57" t="s">
        <v>290</v>
      </c>
      <c r="C531" s="57" t="str">
        <f aca="false">Flights!$F$21</f>
        <v>MH0073</v>
      </c>
      <c r="D531" s="58" t="n">
        <f aca="false">Flights!$D$21</f>
        <v>46322</v>
      </c>
      <c r="E531" s="57" t="str">
        <f aca="false">Flights!$G$21&amp;"-"&amp;Flights!$H$21</f>
        <v>HKG-KUL</v>
      </c>
      <c r="F531" s="57" t="str">
        <f aca="false">Flights!$K$21</f>
        <v>BC</v>
      </c>
      <c r="G531" s="57" t="s">
        <v>81</v>
      </c>
      <c r="H531" s="57" t="s">
        <v>374</v>
      </c>
      <c r="I531" s="57" t="s">
        <v>375</v>
      </c>
      <c r="J531" s="57" t="s">
        <v>376</v>
      </c>
      <c r="K531" s="67" t="s">
        <v>377</v>
      </c>
      <c r="L531" s="67" t="s">
        <v>378</v>
      </c>
      <c r="M531" s="67"/>
      <c r="N531" s="67" t="s">
        <v>379</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t="n">
        <f aca="false">IFERROR(IF(OR(SUMPRODUCT(--ISNUMBER(SEARCH({"a0","a-0","a_0","a/0","a.0"},BN531)))&gt;0,SUMPRODUCT(--ISNUMBER(SEARCH({"ref 0","ref no 0","ref. 0","ref: 0","no. 0","no: 0","# 0","rev 0","email 0","memo 0","form 0","sheet 0","log 0","doc 0","report 0","photo 0","photos 0","img 0","file 0","ack 0","batch 0","lot 0","job 0","record 0","fax 0","letter 0","ref0","#0","no.0","no:0"},BM531)))&gt;0,AND(SUMPRODUCT(--ISNUMBER(SEARCH({" ref "," email "," memo "," form "," sheet "," report "," ack "," letter "," record "," log "," doc "," file "," batch "," lot "," job "," fax "," rev "," ticket "," case "," order "},(" "&amp;SUBSTITUTE(SUBSTITUTE(SUBSTITUTE(BM531,":"," "),"."," "),","," ")&amp;" "))))&gt;0,ISNUMBER(SEARCH("000",SUBSTITUTE(BM531,":"," ")))),SUMPRODUCT(--ISNUMBER(SEARCH({"http","www.","\",".pdf",".jpg",".jpeg",".png",".heic",".xls",".doc",".msg",".eml"},Z531)))&gt;0),1,0),0)</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IFERROR(IF(OR(SUMPRODUCT(--ISNUMBER(SEARCH({"a0","a-0","a_0","a/0","a.0"},BP531)))&gt;0,SUMPRODUCT(--ISNUMBER(SEARCH({"ref 0","ref no 0","ref. 0","ref: 0","no. 0","no: 0","# 0","rev 0","email 0","memo 0","form 0","sheet 0","log 0","doc 0","report 0","photo 0","photos 0","img 0","file 0","ack 0","batch 0","lot 0","job 0","record 0","fax 0","letter 0","ref0","#0","no.0","no:0"},BO531)))&gt;0,AND(SUMPRODUCT(--ISNUMBER(SEARCH({" ref "," email "," memo "," form "," sheet "," report "," ack "," letter "," record "," log "," doc "," file "," batch "," lot "," job "," fax "," rev "," ticket "," case "," order "},(" "&amp;SUBSTITUTE(SUBSTITUTE(SUBSTITUTE(BO531,":"," "),"."," "),","," ")&amp;" "))))&gt;0,ISNUMBER(SEARCH("000",SUBSTITUTE(BO531,":"," ")))),SUMPRODUCT(--ISNUMBER(SEARCH({"http","www.","\",".pdf",".jpg",".jpeg",".png",".heic",".xls",".doc",".msg",".eml"},W531)))&gt;0),1,0),0)</f>
        <v>0</v>
      </c>
    </row>
    <row r="532" customFormat="false" ht="39.75" hidden="false" customHeight="true" outlineLevel="0" collapsed="false">
      <c r="A532" s="57" t="s">
        <v>1195</v>
      </c>
      <c r="B532" s="57" t="s">
        <v>290</v>
      </c>
      <c r="C532" s="57" t="str">
        <f aca="false">Flights!$F$21</f>
        <v>MH0073</v>
      </c>
      <c r="D532" s="58" t="n">
        <f aca="false">Flights!$D$21</f>
        <v>46322</v>
      </c>
      <c r="E532" s="57" t="str">
        <f aca="false">Flights!$G$21&amp;"-"&amp;Flights!$H$21</f>
        <v>HKG-KUL</v>
      </c>
      <c r="F532" s="57" t="str">
        <f aca="false">Flights!$K$21</f>
        <v>BC</v>
      </c>
      <c r="G532" s="57" t="s">
        <v>81</v>
      </c>
      <c r="H532" s="57" t="s">
        <v>374</v>
      </c>
      <c r="I532" s="57" t="s">
        <v>381</v>
      </c>
      <c r="J532" s="57" t="s">
        <v>382</v>
      </c>
      <c r="K532" s="67" t="s">
        <v>383</v>
      </c>
      <c r="L532" s="67" t="s">
        <v>378</v>
      </c>
      <c r="M532" s="67"/>
      <c r="N532" s="67" t="s">
        <v>379</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t="n">
        <f aca="false">IFERROR(IF(OR(SUMPRODUCT(--ISNUMBER(SEARCH({"a0","a-0","a_0","a/0","a.0"},BN532)))&gt;0,SUMPRODUCT(--ISNUMBER(SEARCH({"ref 0","ref no 0","ref. 0","ref: 0","no. 0","no: 0","# 0","rev 0","email 0","memo 0","form 0","sheet 0","log 0","doc 0","report 0","photo 0","photos 0","img 0","file 0","ack 0","batch 0","lot 0","job 0","record 0","fax 0","letter 0","ref0","#0","no.0","no:0"},BM532)))&gt;0,AND(SUMPRODUCT(--ISNUMBER(SEARCH({" ref "," email "," memo "," form "," sheet "," report "," ack "," letter "," record "," log "," doc "," file "," batch "," lot "," job "," fax "," rev "," ticket "," case "," order "},(" "&amp;SUBSTITUTE(SUBSTITUTE(SUBSTITUTE(BM532,":"," "),"."," "),","," ")&amp;" "))))&gt;0,ISNUMBER(SEARCH("000",SUBSTITUTE(BM532,":"," ")))),SUMPRODUCT(--ISNUMBER(SEARCH({"http","www.","\",".pdf",".jpg",".jpeg",".png",".heic",".xls",".doc",".msg",".eml"},Z532)))&gt;0),1,0),0)</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IFERROR(IF(OR(SUMPRODUCT(--ISNUMBER(SEARCH({"a0","a-0","a_0","a/0","a.0"},BP532)))&gt;0,SUMPRODUCT(--ISNUMBER(SEARCH({"ref 0","ref no 0","ref. 0","ref: 0","no. 0","no: 0","# 0","rev 0","email 0","memo 0","form 0","sheet 0","log 0","doc 0","report 0","photo 0","photos 0","img 0","file 0","ack 0","batch 0","lot 0","job 0","record 0","fax 0","letter 0","ref0","#0","no.0","no:0"},BO532)))&gt;0,AND(SUMPRODUCT(--ISNUMBER(SEARCH({" ref "," email "," memo "," form "," sheet "," report "," ack "," letter "," record "," log "," doc "," file "," batch "," lot "," job "," fax "," rev "," ticket "," case "," order "},(" "&amp;SUBSTITUTE(SUBSTITUTE(SUBSTITUTE(BO532,":"," "),"."," "),","," ")&amp;" "))))&gt;0,ISNUMBER(SEARCH("000",SUBSTITUTE(BO532,":"," ")))),SUMPRODUCT(--ISNUMBER(SEARCH({"http","www.","\",".pdf",".jpg",".jpeg",".png",".heic",".xls",".doc",".msg",".eml"},W532)))&gt;0),1,0),0)</f>
        <v>0</v>
      </c>
    </row>
    <row r="533" customFormat="false" ht="41.25" hidden="false" customHeight="true" outlineLevel="0" collapsed="false">
      <c r="A533" s="57" t="s">
        <v>1196</v>
      </c>
      <c r="B533" s="57" t="s">
        <v>290</v>
      </c>
      <c r="C533" s="57" t="str">
        <f aca="false">Flights!$F$21</f>
        <v>MH0073</v>
      </c>
      <c r="D533" s="58" t="n">
        <f aca="false">Flights!$D$21</f>
        <v>46322</v>
      </c>
      <c r="E533" s="57" t="str">
        <f aca="false">Flights!$G$21&amp;"-"&amp;Flights!$H$21</f>
        <v>HKG-KUL</v>
      </c>
      <c r="F533" s="57" t="str">
        <f aca="false">Flights!$K$21</f>
        <v>BC</v>
      </c>
      <c r="G533" s="57" t="s">
        <v>81</v>
      </c>
      <c r="H533" s="57" t="s">
        <v>374</v>
      </c>
      <c r="I533" s="57" t="s">
        <v>385</v>
      </c>
      <c r="J533" s="57" t="s">
        <v>386</v>
      </c>
      <c r="K533" s="67" t="s">
        <v>387</v>
      </c>
      <c r="L533" s="67" t="s">
        <v>378</v>
      </c>
      <c r="M533" s="67"/>
      <c r="N533" s="67" t="str">
        <f aca="false">IF(TRIM(Flights!$L$21)="A339","Required","N/A – rule")</f>
        <v>N/A – rule</v>
      </c>
      <c r="O533" s="67" t="s">
        <v>388</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")))/(LEN(L_PendNeg)+1)),1,0),1)</f>
        <v>0</v>
      </c>
      <c r="BK533" s="61" t="n">
        <f aca="false">IFERROR(IF(SUMPRODUCT((LEN(BF533)-LEN(SUBSTITUTE(BF533," "&amp;L_PendStrict&amp;" "," ")))/(LEN(L_PendStrict)+1))&gt;SUMPRODUCT((LEN(BF533)-LEN(SUBSTITUTE(BF533," "&amp;L_PendNeg&amp;" "," ")))/(LEN(L_PendNeg)+1)),1,0),1)</f>
        <v>0</v>
      </c>
      <c r="BL533" s="61" t="n">
        <f aca="false">IFERROR(IF(OR(SUMPRODUCT(--ISNUMBER(SEARCH({"a0","a-0","a_0","a/0","a.0"},BN533)))&gt;0,SUMPRODUCT(--ISNUMBER(SEARCH({"ref 0","ref no 0","ref. 0","ref: 0","no. 0","no: 0","# 0","rev 0","email 0","memo 0","form 0","sheet 0","log 0","doc 0","report 0","photo 0","photos 0","img 0","file 0","ack 0","batch 0","lot 0","job 0","record 0","fax 0","letter 0","ref0","#0","no.0","no:0"},BM533)))&gt;0,AND(SUMPRODUCT(--ISNUMBER(SEARCH({" ref "," email "," memo "," form "," sheet "," report "," ack "," letter "," record "," log "," doc "," file "," batch "," lot "," job "," fax "," rev "," ticket "," case "," order "},(" "&amp;SUBSTITUTE(SUBSTITUTE(SUBSTITUTE(BM533,":"," "),"."," "),","," ")&amp;" "))))&gt;0,ISNUMBER(SEARCH("000",SUBSTITUTE(BM533,":"," ")))),SUMPRODUCT(--ISNUMBER(SEARCH({"http","www.","\",".pdf",".jpg",".jpeg",".png",".heic",".xls",".doc",".msg",".eml"},Z533)))&gt;0),1,0),0)</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IFERROR(IF(OR(SUMPRODUCT(--ISNUMBER(SEARCH({"a0","a-0","a_0","a/0","a.0"},BP533)))&gt;0,SUMPRODUCT(--ISNUMBER(SEARCH({"ref 0","ref no 0","ref. 0","ref: 0","no. 0","no: 0","# 0","rev 0","email 0","memo 0","form 0","sheet 0","log 0","doc 0","report 0","photo 0","photos 0","img 0","file 0","ack 0","batch 0","lot 0","job 0","record 0","fax 0","letter 0","ref0","#0","no.0","no:0"},BO533)))&gt;0,AND(SUMPRODUCT(--ISNUMBER(SEARCH({" ref "," email "," memo "," form "," sheet "," report "," ack "," letter "," record "," log "," doc "," file "," batch "," lot "," job "," fax "," rev "," ticket "," case "," order "},(" "&amp;SUBSTITUTE(SUBSTITUTE(SUBSTITUTE(BO533,":"," "),"."," "),","," ")&amp;" "))))&gt;0,ISNUMBER(SEARCH("000",SUBSTITUTE(BO533,":"," ")))),SUMPRODUCT(--ISNUMBER(SEARCH({"http","www.","\",".pdf",".jpg",".jpeg",".png",".heic",".xls",".doc",".msg",".eml"},W533)))&gt;0),1,0),0)</f>
        <v>0</v>
      </c>
    </row>
    <row r="534" customFormat="false" ht="39.75" hidden="false" customHeight="true" outlineLevel="0" collapsed="false">
      <c r="A534" s="57" t="s">
        <v>1197</v>
      </c>
      <c r="B534" s="57" t="s">
        <v>290</v>
      </c>
      <c r="C534" s="57" t="str">
        <f aca="false">Flights!$F$21</f>
        <v>MH0073</v>
      </c>
      <c r="D534" s="58" t="n">
        <f aca="false">Flights!$D$21</f>
        <v>46322</v>
      </c>
      <c r="E534" s="57" t="str">
        <f aca="false">Flights!$G$21&amp;"-"&amp;Flights!$H$21</f>
        <v>HKG-KUL</v>
      </c>
      <c r="F534" s="57" t="str">
        <f aca="false">Flights!$K$21</f>
        <v>BC</v>
      </c>
      <c r="G534" s="57" t="s">
        <v>81</v>
      </c>
      <c r="H534" s="57" t="s">
        <v>374</v>
      </c>
      <c r="I534" s="57" t="s">
        <v>390</v>
      </c>
      <c r="J534" s="57" t="s">
        <v>391</v>
      </c>
      <c r="K534" s="67" t="s">
        <v>392</v>
      </c>
      <c r="L534" s="67" t="s">
        <v>378</v>
      </c>
      <c r="M534" s="67"/>
      <c r="N534" s="67" t="s">
        <v>379</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")))/(LEN(L_PendNeg)+1)),1,0),1)</f>
        <v>0</v>
      </c>
      <c r="BK534" s="61" t="n">
        <f aca="false">IFERROR(IF(SUMPRODUCT((LEN(BF534)-LEN(SUBSTITUTE(BF534," "&amp;L_PendStrict&amp;" "," ")))/(LEN(L_PendStrict)+1))&gt;SUMPRODUCT((LEN(BF534)-LEN(SUBSTITUTE(BF534," "&amp;L_PendNeg&amp;" "," ")))/(LEN(L_PendNeg)+1)),1,0),1)</f>
        <v>0</v>
      </c>
      <c r="BL534" s="61" t="n">
        <f aca="false">IFERROR(IF(OR(SUMPRODUCT(--ISNUMBER(SEARCH({"a0","a-0","a_0","a/0","a.0"},BN534)))&gt;0,SUMPRODUCT(--ISNUMBER(SEARCH({"ref 0","ref no 0","ref. 0","ref: 0","no. 0","no: 0","# 0","rev 0","email 0","memo 0","form 0","sheet 0","log 0","doc 0","report 0","photo 0","photos 0","img 0","file 0","ack 0","batch 0","lot 0","job 0","record 0","fax 0","letter 0","ref0","#0","no.0","no:0"},BM534)))&gt;0,AND(SUMPRODUCT(--ISNUMBER(SEARCH({" ref "," email "," memo "," form "," sheet "," report "," ack "," letter "," record "," log "," doc "," file "," batch "," lot "," job "," fax "," rev "," ticket "," case "," order "},(" "&amp;SUBSTITUTE(SUBSTITUTE(SUBSTITUTE(BM534,":"," "),"."," "),","," ")&amp;" "))))&gt;0,ISNUMBER(SEARCH("000",SUBSTITUTE(BM534,":"," ")))),SUMPRODUCT(--ISNUMBER(SEARCH({"http","www.","\",".pdf",".jpg",".jpeg",".png",".heic",".xls",".doc",".msg",".eml"},Z534)))&gt;0),1,0),0)</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IFERROR(IF(OR(SUMPRODUCT(--ISNUMBER(SEARCH({"a0","a-0","a_0","a/0","a.0"},BP534)))&gt;0,SUMPRODUCT(--ISNUMBER(SEARCH({"ref 0","ref no 0","ref. 0","ref: 0","no. 0","no: 0","# 0","rev 0","email 0","memo 0","form 0","sheet 0","log 0","doc 0","report 0","photo 0","photos 0","img 0","file 0","ack 0","batch 0","lot 0","job 0","record 0","fax 0","letter 0","ref0","#0","no.0","no:0"},BO534)))&gt;0,AND(SUMPRODUCT(--ISNUMBER(SEARCH({" ref "," email "," memo "," form "," sheet "," report "," ack "," letter "," record "," log "," doc "," file "," batch "," lot "," job "," fax "," rev "," ticket "," case "," order "},(" "&amp;SUBSTITUTE(SUBSTITUTE(SUBSTITUTE(BO534,":"," "),"."," "),","," ")&amp;" "))))&gt;0,ISNUMBER(SEARCH("000",SUBSTITUTE(BO534,":"," ")))),SUMPRODUCT(--ISNUMBER(SEARCH({"http","www.","\",".pdf",".jpg",".jpeg",".png",".heic",".xls",".doc",".msg",".eml"},W534)))&gt;0),1,0),0)</f>
        <v>0</v>
      </c>
    </row>
    <row r="535" customFormat="false" ht="39.75" hidden="false" customHeight="true" outlineLevel="0" collapsed="false">
      <c r="A535" s="57" t="s">
        <v>1198</v>
      </c>
      <c r="B535" s="57" t="s">
        <v>290</v>
      </c>
      <c r="C535" s="57" t="str">
        <f aca="false">Flights!$F$21</f>
        <v>MH0073</v>
      </c>
      <c r="D535" s="58" t="n">
        <f aca="false">Flights!$D$21</f>
        <v>46322</v>
      </c>
      <c r="E535" s="57" t="str">
        <f aca="false">Flights!$G$21&amp;"-"&amp;Flights!$H$21</f>
        <v>HKG-KUL</v>
      </c>
      <c r="F535" s="57" t="str">
        <f aca="false">Flights!$K$21</f>
        <v>BC</v>
      </c>
      <c r="G535" s="57" t="s">
        <v>81</v>
      </c>
      <c r="H535" s="57" t="s">
        <v>374</v>
      </c>
      <c r="I535" s="57" t="s">
        <v>394</v>
      </c>
      <c r="J535" s="57" t="s">
        <v>395</v>
      </c>
      <c r="K535" s="67" t="s">
        <v>396</v>
      </c>
      <c r="L535" s="67" t="s">
        <v>378</v>
      </c>
      <c r="M535" s="67"/>
      <c r="N535" s="67" t="s">
        <v>379</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")))/(LEN(L_PendNeg)+1)),1,0),1)</f>
        <v>0</v>
      </c>
      <c r="BK535" s="61" t="n">
        <f aca="false">IFERROR(IF(SUMPRODUCT((LEN(BF535)-LEN(SUBSTITUTE(BF535," "&amp;L_PendStrict&amp;" "," ")))/(LEN(L_PendStrict)+1))&gt;SUMPRODUCT((LEN(BF535)-LEN(SUBSTITUTE(BF535," "&amp;L_PendNeg&amp;" "," ")))/(LEN(L_PendNeg)+1)),1,0),1)</f>
        <v>0</v>
      </c>
      <c r="BL535" s="61" t="n">
        <f aca="false">IFERROR(IF(OR(SUMPRODUCT(--ISNUMBER(SEARCH({"a0","a-0","a_0","a/0","a.0"},BN535)))&gt;0,SUMPRODUCT(--ISNUMBER(SEARCH({"ref 0","ref no 0","ref. 0","ref: 0","no. 0","no: 0","# 0","rev 0","email 0","memo 0","form 0","sheet 0","log 0","doc 0","report 0","photo 0","photos 0","img 0","file 0","ack 0","batch 0","lot 0","job 0","record 0","fax 0","letter 0","ref0","#0","no.0","no:0"},BM535)))&gt;0,AND(SUMPRODUCT(--ISNUMBER(SEARCH({" ref "," email "," memo "," form "," sheet "," report "," ack "," letter "," record "," log "," doc "," file "," batch "," lot "," job "," fax "," rev "," ticket "," case "," order "},(" "&amp;SUBSTITUTE(SUBSTITUTE(SUBSTITUTE(BM535,":"," "),"."," "),","," ")&amp;" "))))&gt;0,ISNUMBER(SEARCH("000",SUBSTITUTE(BM535,":"," ")))),SUMPRODUCT(--ISNUMBER(SEARCH({"http","www.","\",".pdf",".jpg",".jpeg",".png",".heic",".xls",".doc",".msg",".eml"},Z535)))&gt;0),1,0),0)</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IFERROR(IF(OR(SUMPRODUCT(--ISNUMBER(SEARCH({"a0","a-0","a_0","a/0","a.0"},BP535)))&gt;0,SUMPRODUCT(--ISNUMBER(SEARCH({"ref 0","ref no 0","ref. 0","ref: 0","no. 0","no: 0","# 0","rev 0","email 0","memo 0","form 0","sheet 0","log 0","doc 0","report 0","photo 0","photos 0","img 0","file 0","ack 0","batch 0","lot 0","job 0","record 0","fax 0","letter 0","ref0","#0","no.0","no:0"},BO535)))&gt;0,AND(SUMPRODUCT(--ISNUMBER(SEARCH({" ref "," email "," memo "," form "," sheet "," report "," ack "," letter "," record "," log "," doc "," file "," batch "," lot "," job "," fax "," rev "," ticket "," case "," order "},(" "&amp;SUBSTITUTE(SUBSTITUTE(SUBSTITUTE(BO535,":"," "),"."," "),","," ")&amp;" "))))&gt;0,ISNUMBER(SEARCH("000",SUBSTITUTE(BO535,":"," ")))),SUMPRODUCT(--ISNUMBER(SEARCH({"http","www.","\",".pdf",".jpg",".jpeg",".png",".heic",".xls",".doc",".msg",".eml"},W535)))&gt;0),1,0),0)</f>
        <v>0</v>
      </c>
    </row>
    <row r="536" customFormat="false" ht="39.75" hidden="false" customHeight="true" outlineLevel="0" collapsed="false">
      <c r="A536" s="57" t="s">
        <v>1199</v>
      </c>
      <c r="B536" s="57" t="s">
        <v>290</v>
      </c>
      <c r="C536" s="57" t="str">
        <f aca="false">Flights!$F$21</f>
        <v>MH0073</v>
      </c>
      <c r="D536" s="58" t="n">
        <f aca="false">Flights!$D$21</f>
        <v>46322</v>
      </c>
      <c r="E536" s="57" t="str">
        <f aca="false">Flights!$G$21&amp;"-"&amp;Flights!$H$21</f>
        <v>HKG-KUL</v>
      </c>
      <c r="F536" s="57" t="str">
        <f aca="false">Flights!$K$21</f>
        <v>BC</v>
      </c>
      <c r="G536" s="57" t="s">
        <v>81</v>
      </c>
      <c r="H536" s="57" t="s">
        <v>374</v>
      </c>
      <c r="I536" s="57" t="s">
        <v>394</v>
      </c>
      <c r="J536" s="57" t="s">
        <v>398</v>
      </c>
      <c r="K536" s="67" t="s">
        <v>399</v>
      </c>
      <c r="L536" s="67" t="s">
        <v>378</v>
      </c>
      <c r="M536" s="67"/>
      <c r="N536" s="67" t="s">
        <v>379</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")))/(LEN(L_PendNeg)+1)),1,0),1)</f>
        <v>0</v>
      </c>
      <c r="BK536" s="61" t="n">
        <f aca="false">IFERROR(IF(SUMPRODUCT((LEN(BF536)-LEN(SUBSTITUTE(BF536," "&amp;L_PendStrict&amp;" "," ")))/(LEN(L_PendStrict)+1))&gt;SUMPRODUCT((LEN(BF536)-LEN(SUBSTITUTE(BF536," "&amp;L_PendNeg&amp;" "," ")))/(LEN(L_PendNeg)+1)),1,0),1)</f>
        <v>0</v>
      </c>
      <c r="BL536" s="61" t="n">
        <f aca="false">IFERROR(IF(OR(SUMPRODUCT(--ISNUMBER(SEARCH({"a0","a-0","a_0","a/0","a.0"},BN536)))&gt;0,SUMPRODUCT(--ISNUMBER(SEARCH({"ref 0","ref no 0","ref. 0","ref: 0","no. 0","no: 0","# 0","rev 0","email 0","memo 0","form 0","sheet 0","log 0","doc 0","report 0","photo 0","photos 0","img 0","file 0","ack 0","batch 0","lot 0","job 0","record 0","fax 0","letter 0","ref0","#0","no.0","no:0"},BM536)))&gt;0,AND(SUMPRODUCT(--ISNUMBER(SEARCH({" ref "," email "," memo "," form "," sheet "," report "," ack "," letter "," record "," log "," doc "," file "," batch "," lot "," job "," fax "," rev "," ticket "," case "," order "},(" "&amp;SUBSTITUTE(SUBSTITUTE(SUBSTITUTE(BM536,":"," "),"."," "),","," ")&amp;" "))))&gt;0,ISNUMBER(SEARCH("000",SUBSTITUTE(BM536,":"," ")))),SUMPRODUCT(--ISNUMBER(SEARCH({"http","www.","\",".pdf",".jpg",".jpeg",".png",".heic",".xls",".doc",".msg",".eml"},Z536)))&gt;0),1,0),0)</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IFERROR(IF(OR(SUMPRODUCT(--ISNUMBER(SEARCH({"a0","a-0","a_0","a/0","a.0"},BP536)))&gt;0,SUMPRODUCT(--ISNUMBER(SEARCH({"ref 0","ref no 0","ref. 0","ref: 0","no. 0","no: 0","# 0","rev 0","email 0","memo 0","form 0","sheet 0","log 0","doc 0","report 0","photo 0","photos 0","img 0","file 0","ack 0","batch 0","lot 0","job 0","record 0","fax 0","letter 0","ref0","#0","no.0","no:0"},BO536)))&gt;0,AND(SUMPRODUCT(--ISNUMBER(SEARCH({" ref "," email "," memo "," form "," sheet "," report "," ack "," letter "," record "," log "," doc "," file "," batch "," lot "," job "," fax "," rev "," ticket "," case "," order "},(" "&amp;SUBSTITUTE(SUBSTITUTE(SUBSTITUTE(BO536,":"," "),"."," "),","," ")&amp;" "))))&gt;0,ISNUMBER(SEARCH("000",SUBSTITUTE(BO536,":"," ")))),SUMPRODUCT(--ISNUMBER(SEARCH({"http","www.","\",".pdf",".jpg",".jpeg",".png",".heic",".xls",".doc",".msg",".eml"},W536)))&gt;0),1,0),0)</f>
        <v>0</v>
      </c>
    </row>
    <row r="537" customFormat="false" ht="39.75" hidden="false" customHeight="true" outlineLevel="0" collapsed="false">
      <c r="A537" s="57" t="s">
        <v>1200</v>
      </c>
      <c r="B537" s="57" t="s">
        <v>290</v>
      </c>
      <c r="C537" s="57" t="str">
        <f aca="false">Flights!$F$21</f>
        <v>MH0073</v>
      </c>
      <c r="D537" s="58" t="n">
        <f aca="false">Flights!$D$21</f>
        <v>46322</v>
      </c>
      <c r="E537" s="57" t="str">
        <f aca="false">Flights!$G$21&amp;"-"&amp;Flights!$H$21</f>
        <v>HKG-KUL</v>
      </c>
      <c r="F537" s="57" t="str">
        <f aca="false">Flights!$K$21</f>
        <v>BC</v>
      </c>
      <c r="G537" s="57" t="s">
        <v>81</v>
      </c>
      <c r="H537" s="57" t="s">
        <v>374</v>
      </c>
      <c r="I537" s="57" t="s">
        <v>401</v>
      </c>
      <c r="J537" s="57" t="s">
        <v>402</v>
      </c>
      <c r="K537" s="67" t="s">
        <v>403</v>
      </c>
      <c r="L537" s="67" t="s">
        <v>378</v>
      </c>
      <c r="M537" s="67"/>
      <c r="N537" s="67" t="s">
        <v>379</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")))/(LEN(L_PendNeg)+1)),1,0),1)</f>
        <v>0</v>
      </c>
      <c r="BK537" s="61" t="n">
        <f aca="false">IFERROR(IF(SUMPRODUCT((LEN(BF537)-LEN(SUBSTITUTE(BF537," "&amp;L_PendStrict&amp;" "," ")))/(LEN(L_PendStrict)+1))&gt;SUMPRODUCT((LEN(BF537)-LEN(SUBSTITUTE(BF537," "&amp;L_PendNeg&amp;" "," ")))/(LEN(L_PendNeg)+1)),1,0),1)</f>
        <v>0</v>
      </c>
      <c r="BL537" s="61" t="n">
        <f aca="false">IFERROR(IF(OR(SUMPRODUCT(--ISNUMBER(SEARCH({"a0","a-0","a_0","a/0","a.0"},BN537)))&gt;0,SUMPRODUCT(--ISNUMBER(SEARCH({"ref 0","ref no 0","ref. 0","ref: 0","no. 0","no: 0","# 0","rev 0","email 0","memo 0","form 0","sheet 0","log 0","doc 0","report 0","photo 0","photos 0","img 0","file 0","ack 0","batch 0","lot 0","job 0","record 0","fax 0","letter 0","ref0","#0","no.0","no:0"},BM537)))&gt;0,AND(SUMPRODUCT(--ISNUMBER(SEARCH({" ref "," email "," memo "," form "," sheet "," report "," ack "," letter "," record "," log "," doc "," file "," batch "," lot "," job "," fax "," rev "," ticket "," case "," order "},(" "&amp;SUBSTITUTE(SUBSTITUTE(SUBSTITUTE(BM537,":"," "),"."," "),","," ")&amp;" "))))&gt;0,ISNUMBER(SEARCH("000",SUBSTITUTE(BM537,":"," ")))),SUMPRODUCT(--ISNUMBER(SEARCH({"http","www.","\",".pdf",".jpg",".jpeg",".png",".heic",".xls",".doc",".msg",".eml"},Z537)))&gt;0),1,0),0)</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IFERROR(IF(OR(SUMPRODUCT(--ISNUMBER(SEARCH({"a0","a-0","a_0","a/0","a.0"},BP537)))&gt;0,SUMPRODUCT(--ISNUMBER(SEARCH({"ref 0","ref no 0","ref. 0","ref: 0","no. 0","no: 0","# 0","rev 0","email 0","memo 0","form 0","sheet 0","log 0","doc 0","report 0","photo 0","photos 0","img 0","file 0","ack 0","batch 0","lot 0","job 0","record 0","fax 0","letter 0","ref0","#0","no.0","no:0"},BO537)))&gt;0,AND(SUMPRODUCT(--ISNUMBER(SEARCH({" ref "," email "," memo "," form "," sheet "," report "," ack "," letter "," record "," log "," doc "," file "," batch "," lot "," job "," fax "," rev "," ticket "," case "," order "},(" "&amp;SUBSTITUTE(SUBSTITUTE(SUBSTITUTE(BO537,":"," "),"."," "),","," ")&amp;" "))))&gt;0,ISNUMBER(SEARCH("000",SUBSTITUTE(BO537,":"," ")))),SUMPRODUCT(--ISNUMBER(SEARCH({"http","www.","\",".pdf",".jpg",".jpeg",".png",".heic",".xls",".doc",".msg",".eml"},W537)))&gt;0),1,0),0)</f>
        <v>0</v>
      </c>
    </row>
    <row r="538" customFormat="false" ht="39.75" hidden="false" customHeight="true" outlineLevel="0" collapsed="false">
      <c r="A538" s="57" t="s">
        <v>1201</v>
      </c>
      <c r="B538" s="57" t="s">
        <v>290</v>
      </c>
      <c r="C538" s="57" t="str">
        <f aca="false">Flights!$F$21</f>
        <v>MH0073</v>
      </c>
      <c r="D538" s="58" t="n">
        <f aca="false">Flights!$D$21</f>
        <v>46322</v>
      </c>
      <c r="E538" s="57" t="str">
        <f aca="false">Flights!$G$21&amp;"-"&amp;Flights!$H$21</f>
        <v>HKG-KUL</v>
      </c>
      <c r="F538" s="57" t="str">
        <f aca="false">Flights!$K$21</f>
        <v>BC</v>
      </c>
      <c r="G538" s="57" t="s">
        <v>81</v>
      </c>
      <c r="H538" s="57" t="s">
        <v>374</v>
      </c>
      <c r="I538" s="57" t="s">
        <v>401</v>
      </c>
      <c r="J538" s="57" t="s">
        <v>405</v>
      </c>
      <c r="K538" s="67" t="s">
        <v>403</v>
      </c>
      <c r="L538" s="67" t="s">
        <v>378</v>
      </c>
      <c r="M538" s="67"/>
      <c r="N538" s="67" t="s">
        <v>379</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")))/(LEN(L_PendNeg)+1)),1,0),1)</f>
        <v>0</v>
      </c>
      <c r="BK538" s="61" t="n">
        <f aca="false">IFERROR(IF(SUMPRODUCT((LEN(BF538)-LEN(SUBSTITUTE(BF538," "&amp;L_PendStrict&amp;" "," ")))/(LEN(L_PendStrict)+1))&gt;SUMPRODUCT((LEN(BF538)-LEN(SUBSTITUTE(BF538," "&amp;L_PendNeg&amp;" "," ")))/(LEN(L_PendNeg)+1)),1,0),1)</f>
        <v>0</v>
      </c>
      <c r="BL538" s="61" t="n">
        <f aca="false">IFERROR(IF(OR(SUMPRODUCT(--ISNUMBER(SEARCH({"a0","a-0","a_0","a/0","a.0"},BN538)))&gt;0,SUMPRODUCT(--ISNUMBER(SEARCH({"ref 0","ref no 0","ref. 0","ref: 0","no. 0","no: 0","# 0","rev 0","email 0","memo 0","form 0","sheet 0","log 0","doc 0","report 0","photo 0","photos 0","img 0","file 0","ack 0","batch 0","lot 0","job 0","record 0","fax 0","letter 0","ref0","#0","no.0","no:0"},BM538)))&gt;0,AND(SUMPRODUCT(--ISNUMBER(SEARCH({" ref "," email "," memo "," form "," sheet "," report "," ack "," letter "," record "," log "," doc "," file "," batch "," lot "," job "," fax "," rev "," ticket "," case "," order "},(" "&amp;SUBSTITUTE(SUBSTITUTE(SUBSTITUTE(BM538,":"," "),"."," "),","," ")&amp;" "))))&gt;0,ISNUMBER(SEARCH("000",SUBSTITUTE(BM538,":"," ")))),SUMPRODUCT(--ISNUMBER(SEARCH({"http","www.","\",".pdf",".jpg",".jpeg",".png",".heic",".xls",".doc",".msg",".eml"},Z538)))&gt;0),1,0),0)</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IFERROR(IF(OR(SUMPRODUCT(--ISNUMBER(SEARCH({"a0","a-0","a_0","a/0","a.0"},BP538)))&gt;0,SUMPRODUCT(--ISNUMBER(SEARCH({"ref 0","ref no 0","ref. 0","ref: 0","no. 0","no: 0","# 0","rev 0","email 0","memo 0","form 0","sheet 0","log 0","doc 0","report 0","photo 0","photos 0","img 0","file 0","ack 0","batch 0","lot 0","job 0","record 0","fax 0","letter 0","ref0","#0","no.0","no:0"},BO538)))&gt;0,AND(SUMPRODUCT(--ISNUMBER(SEARCH({" ref "," email "," memo "," form "," sheet "," report "," ack "," letter "," record "," log "," doc "," file "," batch "," lot "," job "," fax "," rev "," ticket "," case "," order "},(" "&amp;SUBSTITUTE(SUBSTITUTE(SUBSTITUTE(BO538,":"," "),"."," "),","," ")&amp;" "))))&gt;0,ISNUMBER(SEARCH("000",SUBSTITUTE(BO538,":"," ")))),SUMPRODUCT(--ISNUMBER(SEARCH({"http","www.","\",".pdf",".jpg",".jpeg",".png",".heic",".xls",".doc",".msg",".eml"},W538)))&gt;0),1,0),0)</f>
        <v>0</v>
      </c>
    </row>
    <row r="539" customFormat="false" ht="39.75" hidden="false" customHeight="true" outlineLevel="0" collapsed="false">
      <c r="A539" s="57" t="s">
        <v>1202</v>
      </c>
      <c r="B539" s="57" t="s">
        <v>290</v>
      </c>
      <c r="C539" s="57" t="str">
        <f aca="false">Flights!$F$21</f>
        <v>MH0073</v>
      </c>
      <c r="D539" s="58" t="n">
        <f aca="false">Flights!$D$21</f>
        <v>46322</v>
      </c>
      <c r="E539" s="57" t="str">
        <f aca="false">Flights!$G$21&amp;"-"&amp;Flights!$H$21</f>
        <v>HKG-KUL</v>
      </c>
      <c r="F539" s="57" t="str">
        <f aca="false">Flights!$K$21</f>
        <v>BC</v>
      </c>
      <c r="G539" s="57" t="s">
        <v>81</v>
      </c>
      <c r="H539" s="57" t="s">
        <v>374</v>
      </c>
      <c r="I539" s="57" t="s">
        <v>407</v>
      </c>
      <c r="J539" s="57" t="s">
        <v>408</v>
      </c>
      <c r="K539" s="67" t="s">
        <v>1203</v>
      </c>
      <c r="L539" s="67" t="s">
        <v>1167</v>
      </c>
      <c r="M539" s="67"/>
      <c r="N539" s="67" t="s">
        <v>379</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")))/(LEN(L_PendNeg)+1)),1,0),1)</f>
        <v>0</v>
      </c>
      <c r="BK539" s="61" t="n">
        <f aca="false">IFERROR(IF(SUMPRODUCT((LEN(BF539)-LEN(SUBSTITUTE(BF539," "&amp;L_PendStrict&amp;" "," ")))/(LEN(L_PendStrict)+1))&gt;SUMPRODUCT((LEN(BF539)-LEN(SUBSTITUTE(BF539," "&amp;L_PendNeg&amp;" "," ")))/(LEN(L_PendNeg)+1)),1,0),1)</f>
        <v>0</v>
      </c>
      <c r="BL539" s="61" t="n">
        <f aca="false">IFERROR(IF(OR(SUMPRODUCT(--ISNUMBER(SEARCH({"a0","a-0","a_0","a/0","a.0"},BN539)))&gt;0,SUMPRODUCT(--ISNUMBER(SEARCH({"ref 0","ref no 0","ref. 0","ref: 0","no. 0","no: 0","# 0","rev 0","email 0","memo 0","form 0","sheet 0","log 0","doc 0","report 0","photo 0","photos 0","img 0","file 0","ack 0","batch 0","lot 0","job 0","record 0","fax 0","letter 0","ref0","#0","no.0","no:0"},BM539)))&gt;0,AND(SUMPRODUCT(--ISNUMBER(SEARCH({" ref "," email "," memo "," form "," sheet "," report "," ack "," letter "," record "," log "," doc "," file "," batch "," lot "," job "," fax "," rev "," ticket "," case "," order "},(" "&amp;SUBSTITUTE(SUBSTITUTE(SUBSTITUTE(BM539,":"," "),"."," "),","," ")&amp;" "))))&gt;0,ISNUMBER(SEARCH("000",SUBSTITUTE(BM539,":"," ")))),SUMPRODUCT(--ISNUMBER(SEARCH({"http","www.","\",".pdf",".jpg",".jpeg",".png",".heic",".xls",".doc",".msg",".eml"},Z539)))&gt;0),1,0),0)</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IFERROR(IF(OR(SUMPRODUCT(--ISNUMBER(SEARCH({"a0","a-0","a_0","a/0","a.0"},BP539)))&gt;0,SUMPRODUCT(--ISNUMBER(SEARCH({"ref 0","ref no 0","ref. 0","ref: 0","no. 0","no: 0","# 0","rev 0","email 0","memo 0","form 0","sheet 0","log 0","doc 0","report 0","photo 0","photos 0","img 0","file 0","ack 0","batch 0","lot 0","job 0","record 0","fax 0","letter 0","ref0","#0","no.0","no:0"},BO539)))&gt;0,AND(SUMPRODUCT(--ISNUMBER(SEARCH({" ref "," email "," memo "," form "," sheet "," report "," ack "," letter "," record "," log "," doc "," file "," batch "," lot "," job "," fax "," rev "," ticket "," case "," order "},(" "&amp;SUBSTITUTE(SUBSTITUTE(SUBSTITUTE(BO539,":"," "),"."," "),","," ")&amp;" "))))&gt;0,ISNUMBER(SEARCH("000",SUBSTITUTE(BO539,":"," ")))),SUMPRODUCT(--ISNUMBER(SEARCH({"http","www.","\",".pdf",".jpg",".jpeg",".png",".heic",".xls",".doc",".msg",".eml"},W539)))&gt;0),1,0),0)</f>
        <v>0</v>
      </c>
    </row>
    <row r="540" customFormat="false" ht="91.5" hidden="false" customHeight="true" outlineLevel="0" collapsed="false">
      <c r="A540" s="57" t="s">
        <v>1204</v>
      </c>
      <c r="B540" s="57" t="s">
        <v>290</v>
      </c>
      <c r="C540" s="57" t="str">
        <f aca="false">Flights!$F$21</f>
        <v>MH0073</v>
      </c>
      <c r="D540" s="58" t="n">
        <f aca="false">Flights!$D$21</f>
        <v>46322</v>
      </c>
      <c r="E540" s="57" t="str">
        <f aca="false">Flights!$G$21&amp;"-"&amp;Flights!$H$21</f>
        <v>HKG-KUL</v>
      </c>
      <c r="F540" s="57" t="str">
        <f aca="false">Flights!$K$21</f>
        <v>BC</v>
      </c>
      <c r="G540" s="57" t="s">
        <v>81</v>
      </c>
      <c r="H540" s="57" t="s">
        <v>374</v>
      </c>
      <c r="I540" s="57" t="s">
        <v>407</v>
      </c>
      <c r="J540" s="57" t="s">
        <v>1205</v>
      </c>
      <c r="K540" s="67" t="s">
        <v>1206</v>
      </c>
      <c r="L540" s="67" t="s">
        <v>670</v>
      </c>
      <c r="M540" s="67"/>
      <c r="N540" s="67" t="s">
        <v>440</v>
      </c>
      <c r="O540" s="67" t="s">
        <v>1207</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")))/(LEN(L_PendNeg)+1)),1,0),1)</f>
        <v>0</v>
      </c>
      <c r="BK540" s="61" t="n">
        <f aca="false">IFERROR(IF(SUMPRODUCT((LEN(BF540)-LEN(SUBSTITUTE(BF540," "&amp;L_PendStrict&amp;" "," ")))/(LEN(L_PendStrict)+1))&gt;SUMPRODUCT((LEN(BF540)-LEN(SUBSTITUTE(BF540," "&amp;L_PendNeg&amp;" "," ")))/(LEN(L_PendNeg)+1)),1,0),1)</f>
        <v>0</v>
      </c>
      <c r="BL540" s="61" t="n">
        <f aca="false">IFERROR(IF(OR(SUMPRODUCT(--ISNUMBER(SEARCH({"a0","a-0","a_0","a/0","a.0"},BN540)))&gt;0,SUMPRODUCT(--ISNUMBER(SEARCH({"ref 0","ref no 0","ref. 0","ref: 0","no. 0","no: 0","# 0","rev 0","email 0","memo 0","form 0","sheet 0","log 0","doc 0","report 0","photo 0","photos 0","img 0","file 0","ack 0","batch 0","lot 0","job 0","record 0","fax 0","letter 0","ref0","#0","no.0","no:0"},BM540)))&gt;0,AND(SUMPRODUCT(--ISNUMBER(SEARCH({" ref "," email "," memo "," form "," sheet "," report "," ack "," letter "," record "," log "," doc "," file "," batch "," lot "," job "," fax "," rev "," ticket "," case "," order "},(" "&amp;SUBSTITUTE(SUBSTITUTE(SUBSTITUTE(BM540,":"," "),"."," "),","," ")&amp;" "))))&gt;0,ISNUMBER(SEARCH("000",SUBSTITUTE(BM540,":"," ")))),SUMPRODUCT(--ISNUMBER(SEARCH({"http","www.","\",".pdf",".jpg",".jpeg",".png",".heic",".xls",".doc",".msg",".eml"},Z540)))&gt;0),1,0),0)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IFERROR(IF(OR(SUMPRODUCT(--ISNUMBER(SEARCH({"a0","a-0","a_0","a/0","a.0"},BP540)))&gt;0,SUMPRODUCT(--ISNUMBER(SEARCH({"ref 0","ref no 0","ref. 0","ref: 0","no. 0","no: 0","# 0","rev 0","email 0","memo 0","form 0","sheet 0","log 0","doc 0","report 0","photo 0","photos 0","img 0","file 0","ack 0","batch 0","lot 0","job 0","record 0","fax 0","letter 0","ref0","#0","no.0","no:0"},BO540)))&gt;0,AND(SUMPRODUCT(--ISNUMBER(SEARCH({" ref "," email "," memo "," form "," sheet "," report "," ack "," letter "," record "," log "," doc "," file "," batch "," lot "," job "," fax "," rev "," ticket "," case "," order "},(" "&amp;SUBSTITUTE(SUBSTITUTE(SUBSTITUTE(BO540,":"," "),"."," "),","," ")&amp;" "))))&gt;0,ISNUMBER(SEARCH("000",SUBSTITUTE(BO540,":"," ")))),SUMPRODUCT(--ISNUMBER(SEARCH({"http","www.","\",".pdf",".jpg",".jpeg",".png",".heic",".xls",".doc",".msg",".eml"},W540)))&gt;0),1,0),0)</f>
        <v>0</v>
      </c>
    </row>
    <row r="541" customFormat="false" ht="39.75" hidden="false" customHeight="true" outlineLevel="0" collapsed="false">
      <c r="A541" s="57" t="s">
        <v>1208</v>
      </c>
      <c r="B541" s="57" t="s">
        <v>290</v>
      </c>
      <c r="C541" s="57" t="str">
        <f aca="false">Flights!$F$21</f>
        <v>MH0073</v>
      </c>
      <c r="D541" s="58" t="n">
        <f aca="false">Flights!$D$21</f>
        <v>46322</v>
      </c>
      <c r="E541" s="57" t="str">
        <f aca="false">Flights!$G$21&amp;"-"&amp;Flights!$H$21</f>
        <v>HKG-KUL</v>
      </c>
      <c r="F541" s="57" t="str">
        <f aca="false">Flights!$K$21</f>
        <v>BC</v>
      </c>
      <c r="G541" s="57" t="s">
        <v>83</v>
      </c>
      <c r="H541" s="57" t="s">
        <v>374</v>
      </c>
      <c r="I541" s="57" t="s">
        <v>375</v>
      </c>
      <c r="J541" s="57" t="s">
        <v>412</v>
      </c>
      <c r="K541" s="67" t="s">
        <v>413</v>
      </c>
      <c r="L541" s="67" t="s">
        <v>414</v>
      </c>
      <c r="M541" s="67"/>
      <c r="N541" s="67" t="s">
        <v>379</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")))/(LEN(L_PendNeg)+1)),1,0),1)</f>
        <v>0</v>
      </c>
      <c r="BK541" s="61" t="n">
        <f aca="false">IFERROR(IF(SUMPRODUCT((LEN(BF541)-LEN(SUBSTITUTE(BF541," "&amp;L_PendStrict&amp;" "," ")))/(LEN(L_PendStrict)+1))&gt;SUMPRODUCT((LEN(BF541)-LEN(SUBSTITUTE(BF541," "&amp;L_PendNeg&amp;" "," ")))/(LEN(L_PendNeg)+1)),1,0),1)</f>
        <v>0</v>
      </c>
      <c r="BL541" s="61" t="n">
        <f aca="false">IFERROR(IF(OR(SUMPRODUCT(--ISNUMBER(SEARCH({"a0","a-0","a_0","a/0","a.0"},BN541)))&gt;0,SUMPRODUCT(--ISNUMBER(SEARCH({"ref 0","ref no 0","ref. 0","ref: 0","no. 0","no: 0","# 0","rev 0","email 0","memo 0","form 0","sheet 0","log 0","doc 0","report 0","photo 0","photos 0","img 0","file 0","ack 0","batch 0","lot 0","job 0","record 0","fax 0","letter 0","ref0","#0","no.0","no:0"},BM541)))&gt;0,AND(SUMPRODUCT(--ISNUMBER(SEARCH({" ref "," email "," memo "," form "," sheet "," report "," ack "," letter "," record "," log "," doc "," file "," batch "," lot "," job "," fax "," rev "," ticket "," case "," order "},(" "&amp;SUBSTITUTE(SUBSTITUTE(SUBSTITUTE(BM541,":"," "),"."," "),","," ")&amp;" "))))&gt;0,ISNUMBER(SEARCH("000",SUBSTITUTE(BM541,":"," ")))),SUMPRODUCT(--ISNUMBER(SEARCH({"http","www.","\",".pdf",".jpg",".jpeg",".png",".heic",".xls",".doc",".msg",".eml"},Z541)))&gt;0),1,0),0)</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IFERROR(IF(OR(SUMPRODUCT(--ISNUMBER(SEARCH({"a0","a-0","a_0","a/0","a.0"},BP541)))&gt;0,SUMPRODUCT(--ISNUMBER(SEARCH({"ref 0","ref no 0","ref. 0","ref: 0","no. 0","no: 0","# 0","rev 0","email 0","memo 0","form 0","sheet 0","log 0","doc 0","report 0","photo 0","photos 0","img 0","file 0","ack 0","batch 0","lot 0","job 0","record 0","fax 0","letter 0","ref0","#0","no.0","no:0"},BO541)))&gt;0,AND(SUMPRODUCT(--ISNUMBER(SEARCH({" ref "," email "," memo "," form "," sheet "," report "," ack "," letter "," record "," log "," doc "," file "," batch "," lot "," job "," fax "," rev "," ticket "," case "," order "},(" "&amp;SUBSTITUTE(SUBSTITUTE(SUBSTITUTE(BO541,":"," "),"."," "),","," ")&amp;" "))))&gt;0,ISNUMBER(SEARCH("000",SUBSTITUTE(BO541,":"," ")))),SUMPRODUCT(--ISNUMBER(SEARCH({"http","www.","\",".pdf",".jpg",".jpeg",".png",".heic",".xls",".doc",".msg",".eml"},W541)))&gt;0),1,0),0)</f>
        <v>0</v>
      </c>
    </row>
    <row r="542" customFormat="false" ht="39.75" hidden="false" customHeight="true" outlineLevel="0" collapsed="false">
      <c r="A542" s="57" t="s">
        <v>1209</v>
      </c>
      <c r="B542" s="57" t="s">
        <v>290</v>
      </c>
      <c r="C542" s="57" t="str">
        <f aca="false">Flights!$F$21</f>
        <v>MH0073</v>
      </c>
      <c r="D542" s="58" t="n">
        <f aca="false">Flights!$D$21</f>
        <v>46322</v>
      </c>
      <c r="E542" s="57" t="str">
        <f aca="false">Flights!$G$21&amp;"-"&amp;Flights!$H$21</f>
        <v>HKG-KUL</v>
      </c>
      <c r="F542" s="57" t="str">
        <f aca="false">Flights!$K$21</f>
        <v>BC</v>
      </c>
      <c r="G542" s="57" t="s">
        <v>416</v>
      </c>
      <c r="H542" s="57" t="s">
        <v>374</v>
      </c>
      <c r="I542" s="57" t="s">
        <v>375</v>
      </c>
      <c r="J542" s="57" t="s">
        <v>417</v>
      </c>
      <c r="K542" s="67"/>
      <c r="L542" s="67" t="s">
        <v>418</v>
      </c>
      <c r="M542" s="67"/>
      <c r="N542" s="67" t="s">
        <v>379</v>
      </c>
      <c r="O542" s="67" t="s">
        <v>419</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")))/(LEN(L_PendNeg)+1)),1,0),1)</f>
        <v>0</v>
      </c>
      <c r="BK542" s="61" t="n">
        <f aca="false">IFERROR(IF(SUMPRODUCT((LEN(BF542)-LEN(SUBSTITUTE(BF542," "&amp;L_PendStrict&amp;" "," ")))/(LEN(L_PendStrict)+1))&gt;SUMPRODUCT((LEN(BF542)-LEN(SUBSTITUTE(BF542," "&amp;L_PendNeg&amp;" "," ")))/(LEN(L_PendNeg)+1)),1,0),1)</f>
        <v>0</v>
      </c>
      <c r="BL542" s="61" t="n">
        <f aca="false">IFERROR(IF(OR(SUMPRODUCT(--ISNUMBER(SEARCH({"a0","a-0","a_0","a/0","a.0"},BN542)))&gt;0,SUMPRODUCT(--ISNUMBER(SEARCH({"ref 0","ref no 0","ref. 0","ref: 0","no. 0","no: 0","# 0","rev 0","email 0","memo 0","form 0","sheet 0","log 0","doc 0","report 0","photo 0","photos 0","img 0","file 0","ack 0","batch 0","lot 0","job 0","record 0","fax 0","letter 0","ref0","#0","no.0","no:0"},BM542)))&gt;0,AND(SUMPRODUCT(--ISNUMBER(SEARCH({" ref "," email "," memo "," form "," sheet "," report "," ack "," letter "," record "," log "," doc "," file "," batch "," lot "," job "," fax "," rev "," ticket "," case "," order "},(" "&amp;SUBSTITUTE(SUBSTITUTE(SUBSTITUTE(BM542,":"," "),"."," "),","," ")&amp;" "))))&gt;0,ISNUMBER(SEARCH("000",SUBSTITUTE(BM542,":"," ")))),SUMPRODUCT(--ISNUMBER(SEARCH({"http","www.","\",".pdf",".jpg",".jpeg",".png",".heic",".xls",".doc",".msg",".eml"},Z542)))&gt;0),1,0),0)</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IFERROR(IF(OR(SUMPRODUCT(--ISNUMBER(SEARCH({"a0","a-0","a_0","a/0","a.0"},BP542)))&gt;0,SUMPRODUCT(--ISNUMBER(SEARCH({"ref 0","ref no 0","ref. 0","ref: 0","no. 0","no: 0","# 0","rev 0","email 0","memo 0","form 0","sheet 0","log 0","doc 0","report 0","photo 0","photos 0","img 0","file 0","ack 0","batch 0","lot 0","job 0","record 0","fax 0","letter 0","ref0","#0","no.0","no:0"},BO542)))&gt;0,AND(SUMPRODUCT(--ISNUMBER(SEARCH({" ref "," email "," memo "," form "," sheet "," report "," ack "," letter "," record "," log "," doc "," file "," batch "," lot "," job "," fax "," rev "," ticket "," case "," order "},(" "&amp;SUBSTITUTE(SUBSTITUTE(SUBSTITUTE(BO542,":"," "),"."," "),","," ")&amp;" "))))&gt;0,ISNUMBER(SEARCH("000",SUBSTITUTE(BO542,":"," ")))),SUMPRODUCT(--ISNUMBER(SEARCH({"http","www.","\",".pdf",".jpg",".jpeg",".png",".heic",".xls",".doc",".msg",".eml"},W542)))&gt;0),1,0),0)</f>
        <v>0</v>
      </c>
    </row>
    <row r="543" customFormat="false" ht="39.75" hidden="false" customHeight="true" outlineLevel="0" collapsed="false">
      <c r="A543" s="57" t="s">
        <v>1210</v>
      </c>
      <c r="B543" s="57" t="s">
        <v>290</v>
      </c>
      <c r="C543" s="57" t="str">
        <f aca="false">Flights!$F$21</f>
        <v>MH0073</v>
      </c>
      <c r="D543" s="58" t="n">
        <f aca="false">Flights!$D$21</f>
        <v>46322</v>
      </c>
      <c r="E543" s="57" t="str">
        <f aca="false">Flights!$G$21&amp;"-"&amp;Flights!$H$21</f>
        <v>HKG-KUL</v>
      </c>
      <c r="F543" s="57" t="str">
        <f aca="false">Flights!$K$21</f>
        <v>BC</v>
      </c>
      <c r="G543" s="57" t="s">
        <v>416</v>
      </c>
      <c r="H543" s="57" t="s">
        <v>374</v>
      </c>
      <c r="I543" s="57" t="s">
        <v>375</v>
      </c>
      <c r="J543" s="57" t="s">
        <v>421</v>
      </c>
      <c r="K543" s="67" t="s">
        <v>422</v>
      </c>
      <c r="L543" s="67" t="s">
        <v>418</v>
      </c>
      <c r="M543" s="67"/>
      <c r="N543" s="67" t="s">
        <v>379</v>
      </c>
      <c r="O543" s="67" t="s">
        <v>419</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")))/(LEN(L_PendNeg)+1)),1,0),1)</f>
        <v>0</v>
      </c>
      <c r="BK543" s="61" t="n">
        <f aca="false">IFERROR(IF(SUMPRODUCT((LEN(BF543)-LEN(SUBSTITUTE(BF543," "&amp;L_PendStrict&amp;" "," ")))/(LEN(L_PendStrict)+1))&gt;SUMPRODUCT((LEN(BF543)-LEN(SUBSTITUTE(BF543," "&amp;L_PendNeg&amp;" "," ")))/(LEN(L_PendNeg)+1)),1,0),1)</f>
        <v>0</v>
      </c>
      <c r="BL543" s="61" t="n">
        <f aca="false">IFERROR(IF(OR(SUMPRODUCT(--ISNUMBER(SEARCH({"a0","a-0","a_0","a/0","a.0"},BN543)))&gt;0,SUMPRODUCT(--ISNUMBER(SEARCH({"ref 0","ref no 0","ref. 0","ref: 0","no. 0","no: 0","# 0","rev 0","email 0","memo 0","form 0","sheet 0","log 0","doc 0","report 0","photo 0","photos 0","img 0","file 0","ack 0","batch 0","lot 0","job 0","record 0","fax 0","letter 0","ref0","#0","no.0","no:0"},BM543)))&gt;0,AND(SUMPRODUCT(--ISNUMBER(SEARCH({" ref "," email "," memo "," form "," sheet "," report "," ack "," letter "," record "," log "," doc "," file "," batch "," lot "," job "," fax "," rev "," ticket "," case "," order "},(" "&amp;SUBSTITUTE(SUBSTITUTE(SUBSTITUTE(BM543,":"," "),"."," "),","," ")&amp;" "))))&gt;0,ISNUMBER(SEARCH("000",SUBSTITUTE(BM543,":"," ")))),SUMPRODUCT(--ISNUMBER(SEARCH({"http","www.","\",".pdf",".jpg",".jpeg",".png",".heic",".xls",".doc",".msg",".eml"},Z543)))&gt;0),1,0),0)</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IFERROR(IF(OR(SUMPRODUCT(--ISNUMBER(SEARCH({"a0","a-0","a_0","a/0","a.0"},BP543)))&gt;0,SUMPRODUCT(--ISNUMBER(SEARCH({"ref 0","ref no 0","ref. 0","ref: 0","no. 0","no: 0","# 0","rev 0","email 0","memo 0","form 0","sheet 0","log 0","doc 0","report 0","photo 0","photos 0","img 0","file 0","ack 0","batch 0","lot 0","job 0","record 0","fax 0","letter 0","ref0","#0","no.0","no:0"},BO543)))&gt;0,AND(SUMPRODUCT(--ISNUMBER(SEARCH({" ref "," email "," memo "," form "," sheet "," report "," ack "," letter "," record "," log "," doc "," file "," batch "," lot "," job "," fax "," rev "," ticket "," case "," order "},(" "&amp;SUBSTITUTE(SUBSTITUTE(SUBSTITUTE(BO543,":"," "),"."," "),","," ")&amp;" "))))&gt;0,ISNUMBER(SEARCH("000",SUBSTITUTE(BO543,":"," ")))),SUMPRODUCT(--ISNUMBER(SEARCH({"http","www.","\",".pdf",".jpg",".jpeg",".png",".heic",".xls",".doc",".msg",".eml"},W543)))&gt;0),1,0),0)</f>
        <v>0</v>
      </c>
    </row>
    <row r="544" customFormat="false" ht="39.75" hidden="false" customHeight="true" outlineLevel="0" collapsed="false">
      <c r="A544" s="57" t="s">
        <v>1211</v>
      </c>
      <c r="B544" s="57" t="s">
        <v>290</v>
      </c>
      <c r="C544" s="57" t="str">
        <f aca="false">Flights!$F$21</f>
        <v>MH0073</v>
      </c>
      <c r="D544" s="58" t="n">
        <f aca="false">Flights!$D$21</f>
        <v>46322</v>
      </c>
      <c r="E544" s="57" t="str">
        <f aca="false">Flights!$G$21&amp;"-"&amp;Flights!$H$21</f>
        <v>HKG-KUL</v>
      </c>
      <c r="F544" s="57" t="str">
        <f aca="false">Flights!$K$21</f>
        <v>BC</v>
      </c>
      <c r="G544" s="57" t="s">
        <v>416</v>
      </c>
      <c r="H544" s="57" t="s">
        <v>374</v>
      </c>
      <c r="I544" s="57" t="s">
        <v>424</v>
      </c>
      <c r="J544" s="57" t="s">
        <v>425</v>
      </c>
      <c r="K544" s="67"/>
      <c r="L544" s="67" t="s">
        <v>418</v>
      </c>
      <c r="M544" s="67"/>
      <c r="N544" s="67" t="s">
        <v>379</v>
      </c>
      <c r="O544" s="67" t="s">
        <v>419</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")))/(LEN(L_PendNeg)+1)),1,0),1)</f>
        <v>0</v>
      </c>
      <c r="BK544" s="61" t="n">
        <f aca="false">IFERROR(IF(SUMPRODUCT((LEN(BF544)-LEN(SUBSTITUTE(BF544," "&amp;L_PendStrict&amp;" "," ")))/(LEN(L_PendStrict)+1))&gt;SUMPRODUCT((LEN(BF544)-LEN(SUBSTITUTE(BF544," "&amp;L_PendNeg&amp;" "," ")))/(LEN(L_PendNeg)+1)),1,0),1)</f>
        <v>0</v>
      </c>
      <c r="BL544" s="61" t="n">
        <f aca="false">IFERROR(IF(OR(SUMPRODUCT(--ISNUMBER(SEARCH({"a0","a-0","a_0","a/0","a.0"},BN544)))&gt;0,SUMPRODUCT(--ISNUMBER(SEARCH({"ref 0","ref no 0","ref. 0","ref: 0","no. 0","no: 0","# 0","rev 0","email 0","memo 0","form 0","sheet 0","log 0","doc 0","report 0","photo 0","photos 0","img 0","file 0","ack 0","batch 0","lot 0","job 0","record 0","fax 0","letter 0","ref0","#0","no.0","no:0"},BM544)))&gt;0,AND(SUMPRODUCT(--ISNUMBER(SEARCH({" ref "," email "," memo "," form "," sheet "," report "," ack "," letter "," record "," log "," doc "," file "," batch "," lot "," job "," fax "," rev "," ticket "," case "," order "},(" "&amp;SUBSTITUTE(SUBSTITUTE(SUBSTITUTE(BM544,":"," "),"."," "),","," ")&amp;" "))))&gt;0,ISNUMBER(SEARCH("000",SUBSTITUTE(BM544,":"," ")))),SUMPRODUCT(--ISNUMBER(SEARCH({"http","www.","\",".pdf",".jpg",".jpeg",".png",".heic",".xls",".doc",".msg",".eml"},Z544)))&gt;0),1,0),0)</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IFERROR(IF(OR(SUMPRODUCT(--ISNUMBER(SEARCH({"a0","a-0","a_0","a/0","a.0"},BP544)))&gt;0,SUMPRODUCT(--ISNUMBER(SEARCH({"ref 0","ref no 0","ref. 0","ref: 0","no. 0","no: 0","# 0","rev 0","email 0","memo 0","form 0","sheet 0","log 0","doc 0","report 0","photo 0","photos 0","img 0","file 0","ack 0","batch 0","lot 0","job 0","record 0","fax 0","letter 0","ref0","#0","no.0","no:0"},BO544)))&gt;0,AND(SUMPRODUCT(--ISNUMBER(SEARCH({" ref "," email "," memo "," form "," sheet "," report "," ack "," letter "," record "," log "," doc "," file "," batch "," lot "," job "," fax "," rev "," ticket "," case "," order "},(" "&amp;SUBSTITUTE(SUBSTITUTE(SUBSTITUTE(BO544,":"," "),"."," "),","," ")&amp;" "))))&gt;0,ISNUMBER(SEARCH("000",SUBSTITUTE(BO544,":"," ")))),SUMPRODUCT(--ISNUMBER(SEARCH({"http","www.","\",".pdf",".jpg",".jpeg",".png",".heic",".xls",".doc",".msg",".eml"},W544)))&gt;0),1,0),0)</f>
        <v>0</v>
      </c>
    </row>
    <row r="545" customFormat="false" ht="39.75" hidden="false" customHeight="true" outlineLevel="0" collapsed="false">
      <c r="A545" s="57" t="s">
        <v>1212</v>
      </c>
      <c r="B545" s="57" t="s">
        <v>290</v>
      </c>
      <c r="C545" s="57" t="str">
        <f aca="false">Flights!$F$21</f>
        <v>MH0073</v>
      </c>
      <c r="D545" s="58" t="n">
        <f aca="false">Flights!$D$21</f>
        <v>46322</v>
      </c>
      <c r="E545" s="57" t="str">
        <f aca="false">Flights!$G$21&amp;"-"&amp;Flights!$H$21</f>
        <v>HKG-KUL</v>
      </c>
      <c r="F545" s="57" t="str">
        <f aca="false">Flights!$K$21</f>
        <v>BC</v>
      </c>
      <c r="G545" s="57" t="s">
        <v>416</v>
      </c>
      <c r="H545" s="57" t="s">
        <v>374</v>
      </c>
      <c r="I545" s="57" t="s">
        <v>424</v>
      </c>
      <c r="J545" s="57" t="s">
        <v>427</v>
      </c>
      <c r="K545" s="67"/>
      <c r="L545" s="67" t="s">
        <v>418</v>
      </c>
      <c r="M545" s="67"/>
      <c r="N545" s="67" t="s">
        <v>379</v>
      </c>
      <c r="O545" s="67" t="s">
        <v>419</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")))/(LEN(L_PendNeg)+1)),1,0),1)</f>
        <v>0</v>
      </c>
      <c r="BK545" s="61" t="n">
        <f aca="false">IFERROR(IF(SUMPRODUCT((LEN(BF545)-LEN(SUBSTITUTE(BF545," "&amp;L_PendStrict&amp;" "," ")))/(LEN(L_PendStrict)+1))&gt;SUMPRODUCT((LEN(BF545)-LEN(SUBSTITUTE(BF545," "&amp;L_PendNeg&amp;" "," ")))/(LEN(L_PendNeg)+1)),1,0),1)</f>
        <v>0</v>
      </c>
      <c r="BL545" s="61" t="n">
        <f aca="false">IFERROR(IF(OR(SUMPRODUCT(--ISNUMBER(SEARCH({"a0","a-0","a_0","a/0","a.0"},BN545)))&gt;0,SUMPRODUCT(--ISNUMBER(SEARCH({"ref 0","ref no 0","ref. 0","ref: 0","no. 0","no: 0","# 0","rev 0","email 0","memo 0","form 0","sheet 0","log 0","doc 0","report 0","photo 0","photos 0","img 0","file 0","ack 0","batch 0","lot 0","job 0","record 0","fax 0","letter 0","ref0","#0","no.0","no:0"},BM545)))&gt;0,AND(SUMPRODUCT(--ISNUMBER(SEARCH({" ref "," email "," memo "," form "," sheet "," report "," ack "," letter "," record "," log "," doc "," file "," batch "," lot "," job "," fax "," rev "," ticket "," case "," order "},(" "&amp;SUBSTITUTE(SUBSTITUTE(SUBSTITUTE(BM545,":"," "),"."," "),","," ")&amp;" "))))&gt;0,ISNUMBER(SEARCH("000",SUBSTITUTE(BM545,":"," ")))),SUMPRODUCT(--ISNUMBER(SEARCH({"http","www.","\",".pdf",".jpg",".jpeg",".png",".heic",".xls",".doc",".msg",".eml"},Z545)))&gt;0),1,0),0)</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IFERROR(IF(OR(SUMPRODUCT(--ISNUMBER(SEARCH({"a0","a-0","a_0","a/0","a.0"},BP545)))&gt;0,SUMPRODUCT(--ISNUMBER(SEARCH({"ref 0","ref no 0","ref. 0","ref: 0","no. 0","no: 0","# 0","rev 0","email 0","memo 0","form 0","sheet 0","log 0","doc 0","report 0","photo 0","photos 0","img 0","file 0","ack 0","batch 0","lot 0","job 0","record 0","fax 0","letter 0","ref0","#0","no.0","no:0"},BO545)))&gt;0,AND(SUMPRODUCT(--ISNUMBER(SEARCH({" ref "," email "," memo "," form "," sheet "," report "," ack "," letter "," record "," log "," doc "," file "," batch "," lot "," job "," fax "," rev "," ticket "," case "," order "},(" "&amp;SUBSTITUTE(SUBSTITUTE(SUBSTITUTE(BO545,":"," "),"."," "),","," ")&amp;" "))))&gt;0,ISNUMBER(SEARCH("000",SUBSTITUTE(BO545,":"," ")))),SUMPRODUCT(--ISNUMBER(SEARCH({"http","www.","\",".pdf",".jpg",".jpeg",".png",".heic",".xls",".doc",".msg",".eml"},W545)))&gt;0),1,0),0)</f>
        <v>0</v>
      </c>
    </row>
    <row r="546" customFormat="false" ht="39.75" hidden="false" customHeight="true" outlineLevel="0" collapsed="false">
      <c r="A546" s="57" t="s">
        <v>1213</v>
      </c>
      <c r="B546" s="57" t="s">
        <v>290</v>
      </c>
      <c r="C546" s="57" t="str">
        <f aca="false">Flights!$F$21</f>
        <v>MH0073</v>
      </c>
      <c r="D546" s="58" t="n">
        <f aca="false">Flights!$D$21</f>
        <v>46322</v>
      </c>
      <c r="E546" s="57" t="str">
        <f aca="false">Flights!$G$21&amp;"-"&amp;Flights!$H$21</f>
        <v>HKG-KUL</v>
      </c>
      <c r="F546" s="57" t="str">
        <f aca="false">Flights!$K$21</f>
        <v>BC</v>
      </c>
      <c r="G546" s="57" t="s">
        <v>416</v>
      </c>
      <c r="H546" s="57" t="s">
        <v>374</v>
      </c>
      <c r="I546" s="57" t="s">
        <v>424</v>
      </c>
      <c r="J546" s="57" t="s">
        <v>429</v>
      </c>
      <c r="K546" s="67"/>
      <c r="L546" s="67" t="s">
        <v>418</v>
      </c>
      <c r="M546" s="67"/>
      <c r="N546" s="67" t="s">
        <v>379</v>
      </c>
      <c r="O546" s="67" t="s">
        <v>419</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")))/(LEN(L_PendNeg)+1)),1,0),1)</f>
        <v>0</v>
      </c>
      <c r="BK546" s="61" t="n">
        <f aca="false">IFERROR(IF(SUMPRODUCT((LEN(BF546)-LEN(SUBSTITUTE(BF546," "&amp;L_PendStrict&amp;" "," ")))/(LEN(L_PendStrict)+1))&gt;SUMPRODUCT((LEN(BF546)-LEN(SUBSTITUTE(BF546," "&amp;L_PendNeg&amp;" "," ")))/(LEN(L_PendNeg)+1)),1,0),1)</f>
        <v>0</v>
      </c>
      <c r="BL546" s="61" t="n">
        <f aca="false">IFERROR(IF(OR(SUMPRODUCT(--ISNUMBER(SEARCH({"a0","a-0","a_0","a/0","a.0"},BN546)))&gt;0,SUMPRODUCT(--ISNUMBER(SEARCH({"ref 0","ref no 0","ref. 0","ref: 0","no. 0","no: 0","# 0","rev 0","email 0","memo 0","form 0","sheet 0","log 0","doc 0","report 0","photo 0","photos 0","img 0","file 0","ack 0","batch 0","lot 0","job 0","record 0","fax 0","letter 0","ref0","#0","no.0","no:0"},BM546)))&gt;0,AND(SUMPRODUCT(--ISNUMBER(SEARCH({" ref "," email "," memo "," form "," sheet "," report "," ack "," letter "," record "," log "," doc "," file "," batch "," lot "," job "," fax "," rev "," ticket "," case "," order "},(" "&amp;SUBSTITUTE(SUBSTITUTE(SUBSTITUTE(BM546,":"," "),"."," "),","," ")&amp;" "))))&gt;0,ISNUMBER(SEARCH("000",SUBSTITUTE(BM546,":"," ")))),SUMPRODUCT(--ISNUMBER(SEARCH({"http","www.","\",".pdf",".jpg",".jpeg",".png",".heic",".xls",".doc",".msg",".eml"},Z546)))&gt;0),1,0),0)</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IFERROR(IF(OR(SUMPRODUCT(--ISNUMBER(SEARCH({"a0","a-0","a_0","a/0","a.0"},BP546)))&gt;0,SUMPRODUCT(--ISNUMBER(SEARCH({"ref 0","ref no 0","ref. 0","ref: 0","no. 0","no: 0","# 0","rev 0","email 0","memo 0","form 0","sheet 0","log 0","doc 0","report 0","photo 0","photos 0","img 0","file 0","ack 0","batch 0","lot 0","job 0","record 0","fax 0","letter 0","ref0","#0","no.0","no:0"},BO546)))&gt;0,AND(SUMPRODUCT(--ISNUMBER(SEARCH({" ref "," email "," memo "," form "," sheet "," report "," ack "," letter "," record "," log "," doc "," file "," batch "," lot "," job "," fax "," rev "," ticket "," case "," order "},(" "&amp;SUBSTITUTE(SUBSTITUTE(SUBSTITUTE(BO546,":"," "),"."," "),","," ")&amp;" "))))&gt;0,ISNUMBER(SEARCH("000",SUBSTITUTE(BO546,":"," ")))),SUMPRODUCT(--ISNUMBER(SEARCH({"http","www.","\",".pdf",".jpg",".jpeg",".png",".heic",".xls",".doc",".msg",".eml"},W546)))&gt;0),1,0),0)</f>
        <v>0</v>
      </c>
    </row>
    <row r="547" customFormat="false" ht="78.75" hidden="false" customHeight="true" outlineLevel="0" collapsed="false">
      <c r="A547" s="57" t="s">
        <v>1214</v>
      </c>
      <c r="B547" s="57" t="s">
        <v>290</v>
      </c>
      <c r="C547" s="57" t="str">
        <f aca="false">Flights!$F$21</f>
        <v>MH0073</v>
      </c>
      <c r="D547" s="58" t="n">
        <f aca="false">Flights!$D$21</f>
        <v>46322</v>
      </c>
      <c r="E547" s="57" t="str">
        <f aca="false">Flights!$G$21&amp;"-"&amp;Flights!$H$21</f>
        <v>HKG-KUL</v>
      </c>
      <c r="F547" s="57" t="str">
        <f aca="false">Flights!$K$21</f>
        <v>BC</v>
      </c>
      <c r="G547" s="57" t="s">
        <v>416</v>
      </c>
      <c r="H547" s="57" t="s">
        <v>374</v>
      </c>
      <c r="I547" s="57" t="s">
        <v>424</v>
      </c>
      <c r="J547" s="57" t="s">
        <v>431</v>
      </c>
      <c r="K547" s="67" t="s">
        <v>487</v>
      </c>
      <c r="L547" s="67" t="s">
        <v>418</v>
      </c>
      <c r="M547" s="67"/>
      <c r="N547" s="67" t="s">
        <v>379</v>
      </c>
      <c r="O547" s="67" t="s">
        <v>419</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")))/(LEN(L_PendNeg)+1)),1,0),1)</f>
        <v>0</v>
      </c>
      <c r="BK547" s="61" t="n">
        <f aca="false">IFERROR(IF(SUMPRODUCT((LEN(BF547)-LEN(SUBSTITUTE(BF547," "&amp;L_PendStrict&amp;" "," ")))/(LEN(L_PendStrict)+1))&gt;SUMPRODUCT((LEN(BF547)-LEN(SUBSTITUTE(BF547," "&amp;L_PendNeg&amp;" "," ")))/(LEN(L_PendNeg)+1)),1,0),1)</f>
        <v>0</v>
      </c>
      <c r="BL547" s="61" t="n">
        <f aca="false">IFERROR(IF(OR(SUMPRODUCT(--ISNUMBER(SEARCH({"a0","a-0","a_0","a/0","a.0"},BN547)))&gt;0,SUMPRODUCT(--ISNUMBER(SEARCH({"ref 0","ref no 0","ref. 0","ref: 0","no. 0","no: 0","# 0","rev 0","email 0","memo 0","form 0","sheet 0","log 0","doc 0","report 0","photo 0","photos 0","img 0","file 0","ack 0","batch 0","lot 0","job 0","record 0","fax 0","letter 0","ref0","#0","no.0","no:0"},BM547)))&gt;0,AND(SUMPRODUCT(--ISNUMBER(SEARCH({" ref "," email "," memo "," form "," sheet "," report "," ack "," letter "," record "," log "," doc "," file "," batch "," lot "," job "," fax "," rev "," ticket "," case "," order "},(" "&amp;SUBSTITUTE(SUBSTITUTE(SUBSTITUTE(BM547,":"," "),"."," "),","," ")&amp;" "))))&gt;0,ISNUMBER(SEARCH("000",SUBSTITUTE(BM547,":"," ")))),SUMPRODUCT(--ISNUMBER(SEARCH({"http","www.","\",".pdf",".jpg",".jpeg",".png",".heic",".xls",".doc",".msg",".eml"},Z547)))&gt;0),1,0),0)</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IFERROR(IF(OR(SUMPRODUCT(--ISNUMBER(SEARCH({"a0","a-0","a_0","a/0","a.0"},BP547)))&gt;0,SUMPRODUCT(--ISNUMBER(SEARCH({"ref 0","ref no 0","ref. 0","ref: 0","no. 0","no: 0","# 0","rev 0","email 0","memo 0","form 0","sheet 0","log 0","doc 0","report 0","photo 0","photos 0","img 0","file 0","ack 0","batch 0","lot 0","job 0","record 0","fax 0","letter 0","ref0","#0","no.0","no:0"},BO547)))&gt;0,AND(SUMPRODUCT(--ISNUMBER(SEARCH({" ref "," email "," memo "," form "," sheet "," report "," ack "," letter "," record "," log "," doc "," file "," batch "," lot "," job "," fax "," rev "," ticket "," case "," order "},(" "&amp;SUBSTITUTE(SUBSTITUTE(SUBSTITUTE(BO547,":"," "),"."," "),","," ")&amp;" "))))&gt;0,ISNUMBER(SEARCH("000",SUBSTITUTE(BO547,":"," ")))),SUMPRODUCT(--ISNUMBER(SEARCH({"http","www.","\",".pdf",".jpg",".jpeg",".png",".heic",".xls",".doc",".msg",".eml"},W547)))&gt;0),1,0),0)</f>
        <v>0</v>
      </c>
    </row>
    <row r="548" customFormat="false" ht="39.75" hidden="false" customHeight="true" outlineLevel="0" collapsed="false">
      <c r="A548" s="57" t="s">
        <v>1215</v>
      </c>
      <c r="B548" s="57" t="s">
        <v>290</v>
      </c>
      <c r="C548" s="57" t="str">
        <f aca="false">Flights!$F$21</f>
        <v>MH0073</v>
      </c>
      <c r="D548" s="58" t="n">
        <f aca="false">Flights!$D$21</f>
        <v>46322</v>
      </c>
      <c r="E548" s="57" t="str">
        <f aca="false">Flights!$G$21&amp;"-"&amp;Flights!$H$21</f>
        <v>HKG-KUL</v>
      </c>
      <c r="F548" s="57" t="str">
        <f aca="false">Flights!$K$21</f>
        <v>BC</v>
      </c>
      <c r="G548" s="57" t="s">
        <v>416</v>
      </c>
      <c r="H548" s="57" t="s">
        <v>374</v>
      </c>
      <c r="I548" s="57" t="s">
        <v>424</v>
      </c>
      <c r="J548" s="57" t="s">
        <v>434</v>
      </c>
      <c r="K548" s="67"/>
      <c r="L548" s="67" t="s">
        <v>418</v>
      </c>
      <c r="M548" s="67"/>
      <c r="N548" s="67" t="s">
        <v>379</v>
      </c>
      <c r="O548" s="67" t="s">
        <v>419</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")))/(LEN(L_PendNeg)+1)),1,0),1)</f>
        <v>0</v>
      </c>
      <c r="BK548" s="61" t="n">
        <f aca="false">IFERROR(IF(SUMPRODUCT((LEN(BF548)-LEN(SUBSTITUTE(BF548," "&amp;L_PendStrict&amp;" "," ")))/(LEN(L_PendStrict)+1))&gt;SUMPRODUCT((LEN(BF548)-LEN(SUBSTITUTE(BF548," "&amp;L_PendNeg&amp;" "," ")))/(LEN(L_PendNeg)+1)),1,0),1)</f>
        <v>0</v>
      </c>
      <c r="BL548" s="61" t="n">
        <f aca="false">IFERROR(IF(OR(SUMPRODUCT(--ISNUMBER(SEARCH({"a0","a-0","a_0","a/0","a.0"},BN548)))&gt;0,SUMPRODUCT(--ISNUMBER(SEARCH({"ref 0","ref no 0","ref. 0","ref: 0","no. 0","no: 0","# 0","rev 0","email 0","memo 0","form 0","sheet 0","log 0","doc 0","report 0","photo 0","photos 0","img 0","file 0","ack 0","batch 0","lot 0","job 0","record 0","fax 0","letter 0","ref0","#0","no.0","no:0"},BM548)))&gt;0,AND(SUMPRODUCT(--ISNUMBER(SEARCH({" ref "," email "," memo "," form "," sheet "," report "," ack "," letter "," record "," log "," doc "," file "," batch "," lot "," job "," fax "," rev "," ticket "," case "," order "},(" "&amp;SUBSTITUTE(SUBSTITUTE(SUBSTITUTE(BM548,":"," "),"."," "),","," ")&amp;" "))))&gt;0,ISNUMBER(SEARCH("000",SUBSTITUTE(BM548,":"," ")))),SUMPRODUCT(--ISNUMBER(SEARCH({"http","www.","\",".pdf",".jpg",".jpeg",".png",".heic",".xls",".doc",".msg",".eml"},Z548)))&gt;0),1,0),0)</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IFERROR(IF(OR(SUMPRODUCT(--ISNUMBER(SEARCH({"a0","a-0","a_0","a/0","a.0"},BP548)))&gt;0,SUMPRODUCT(--ISNUMBER(SEARCH({"ref 0","ref no 0","ref. 0","ref: 0","no. 0","no: 0","# 0","rev 0","email 0","memo 0","form 0","sheet 0","log 0","doc 0","report 0","photo 0","photos 0","img 0","file 0","ack 0","batch 0","lot 0","job 0","record 0","fax 0","letter 0","ref0","#0","no.0","no:0"},BO548)))&gt;0,AND(SUMPRODUCT(--ISNUMBER(SEARCH({" ref "," email "," memo "," form "," sheet "," report "," ack "," letter "," record "," log "," doc "," file "," batch "," lot "," job "," fax "," rev "," ticket "," case "," order "},(" "&amp;SUBSTITUTE(SUBSTITUTE(SUBSTITUTE(BO548,":"," "),"."," "),","," ")&amp;" "))))&gt;0,ISNUMBER(SEARCH("000",SUBSTITUTE(BO548,":"," ")))),SUMPRODUCT(--ISNUMBER(SEARCH({"http","www.","\",".pdf",".jpg",".jpeg",".png",".heic",".xls",".doc",".msg",".eml"},W548)))&gt;0),1,0),0)</f>
        <v>0</v>
      </c>
    </row>
    <row r="549" customFormat="false" ht="41.25" hidden="false" customHeight="true" outlineLevel="0" collapsed="false">
      <c r="A549" s="57" t="s">
        <v>1216</v>
      </c>
      <c r="B549" s="57" t="s">
        <v>290</v>
      </c>
      <c r="C549" s="57" t="str">
        <f aca="false">Flights!$F$21</f>
        <v>MH0073</v>
      </c>
      <c r="D549" s="58" t="n">
        <f aca="false">Flights!$D$21</f>
        <v>46322</v>
      </c>
      <c r="E549" s="57" t="str">
        <f aca="false">Flights!$G$21&amp;"-"&amp;Flights!$H$21</f>
        <v>HKG-KUL</v>
      </c>
      <c r="F549" s="57" t="str">
        <f aca="false">Flights!$K$21</f>
        <v>BC</v>
      </c>
      <c r="G549" s="57" t="s">
        <v>416</v>
      </c>
      <c r="H549" s="57" t="s">
        <v>374</v>
      </c>
      <c r="I549" s="57" t="s">
        <v>436</v>
      </c>
      <c r="J549" s="57" t="s">
        <v>1217</v>
      </c>
      <c r="K549" s="67" t="s">
        <v>497</v>
      </c>
      <c r="L549" s="67" t="s">
        <v>1218</v>
      </c>
      <c r="M549" s="67" t="s">
        <v>187</v>
      </c>
      <c r="N549" s="67" t="s">
        <v>379</v>
      </c>
      <c r="O549" s="67" t="s">
        <v>1219</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")))/(LEN(L_PendNeg)+1)),1,0),1)</f>
        <v>0</v>
      </c>
      <c r="BK549" s="61" t="n">
        <f aca="false">IFERROR(IF(SUMPRODUCT((LEN(BF549)-LEN(SUBSTITUTE(BF549," "&amp;L_PendStrict&amp;" "," ")))/(LEN(L_PendStrict)+1))&gt;SUMPRODUCT((LEN(BF549)-LEN(SUBSTITUTE(BF549," "&amp;L_PendNeg&amp;" "," ")))/(LEN(L_PendNeg)+1)),1,0),1)</f>
        <v>0</v>
      </c>
      <c r="BL549" s="61" t="n">
        <f aca="false">IFERROR(IF(OR(SUMPRODUCT(--ISNUMBER(SEARCH({"a0","a-0","a_0","a/0","a.0"},BN549)))&gt;0,SUMPRODUCT(--ISNUMBER(SEARCH({"ref 0","ref no 0","ref. 0","ref: 0","no. 0","no: 0","# 0","rev 0","email 0","memo 0","form 0","sheet 0","log 0","doc 0","report 0","photo 0","photos 0","img 0","file 0","ack 0","batch 0","lot 0","job 0","record 0","fax 0","letter 0","ref0","#0","no.0","no:0"},BM549)))&gt;0,AND(SUMPRODUCT(--ISNUMBER(SEARCH({" ref "," email "," memo "," form "," sheet "," report "," ack "," letter "," record "," log "," doc "," file "," batch "," lot "," job "," fax "," rev "," ticket "," case "," order "},(" "&amp;SUBSTITUTE(SUBSTITUTE(SUBSTITUTE(BM549,":"," "),"."," "),","," ")&amp;" "))))&gt;0,ISNUMBER(SEARCH("000",SUBSTITUTE(BM549,":"," ")))),SUMPRODUCT(--ISNUMBER(SEARCH({"http","www.","\",".pdf",".jpg",".jpeg",".png",".heic",".xls",".doc",".msg",".eml"},Z549)))&gt;0),1,0),0)</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IFERROR(IF(OR(SUMPRODUCT(--ISNUMBER(SEARCH({"a0","a-0","a_0","a/0","a.0"},BP549)))&gt;0,SUMPRODUCT(--ISNUMBER(SEARCH({"ref 0","ref no 0","ref. 0","ref: 0","no. 0","no: 0","# 0","rev 0","email 0","memo 0","form 0","sheet 0","log 0","doc 0","report 0","photo 0","photos 0","img 0","file 0","ack 0","batch 0","lot 0","job 0","record 0","fax 0","letter 0","ref0","#0","no.0","no:0"},BO549)))&gt;0,AND(SUMPRODUCT(--ISNUMBER(SEARCH({" ref "," email "," memo "," form "," sheet "," report "," ack "," letter "," record "," log "," doc "," file "," batch "," lot "," job "," fax "," rev "," ticket "," case "," order "},(" "&amp;SUBSTITUTE(SUBSTITUTE(SUBSTITUTE(BO549,":"," "),"."," "),","," ")&amp;" "))))&gt;0,ISNUMBER(SEARCH("000",SUBSTITUTE(BO549,":"," ")))),SUMPRODUCT(--ISNUMBER(SEARCH({"http","www.","\",".pdf",".jpg",".jpeg",".png",".heic",".xls",".doc",".msg",".eml"},W549)))&gt;0),1,0),0)</f>
        <v>0</v>
      </c>
    </row>
    <row r="550" customFormat="false" ht="41.25" hidden="false" customHeight="true" outlineLevel="0" collapsed="false">
      <c r="A550" s="57" t="s">
        <v>1220</v>
      </c>
      <c r="B550" s="57" t="s">
        <v>290</v>
      </c>
      <c r="C550" s="57" t="str">
        <f aca="false">Flights!$F$21</f>
        <v>MH0073</v>
      </c>
      <c r="D550" s="58" t="n">
        <f aca="false">Flights!$D$21</f>
        <v>46322</v>
      </c>
      <c r="E550" s="57" t="str">
        <f aca="false">Flights!$G$21&amp;"-"&amp;Flights!$H$21</f>
        <v>HKG-KUL</v>
      </c>
      <c r="F550" s="57" t="str">
        <f aca="false">Flights!$K$21</f>
        <v>BC</v>
      </c>
      <c r="G550" s="57" t="s">
        <v>416</v>
      </c>
      <c r="H550" s="57" t="s">
        <v>374</v>
      </c>
      <c r="I550" s="57" t="s">
        <v>495</v>
      </c>
      <c r="J550" s="57" t="s">
        <v>496</v>
      </c>
      <c r="K550" s="67" t="s">
        <v>497</v>
      </c>
      <c r="L550" s="67" t="s">
        <v>1221</v>
      </c>
      <c r="M550" s="67" t="s">
        <v>447</v>
      </c>
      <c r="N550" s="67" t="s">
        <v>379</v>
      </c>
      <c r="O550" s="67" t="s">
        <v>1222</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")))/(LEN(L_PendNeg)+1)),1,0),1)</f>
        <v>0</v>
      </c>
      <c r="BK550" s="61" t="n">
        <f aca="false">IFERROR(IF(SUMPRODUCT((LEN(BF550)-LEN(SUBSTITUTE(BF550," "&amp;L_PendStrict&amp;" "," ")))/(LEN(L_PendStrict)+1))&gt;SUMPRODUCT((LEN(BF550)-LEN(SUBSTITUTE(BF550," "&amp;L_PendNeg&amp;" "," ")))/(LEN(L_PendNeg)+1)),1,0),1)</f>
        <v>0</v>
      </c>
      <c r="BL550" s="61" t="n">
        <f aca="false">IFERROR(IF(OR(SUMPRODUCT(--ISNUMBER(SEARCH({"a0","a-0","a_0","a/0","a.0"},BN550)))&gt;0,SUMPRODUCT(--ISNUMBER(SEARCH({"ref 0","ref no 0","ref. 0","ref: 0","no. 0","no: 0","# 0","rev 0","email 0","memo 0","form 0","sheet 0","log 0","doc 0","report 0","photo 0","photos 0","img 0","file 0","ack 0","batch 0","lot 0","job 0","record 0","fax 0","letter 0","ref0","#0","no.0","no:0"},BM550)))&gt;0,AND(SUMPRODUCT(--ISNUMBER(SEARCH({" ref "," email "," memo "," form "," sheet "," report "," ack "," letter "," record "," log "," doc "," file "," batch "," lot "," job "," fax "," rev "," ticket "," case "," order "},(" "&amp;SUBSTITUTE(SUBSTITUTE(SUBSTITUTE(BM550,":"," "),"."," "),","," ")&amp;" "))))&gt;0,ISNUMBER(SEARCH("000",SUBSTITUTE(BM550,":"," ")))),SUMPRODUCT(--ISNUMBER(SEARCH({"http","www.","\",".pdf",".jpg",".jpeg",".png",".heic",".xls",".doc",".msg",".eml"},Z550)))&gt;0),1,0),0)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IFERROR(IF(OR(SUMPRODUCT(--ISNUMBER(SEARCH({"a0","a-0","a_0","a/0","a.0"},BP550)))&gt;0,SUMPRODUCT(--ISNUMBER(SEARCH({"ref 0","ref no 0","ref. 0","ref: 0","no. 0","no: 0","# 0","rev 0","email 0","memo 0","form 0","sheet 0","log 0","doc 0","report 0","photo 0","photos 0","img 0","file 0","ack 0","batch 0","lot 0","job 0","record 0","fax 0","letter 0","ref0","#0","no.0","no:0"},BO550)))&gt;0,AND(SUMPRODUCT(--ISNUMBER(SEARCH({" ref "," email "," memo "," form "," sheet "," report "," ack "," letter "," record "," log "," doc "," file "," batch "," lot "," job "," fax "," rev "," ticket "," case "," order "},(" "&amp;SUBSTITUTE(SUBSTITUTE(SUBSTITUTE(BO550,":"," "),"."," "),","," ")&amp;" "))))&gt;0,ISNUMBER(SEARCH("000",SUBSTITUTE(BO550,":"," ")))),SUMPRODUCT(--ISNUMBER(SEARCH({"http","www.","\",".pdf",".jpg",".jpeg",".png",".heic",".xls",".doc",".msg",".eml"},W550)))&gt;0),1,0),0)</f>
        <v>0</v>
      </c>
    </row>
    <row r="551" customFormat="false" ht="41.25" hidden="false" customHeight="true" outlineLevel="0" collapsed="false">
      <c r="A551" s="57" t="s">
        <v>1223</v>
      </c>
      <c r="B551" s="57" t="s">
        <v>290</v>
      </c>
      <c r="C551" s="57" t="str">
        <f aca="false">Flights!$F$21</f>
        <v>MH0073</v>
      </c>
      <c r="D551" s="58" t="n">
        <f aca="false">Flights!$D$21</f>
        <v>46322</v>
      </c>
      <c r="E551" s="57" t="str">
        <f aca="false">Flights!$G$21&amp;"-"&amp;Flights!$H$21</f>
        <v>HKG-KUL</v>
      </c>
      <c r="F551" s="57" t="str">
        <f aca="false">Flights!$K$21</f>
        <v>BC</v>
      </c>
      <c r="G551" s="57" t="s">
        <v>416</v>
      </c>
      <c r="H551" s="57" t="s">
        <v>374</v>
      </c>
      <c r="I551" s="57" t="s">
        <v>495</v>
      </c>
      <c r="J551" s="57" t="s">
        <v>501</v>
      </c>
      <c r="K551" s="67" t="s">
        <v>497</v>
      </c>
      <c r="L551" s="67" t="s">
        <v>1224</v>
      </c>
      <c r="M551" s="67" t="s">
        <v>447</v>
      </c>
      <c r="N551" s="67" t="s">
        <v>379</v>
      </c>
      <c r="O551" s="67" t="s">
        <v>1222</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")))/(LEN(L_PendNeg)+1)),1,0),1)</f>
        <v>0</v>
      </c>
      <c r="BK551" s="61" t="n">
        <f aca="false">IFERROR(IF(SUMPRODUCT((LEN(BF551)-LEN(SUBSTITUTE(BF551," "&amp;L_PendStrict&amp;" "," ")))/(LEN(L_PendStrict)+1))&gt;SUMPRODUCT((LEN(BF551)-LEN(SUBSTITUTE(BF551," "&amp;L_PendNeg&amp;" "," ")))/(LEN(L_PendNeg)+1)),1,0),1)</f>
        <v>0</v>
      </c>
      <c r="BL551" s="61" t="n">
        <f aca="false">IFERROR(IF(OR(SUMPRODUCT(--ISNUMBER(SEARCH({"a0","a-0","a_0","a/0","a.0"},BN551)))&gt;0,SUMPRODUCT(--ISNUMBER(SEARCH({"ref 0","ref no 0","ref. 0","ref: 0","no. 0","no: 0","# 0","rev 0","email 0","memo 0","form 0","sheet 0","log 0","doc 0","report 0","photo 0","photos 0","img 0","file 0","ack 0","batch 0","lot 0","job 0","record 0","fax 0","letter 0","ref0","#0","no.0","no:0"},BM551)))&gt;0,AND(SUMPRODUCT(--ISNUMBER(SEARCH({" ref "," email "," memo "," form "," sheet "," report "," ack "," letter "," record "," log "," doc "," file "," batch "," lot "," job "," fax "," rev "," ticket "," case "," order "},(" "&amp;SUBSTITUTE(SUBSTITUTE(SUBSTITUTE(BM551,":"," "),"."," "),","," ")&amp;" "))))&gt;0,ISNUMBER(SEARCH("000",SUBSTITUTE(BM551,":"," ")))),SUMPRODUCT(--ISNUMBER(SEARCH({"http","www.","\",".pdf",".jpg",".jpeg",".png",".heic",".xls",".doc",".msg",".eml"},Z551)))&gt;0),1,0),0)</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IFERROR(IF(OR(SUMPRODUCT(--ISNUMBER(SEARCH({"a0","a-0","a_0","a/0","a.0"},BP551)))&gt;0,SUMPRODUCT(--ISNUMBER(SEARCH({"ref 0","ref no 0","ref. 0","ref: 0","no. 0","no: 0","# 0","rev 0","email 0","memo 0","form 0","sheet 0","log 0","doc 0","report 0","photo 0","photos 0","img 0","file 0","ack 0","batch 0","lot 0","job 0","record 0","fax 0","letter 0","ref0","#0","no.0","no:0"},BO551)))&gt;0,AND(SUMPRODUCT(--ISNUMBER(SEARCH({" ref "," email "," memo "," form "," sheet "," report "," ack "," letter "," record "," log "," doc "," file "," batch "," lot "," job "," fax "," rev "," ticket "," case "," order "},(" "&amp;SUBSTITUTE(SUBSTITUTE(SUBSTITUTE(BO551,":"," "),"."," "),","," ")&amp;" "))))&gt;0,ISNUMBER(SEARCH("000",SUBSTITUTE(BO551,":"," ")))),SUMPRODUCT(--ISNUMBER(SEARCH({"http","www.","\",".pdf",".jpg",".jpeg",".png",".heic",".xls",".doc",".msg",".eml"},W551)))&gt;0),1,0),0)</f>
        <v>0</v>
      </c>
    </row>
    <row r="552" customFormat="false" ht="41.25" hidden="false" customHeight="true" outlineLevel="0" collapsed="false">
      <c r="A552" s="57" t="s">
        <v>1225</v>
      </c>
      <c r="B552" s="57" t="s">
        <v>290</v>
      </c>
      <c r="C552" s="57" t="str">
        <f aca="false">Flights!$F$21</f>
        <v>MH0073</v>
      </c>
      <c r="D552" s="58" t="n">
        <f aca="false">Flights!$D$21</f>
        <v>46322</v>
      </c>
      <c r="E552" s="57" t="str">
        <f aca="false">Flights!$G$21&amp;"-"&amp;Flights!$H$21</f>
        <v>HKG-KUL</v>
      </c>
      <c r="F552" s="57" t="str">
        <f aca="false">Flights!$K$21</f>
        <v>BC</v>
      </c>
      <c r="G552" s="57" t="s">
        <v>416</v>
      </c>
      <c r="H552" s="57" t="s">
        <v>374</v>
      </c>
      <c r="I552" s="57" t="s">
        <v>495</v>
      </c>
      <c r="J552" s="57" t="s">
        <v>504</v>
      </c>
      <c r="K552" s="67" t="s">
        <v>497</v>
      </c>
      <c r="L552" s="67" t="s">
        <v>1226</v>
      </c>
      <c r="M552" s="67" t="s">
        <v>447</v>
      </c>
      <c r="N552" s="67" t="s">
        <v>379</v>
      </c>
      <c r="O552" s="67" t="s">
        <v>1222</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")))/(LEN(L_PendNeg)+1)),1,0),1)</f>
        <v>0</v>
      </c>
      <c r="BK552" s="61" t="n">
        <f aca="false">IFERROR(IF(SUMPRODUCT((LEN(BF552)-LEN(SUBSTITUTE(BF552," "&amp;L_PendStrict&amp;" "," ")))/(LEN(L_PendStrict)+1))&gt;SUMPRODUCT((LEN(BF552)-LEN(SUBSTITUTE(BF552," "&amp;L_PendNeg&amp;" "," ")))/(LEN(L_PendNeg)+1)),1,0),1)</f>
        <v>0</v>
      </c>
      <c r="BL552" s="61" t="n">
        <f aca="false">IFERROR(IF(OR(SUMPRODUCT(--ISNUMBER(SEARCH({"a0","a-0","a_0","a/0","a.0"},BN552)))&gt;0,SUMPRODUCT(--ISNUMBER(SEARCH({"ref 0","ref no 0","ref. 0","ref: 0","no. 0","no: 0","# 0","rev 0","email 0","memo 0","form 0","sheet 0","log 0","doc 0","report 0","photo 0","photos 0","img 0","file 0","ack 0","batch 0","lot 0","job 0","record 0","fax 0","letter 0","ref0","#0","no.0","no:0"},BM552)))&gt;0,AND(SUMPRODUCT(--ISNUMBER(SEARCH({" ref "," email "," memo "," form "," sheet "," report "," ack "," letter "," record "," log "," doc "," file "," batch "," lot "," job "," fax "," rev "," ticket "," case "," order "},(" "&amp;SUBSTITUTE(SUBSTITUTE(SUBSTITUTE(BM552,":"," "),"."," "),","," ")&amp;" "))))&gt;0,ISNUMBER(SEARCH("000",SUBSTITUTE(BM552,":"," ")))),SUMPRODUCT(--ISNUMBER(SEARCH({"http","www.","\",".pdf",".jpg",".jpeg",".png",".heic",".xls",".doc",".msg",".eml"},Z552)))&gt;0),1,0),0)</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IFERROR(IF(OR(SUMPRODUCT(--ISNUMBER(SEARCH({"a0","a-0","a_0","a/0","a.0"},BP552)))&gt;0,SUMPRODUCT(--ISNUMBER(SEARCH({"ref 0","ref no 0","ref. 0","ref: 0","no. 0","no: 0","# 0","rev 0","email 0","memo 0","form 0","sheet 0","log 0","doc 0","report 0","photo 0","photos 0","img 0","file 0","ack 0","batch 0","lot 0","job 0","record 0","fax 0","letter 0","ref0","#0","no.0","no:0"},BO552)))&gt;0,AND(SUMPRODUCT(--ISNUMBER(SEARCH({" ref "," email "," memo "," form "," sheet "," report "," ack "," letter "," record "," log "," doc "," file "," batch "," lot "," job "," fax "," rev "," ticket "," case "," order "},(" "&amp;SUBSTITUTE(SUBSTITUTE(SUBSTITUTE(BO552,":"," "),"."," "),","," ")&amp;" "))))&gt;0,ISNUMBER(SEARCH("000",SUBSTITUTE(BO552,":"," ")))),SUMPRODUCT(--ISNUMBER(SEARCH({"http","www.","\",".pdf",".jpg",".jpeg",".png",".heic",".xls",".doc",".msg",".eml"},W552)))&gt;0),1,0),0)</f>
        <v>0</v>
      </c>
    </row>
    <row r="553" customFormat="false" ht="116.25" hidden="false" customHeight="true" outlineLevel="0" collapsed="false">
      <c r="A553" s="57" t="s">
        <v>1227</v>
      </c>
      <c r="B553" s="57" t="s">
        <v>290</v>
      </c>
      <c r="C553" s="57" t="str">
        <f aca="false">Flights!$F$21</f>
        <v>MH0073</v>
      </c>
      <c r="D553" s="58" t="n">
        <f aca="false">Flights!$D$21</f>
        <v>46322</v>
      </c>
      <c r="E553" s="57" t="str">
        <f aca="false">Flights!$G$21&amp;"-"&amp;Flights!$H$21</f>
        <v>HKG-KUL</v>
      </c>
      <c r="F553" s="57" t="str">
        <f aca="false">Flights!$K$21</f>
        <v>BC</v>
      </c>
      <c r="G553" s="57" t="s">
        <v>416</v>
      </c>
      <c r="H553" s="57" t="s">
        <v>374</v>
      </c>
      <c r="I553" s="57" t="s">
        <v>495</v>
      </c>
      <c r="J553" s="57" t="s">
        <v>507</v>
      </c>
      <c r="K553" s="67" t="s">
        <v>497</v>
      </c>
      <c r="L553" s="67" t="s">
        <v>1228</v>
      </c>
      <c r="M553" s="67" t="s">
        <v>447</v>
      </c>
      <c r="N553" s="67" t="s">
        <v>440</v>
      </c>
      <c r="O553" s="67" t="s">
        <v>1229</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")))/(LEN(L_PendNeg)+1)),1,0),1)</f>
        <v>0</v>
      </c>
      <c r="BK553" s="61" t="n">
        <f aca="false">IFERROR(IF(SUMPRODUCT((LEN(BF553)-LEN(SUBSTITUTE(BF553," "&amp;L_PendStrict&amp;" "," ")))/(LEN(L_PendStrict)+1))&gt;SUMPRODUCT((LEN(BF553)-LEN(SUBSTITUTE(BF553," "&amp;L_PendNeg&amp;" "," ")))/(LEN(L_PendNeg)+1)),1,0),1)</f>
        <v>0</v>
      </c>
      <c r="BL553" s="61" t="n">
        <f aca="false">IFERROR(IF(OR(SUMPRODUCT(--ISNUMBER(SEARCH({"a0","a-0","a_0","a/0","a.0"},BN553)))&gt;0,SUMPRODUCT(--ISNUMBER(SEARCH({"ref 0","ref no 0","ref. 0","ref: 0","no. 0","no: 0","# 0","rev 0","email 0","memo 0","form 0","sheet 0","log 0","doc 0","report 0","photo 0","photos 0","img 0","file 0","ack 0","batch 0","lot 0","job 0","record 0","fax 0","letter 0","ref0","#0","no.0","no:0"},BM553)))&gt;0,AND(SUMPRODUCT(--ISNUMBER(SEARCH({" ref "," email "," memo "," form "," sheet "," report "," ack "," letter "," record "," log "," doc "," file "," batch "," lot "," job "," fax "," rev "," ticket "," case "," order "},(" "&amp;SUBSTITUTE(SUBSTITUTE(SUBSTITUTE(BM553,":"," "),"."," "),","," ")&amp;" "))))&gt;0,ISNUMBER(SEARCH("000",SUBSTITUTE(BM553,":"," ")))),SUMPRODUCT(--ISNUMBER(SEARCH({"http","www.","\",".pdf",".jpg",".jpeg",".png",".heic",".xls",".doc",".msg",".eml"},Z553)))&gt;0),1,0),0)</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IFERROR(IF(OR(SUMPRODUCT(--ISNUMBER(SEARCH({"a0","a-0","a_0","a/0","a.0"},BP553)))&gt;0,SUMPRODUCT(--ISNUMBER(SEARCH({"ref 0","ref no 0","ref. 0","ref: 0","no. 0","no: 0","# 0","rev 0","email 0","memo 0","form 0","sheet 0","log 0","doc 0","report 0","photo 0","photos 0","img 0","file 0","ack 0","batch 0","lot 0","job 0","record 0","fax 0","letter 0","ref0","#0","no.0","no:0"},BO553)))&gt;0,AND(SUMPRODUCT(--ISNUMBER(SEARCH({" ref "," email "," memo "," form "," sheet "," report "," ack "," letter "," record "," log "," doc "," file "," batch "," lot "," job "," fax "," rev "," ticket "," case "," order "},(" "&amp;SUBSTITUTE(SUBSTITUTE(SUBSTITUTE(BO553,":"," "),"."," "),","," ")&amp;" "))))&gt;0,ISNUMBER(SEARCH("000",SUBSTITUTE(BO553,":"," ")))),SUMPRODUCT(--ISNUMBER(SEARCH({"http","www.","\",".pdf",".jpg",".jpeg",".png",".heic",".xls",".doc",".msg",".eml"},W553)))&gt;0),1,0),0)</f>
        <v>0</v>
      </c>
    </row>
    <row r="554" customFormat="false" ht="116.25" hidden="false" customHeight="true" outlineLevel="0" collapsed="false">
      <c r="A554" s="57" t="s">
        <v>1230</v>
      </c>
      <c r="B554" s="57" t="s">
        <v>290</v>
      </c>
      <c r="C554" s="57" t="str">
        <f aca="false">Flights!$F$21</f>
        <v>MH0073</v>
      </c>
      <c r="D554" s="58" t="n">
        <f aca="false">Flights!$D$21</f>
        <v>46322</v>
      </c>
      <c r="E554" s="57" t="str">
        <f aca="false">Flights!$G$21&amp;"-"&amp;Flights!$H$21</f>
        <v>HKG-KUL</v>
      </c>
      <c r="F554" s="57" t="str">
        <f aca="false">Flights!$K$21</f>
        <v>BC</v>
      </c>
      <c r="G554" s="57" t="s">
        <v>416</v>
      </c>
      <c r="H554" s="57" t="s">
        <v>374</v>
      </c>
      <c r="I554" s="57" t="s">
        <v>495</v>
      </c>
      <c r="J554" s="57" t="s">
        <v>511</v>
      </c>
      <c r="K554" s="67" t="s">
        <v>497</v>
      </c>
      <c r="L554" s="67" t="s">
        <v>1231</v>
      </c>
      <c r="M554" s="67" t="s">
        <v>447</v>
      </c>
      <c r="N554" s="67" t="s">
        <v>440</v>
      </c>
      <c r="O554" s="67" t="s">
        <v>1229</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")))/(LEN(L_PendNeg)+1)),1,0),1)</f>
        <v>0</v>
      </c>
      <c r="BK554" s="61" t="n">
        <f aca="false">IFERROR(IF(SUMPRODUCT((LEN(BF554)-LEN(SUBSTITUTE(BF554," "&amp;L_PendStrict&amp;" "," ")))/(LEN(L_PendStrict)+1))&gt;SUMPRODUCT((LEN(BF554)-LEN(SUBSTITUTE(BF554," "&amp;L_PendNeg&amp;" "," ")))/(LEN(L_PendNeg)+1)),1,0),1)</f>
        <v>0</v>
      </c>
      <c r="BL554" s="61" t="n">
        <f aca="false">IFERROR(IF(OR(SUMPRODUCT(--ISNUMBER(SEARCH({"a0","a-0","a_0","a/0","a.0"},BN554)))&gt;0,SUMPRODUCT(--ISNUMBER(SEARCH({"ref 0","ref no 0","ref. 0","ref: 0","no. 0","no: 0","# 0","rev 0","email 0","memo 0","form 0","sheet 0","log 0","doc 0","report 0","photo 0","photos 0","img 0","file 0","ack 0","batch 0","lot 0","job 0","record 0","fax 0","letter 0","ref0","#0","no.0","no:0"},BM554)))&gt;0,AND(SUMPRODUCT(--ISNUMBER(SEARCH({" ref "," email "," memo "," form "," sheet "," report "," ack "," letter "," record "," log "," doc "," file "," batch "," lot "," job "," fax "," rev "," ticket "," case "," order "},(" "&amp;SUBSTITUTE(SUBSTITUTE(SUBSTITUTE(BM554,":"," "),"."," "),","," ")&amp;" "))))&gt;0,ISNUMBER(SEARCH("000",SUBSTITUTE(BM554,":"," ")))),SUMPRODUCT(--ISNUMBER(SEARCH({"http","www.","\",".pdf",".jpg",".jpeg",".png",".heic",".xls",".doc",".msg",".eml"},Z554)))&gt;0),1,0),0)</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IFERROR(IF(OR(SUMPRODUCT(--ISNUMBER(SEARCH({"a0","a-0","a_0","a/0","a.0"},BP554)))&gt;0,SUMPRODUCT(--ISNUMBER(SEARCH({"ref 0","ref no 0","ref. 0","ref: 0","no. 0","no: 0","# 0","rev 0","email 0","memo 0","form 0","sheet 0","log 0","doc 0","report 0","photo 0","photos 0","img 0","file 0","ack 0","batch 0","lot 0","job 0","record 0","fax 0","letter 0","ref0","#0","no.0","no:0"},BO554)))&gt;0,AND(SUMPRODUCT(--ISNUMBER(SEARCH({" ref "," email "," memo "," form "," sheet "," report "," ack "," letter "," record "," log "," doc "," file "," batch "," lot "," job "," fax "," rev "," ticket "," case "," order "},(" "&amp;SUBSTITUTE(SUBSTITUTE(SUBSTITUTE(BO554,":"," "),"."," "),","," ")&amp;" "))))&gt;0,ISNUMBER(SEARCH("000",SUBSTITUTE(BO554,":"," ")))),SUMPRODUCT(--ISNUMBER(SEARCH({"http","www.","\",".pdf",".jpg",".jpeg",".png",".heic",".xls",".doc",".msg",".eml"},W554)))&gt;0),1,0),0)</f>
        <v>0</v>
      </c>
    </row>
    <row r="555" customFormat="false" ht="54" hidden="false" customHeight="true" outlineLevel="0" collapsed="false">
      <c r="A555" s="57" t="s">
        <v>1232</v>
      </c>
      <c r="B555" s="57" t="s">
        <v>290</v>
      </c>
      <c r="C555" s="57" t="str">
        <f aca="false">Flights!$F$21</f>
        <v>MH0073</v>
      </c>
      <c r="D555" s="58" t="n">
        <f aca="false">Flights!$D$21</f>
        <v>46322</v>
      </c>
      <c r="E555" s="57" t="str">
        <f aca="false">Flights!$G$21&amp;"-"&amp;Flights!$H$21</f>
        <v>HKG-KUL</v>
      </c>
      <c r="F555" s="57" t="str">
        <f aca="false">Flights!$K$21</f>
        <v>BC</v>
      </c>
      <c r="G555" s="57" t="s">
        <v>416</v>
      </c>
      <c r="H555" s="57" t="s">
        <v>374</v>
      </c>
      <c r="I555" s="57" t="s">
        <v>495</v>
      </c>
      <c r="J555" s="57" t="s">
        <v>514</v>
      </c>
      <c r="K555" s="67" t="s">
        <v>515</v>
      </c>
      <c r="L555" s="67" t="s">
        <v>1233</v>
      </c>
      <c r="M555" s="67" t="s">
        <v>447</v>
      </c>
      <c r="N555" s="67" t="s">
        <v>379</v>
      </c>
      <c r="O555" s="67" t="s">
        <v>1234</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t="n">
        <f aca="false">IFERROR(IF(OR(SUMPRODUCT(--ISNUMBER(SEARCH({"a0","a-0","a_0","a/0","a.0"},BN555)))&gt;0,SUMPRODUCT(--ISNUMBER(SEARCH({"ref 0","ref no 0","ref. 0","ref: 0","no. 0","no: 0","# 0","rev 0","email 0","memo 0","form 0","sheet 0","log 0","doc 0","report 0","photo 0","photos 0","img 0","file 0","ack 0","batch 0","lot 0","job 0","record 0","fax 0","letter 0","ref0","#0","no.0","no:0"},BM555)))&gt;0,AND(SUMPRODUCT(--ISNUMBER(SEARCH({" ref "," email "," memo "," form "," sheet "," report "," ack "," letter "," record "," log "," doc "," file "," batch "," lot "," job "," fax "," rev "," ticket "," case "," order "},(" "&amp;SUBSTITUTE(SUBSTITUTE(SUBSTITUTE(BM555,":"," "),"."," "),","," ")&amp;" "))))&gt;0,ISNUMBER(SEARCH("000",SUBSTITUTE(BM555,":"," ")))),SUMPRODUCT(--ISNUMBER(SEARCH({"http","www.","\",".pdf",".jpg",".jpeg",".png",".heic",".xls",".doc",".msg",".eml"},Z555)))&gt;0),1,0),0)</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IFERROR(IF(OR(SUMPRODUCT(--ISNUMBER(SEARCH({"a0","a-0","a_0","a/0","a.0"},BP555)))&gt;0,SUMPRODUCT(--ISNUMBER(SEARCH({"ref 0","ref no 0","ref. 0","ref: 0","no. 0","no: 0","# 0","rev 0","email 0","memo 0","form 0","sheet 0","log 0","doc 0","report 0","photo 0","photos 0","img 0","file 0","ack 0","batch 0","lot 0","job 0","record 0","fax 0","letter 0","ref0","#0","no.0","no:0"},BO555)))&gt;0,AND(SUMPRODUCT(--ISNUMBER(SEARCH({" ref "," email "," memo "," form "," sheet "," report "," ack "," letter "," record "," log "," doc "," file "," batch "," lot "," job "," fax "," rev "," ticket "," case "," order "},(" "&amp;SUBSTITUTE(SUBSTITUTE(SUBSTITUTE(BO555,":"," "),"."," "),","," ")&amp;" "))))&gt;0,ISNUMBER(SEARCH("000",SUBSTITUTE(BO555,":"," ")))),SUMPRODUCT(--ISNUMBER(SEARCH({"http","www.","\",".pdf",".jpg",".jpeg",".png",".heic",".xls",".doc",".msg",".eml"},W555)))&gt;0),1,0),0)</f>
        <v>0</v>
      </c>
    </row>
    <row r="556" customFormat="false" ht="41.25" hidden="false" customHeight="true" outlineLevel="0" collapsed="false">
      <c r="A556" s="57" t="s">
        <v>1235</v>
      </c>
      <c r="B556" s="57" t="s">
        <v>290</v>
      </c>
      <c r="C556" s="57" t="str">
        <f aca="false">Flights!$F$21</f>
        <v>MH0073</v>
      </c>
      <c r="D556" s="58" t="n">
        <f aca="false">Flights!$D$21</f>
        <v>46322</v>
      </c>
      <c r="E556" s="57" t="str">
        <f aca="false">Flights!$G$21&amp;"-"&amp;Flights!$H$21</f>
        <v>HKG-KUL</v>
      </c>
      <c r="F556" s="57" t="str">
        <f aca="false">Flights!$K$21</f>
        <v>BC</v>
      </c>
      <c r="G556" s="57" t="s">
        <v>416</v>
      </c>
      <c r="H556" s="57" t="s">
        <v>374</v>
      </c>
      <c r="I556" s="57" t="s">
        <v>495</v>
      </c>
      <c r="J556" s="57" t="s">
        <v>519</v>
      </c>
      <c r="K556" s="67" t="s">
        <v>497</v>
      </c>
      <c r="L556" s="67" t="s">
        <v>1236</v>
      </c>
      <c r="M556" s="67" t="s">
        <v>447</v>
      </c>
      <c r="N556" s="67" t="s">
        <v>379</v>
      </c>
      <c r="O556" s="67" t="s">
        <v>1222</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t="n">
        <f aca="false">IFERROR(IF(OR(SUMPRODUCT(--ISNUMBER(SEARCH({"a0","a-0","a_0","a/0","a.0"},BN556)))&gt;0,SUMPRODUCT(--ISNUMBER(SEARCH({"ref 0","ref no 0","ref. 0","ref: 0","no. 0","no: 0","# 0","rev 0","email 0","memo 0","form 0","sheet 0","log 0","doc 0","report 0","photo 0","photos 0","img 0","file 0","ack 0","batch 0","lot 0","job 0","record 0","fax 0","letter 0","ref0","#0","no.0","no:0"},BM556)))&gt;0,AND(SUMPRODUCT(--ISNUMBER(SEARCH({" ref "," email "," memo "," form "," sheet "," report "," ack "," letter "," record "," log "," doc "," file "," batch "," lot "," job "," fax "," rev "," ticket "," case "," order "},(" "&amp;SUBSTITUTE(SUBSTITUTE(SUBSTITUTE(BM556,":"," "),"."," "),","," ")&amp;" "))))&gt;0,ISNUMBER(SEARCH("000",SUBSTITUTE(BM556,":"," ")))),SUMPRODUCT(--ISNUMBER(SEARCH({"http","www.","\",".pdf",".jpg",".jpeg",".png",".heic",".xls",".doc",".msg",".eml"},Z556)))&gt;0),1,0),0)</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IFERROR(IF(OR(SUMPRODUCT(--ISNUMBER(SEARCH({"a0","a-0","a_0","a/0","a.0"},BP556)))&gt;0,SUMPRODUCT(--ISNUMBER(SEARCH({"ref 0","ref no 0","ref. 0","ref: 0","no. 0","no: 0","# 0","rev 0","email 0","memo 0","form 0","sheet 0","log 0","doc 0","report 0","photo 0","photos 0","img 0","file 0","ack 0","batch 0","lot 0","job 0","record 0","fax 0","letter 0","ref0","#0","no.0","no:0"},BO556)))&gt;0,AND(SUMPRODUCT(--ISNUMBER(SEARCH({" ref "," email "," memo "," form "," sheet "," report "," ack "," letter "," record "," log "," doc "," file "," batch "," lot "," job "," fax "," rev "," ticket "," case "," order "},(" "&amp;SUBSTITUTE(SUBSTITUTE(SUBSTITUTE(BO556,":"," "),"."," "),","," ")&amp;" "))))&gt;0,ISNUMBER(SEARCH("000",SUBSTITUTE(BO556,":"," ")))),SUMPRODUCT(--ISNUMBER(SEARCH({"http","www.","\",".pdf",".jpg",".jpeg",".png",".heic",".xls",".doc",".msg",".eml"},W556)))&gt;0),1,0),0)</f>
        <v>0</v>
      </c>
    </row>
    <row r="557" customFormat="false" ht="41.25" hidden="false" customHeight="true" outlineLevel="0" collapsed="false">
      <c r="A557" s="57" t="s">
        <v>1237</v>
      </c>
      <c r="B557" s="57" t="s">
        <v>290</v>
      </c>
      <c r="C557" s="57" t="str">
        <f aca="false">Flights!$F$21</f>
        <v>MH0073</v>
      </c>
      <c r="D557" s="58" t="n">
        <f aca="false">Flights!$D$21</f>
        <v>46322</v>
      </c>
      <c r="E557" s="57" t="str">
        <f aca="false">Flights!$G$21&amp;"-"&amp;Flights!$H$21</f>
        <v>HKG-KUL</v>
      </c>
      <c r="F557" s="57" t="str">
        <f aca="false">Flights!$K$21</f>
        <v>BC</v>
      </c>
      <c r="G557" s="57" t="s">
        <v>416</v>
      </c>
      <c r="H557" s="57" t="s">
        <v>374</v>
      </c>
      <c r="I557" s="57" t="s">
        <v>443</v>
      </c>
      <c r="J557" s="57" t="s">
        <v>522</v>
      </c>
      <c r="K557" s="67" t="s">
        <v>445</v>
      </c>
      <c r="L557" s="67" t="s">
        <v>1238</v>
      </c>
      <c r="M557" s="67" t="s">
        <v>447</v>
      </c>
      <c r="N557" s="67" t="s">
        <v>379</v>
      </c>
      <c r="O557" s="67" t="s">
        <v>1222</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t="n">
        <f aca="false">IFERROR(IF(OR(SUMPRODUCT(--ISNUMBER(SEARCH({"a0","a-0","a_0","a/0","a.0"},BN557)))&gt;0,SUMPRODUCT(--ISNUMBER(SEARCH({"ref 0","ref no 0","ref. 0","ref: 0","no. 0","no: 0","# 0","rev 0","email 0","memo 0","form 0","sheet 0","log 0","doc 0","report 0","photo 0","photos 0","img 0","file 0","ack 0","batch 0","lot 0","job 0","record 0","fax 0","letter 0","ref0","#0","no.0","no:0"},BM557)))&gt;0,AND(SUMPRODUCT(--ISNUMBER(SEARCH({" ref "," email "," memo "," form "," sheet "," report "," ack "," letter "," record "," log "," doc "," file "," batch "," lot "," job "," fax "," rev "," ticket "," case "," order "},(" "&amp;SUBSTITUTE(SUBSTITUTE(SUBSTITUTE(BM557,":"," "),"."," "),","," ")&amp;" "))))&gt;0,ISNUMBER(SEARCH("000",SUBSTITUTE(BM557,":"," ")))),SUMPRODUCT(--ISNUMBER(SEARCH({"http","www.","\",".pdf",".jpg",".jpeg",".png",".heic",".xls",".doc",".msg",".eml"},Z557)))&gt;0),1,0),0)</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IFERROR(IF(OR(SUMPRODUCT(--ISNUMBER(SEARCH({"a0","a-0","a_0","a/0","a.0"},BP557)))&gt;0,SUMPRODUCT(--ISNUMBER(SEARCH({"ref 0","ref no 0","ref. 0","ref: 0","no. 0","no: 0","# 0","rev 0","email 0","memo 0","form 0","sheet 0","log 0","doc 0","report 0","photo 0","photos 0","img 0","file 0","ack 0","batch 0","lot 0","job 0","record 0","fax 0","letter 0","ref0","#0","no.0","no:0"},BO557)))&gt;0,AND(SUMPRODUCT(--ISNUMBER(SEARCH({" ref "," email "," memo "," form "," sheet "," report "," ack "," letter "," record "," log "," doc "," file "," batch "," lot "," job "," fax "," rev "," ticket "," case "," order "},(" "&amp;SUBSTITUTE(SUBSTITUTE(SUBSTITUTE(BO557,":"," "),"."," "),","," ")&amp;" "))))&gt;0,ISNUMBER(SEARCH("000",SUBSTITUTE(BO557,":"," ")))),SUMPRODUCT(--ISNUMBER(SEARCH({"http","www.","\",".pdf",".jpg",".jpeg",".png",".heic",".xls",".doc",".msg",".eml"},W557)))&gt;0),1,0),0)</f>
        <v>0</v>
      </c>
    </row>
    <row r="558" customFormat="false" ht="41.25" hidden="false" customHeight="true" outlineLevel="0" collapsed="false">
      <c r="A558" s="57" t="s">
        <v>1239</v>
      </c>
      <c r="B558" s="57" t="s">
        <v>290</v>
      </c>
      <c r="C558" s="57" t="str">
        <f aca="false">Flights!$F$21</f>
        <v>MH0073</v>
      </c>
      <c r="D558" s="58" t="n">
        <f aca="false">Flights!$D$21</f>
        <v>46322</v>
      </c>
      <c r="E558" s="57" t="str">
        <f aca="false">Flights!$G$21&amp;"-"&amp;Flights!$H$21</f>
        <v>HKG-KUL</v>
      </c>
      <c r="F558" s="57" t="str">
        <f aca="false">Flights!$K$21</f>
        <v>BC</v>
      </c>
      <c r="G558" s="57" t="s">
        <v>416</v>
      </c>
      <c r="H558" s="57" t="s">
        <v>374</v>
      </c>
      <c r="I558" s="57" t="s">
        <v>443</v>
      </c>
      <c r="J558" s="57" t="s">
        <v>525</v>
      </c>
      <c r="K558" s="67" t="s">
        <v>445</v>
      </c>
      <c r="L558" s="67" t="s">
        <v>1240</v>
      </c>
      <c r="M558" s="67" t="s">
        <v>447</v>
      </c>
      <c r="N558" s="67" t="s">
        <v>379</v>
      </c>
      <c r="O558" s="67" t="s">
        <v>1222</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t="n">
        <f aca="false">IFERROR(IF(OR(SUMPRODUCT(--ISNUMBER(SEARCH({"a0","a-0","a_0","a/0","a.0"},BN558)))&gt;0,SUMPRODUCT(--ISNUMBER(SEARCH({"ref 0","ref no 0","ref. 0","ref: 0","no. 0","no: 0","# 0","rev 0","email 0","memo 0","form 0","sheet 0","log 0","doc 0","report 0","photo 0","photos 0","img 0","file 0","ack 0","batch 0","lot 0","job 0","record 0","fax 0","letter 0","ref0","#0","no.0","no:0"},BM558)))&gt;0,AND(SUMPRODUCT(--ISNUMBER(SEARCH({" ref "," email "," memo "," form "," sheet "," report "," ack "," letter "," record "," log "," doc "," file "," batch "," lot "," job "," fax "," rev "," ticket "," case "," order "},(" "&amp;SUBSTITUTE(SUBSTITUTE(SUBSTITUTE(BM558,":"," "),"."," "),","," ")&amp;" "))))&gt;0,ISNUMBER(SEARCH("000",SUBSTITUTE(BM558,":"," ")))),SUMPRODUCT(--ISNUMBER(SEARCH({"http","www.","\",".pdf",".jpg",".jpeg",".png",".heic",".xls",".doc",".msg",".eml"},Z558)))&gt;0),1,0),0)</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IFERROR(IF(OR(SUMPRODUCT(--ISNUMBER(SEARCH({"a0","a-0","a_0","a/0","a.0"},BP558)))&gt;0,SUMPRODUCT(--ISNUMBER(SEARCH({"ref 0","ref no 0","ref. 0","ref: 0","no. 0","no: 0","# 0","rev 0","email 0","memo 0","form 0","sheet 0","log 0","doc 0","report 0","photo 0","photos 0","img 0","file 0","ack 0","batch 0","lot 0","job 0","record 0","fax 0","letter 0","ref0","#0","no.0","no:0"},BO558)))&gt;0,AND(SUMPRODUCT(--ISNUMBER(SEARCH({" ref "," email "," memo "," form "," sheet "," report "," ack "," letter "," record "," log "," doc "," file "," batch "," lot "," job "," fax "," rev "," ticket "," case "," order "},(" "&amp;SUBSTITUTE(SUBSTITUTE(SUBSTITUTE(BO558,":"," "),"."," "),","," ")&amp;" "))))&gt;0,ISNUMBER(SEARCH("000",SUBSTITUTE(BO558,":"," ")))),SUMPRODUCT(--ISNUMBER(SEARCH({"http","www.","\",".pdf",".jpg",".jpeg",".png",".heic",".xls",".doc",".msg",".eml"},W558)))&gt;0),1,0),0)</f>
        <v>0</v>
      </c>
    </row>
    <row r="559" customFormat="false" ht="91.5" hidden="false" customHeight="true" outlineLevel="0" collapsed="false">
      <c r="A559" s="57" t="s">
        <v>1241</v>
      </c>
      <c r="B559" s="57" t="s">
        <v>290</v>
      </c>
      <c r="C559" s="57" t="str">
        <f aca="false">Flights!$F$21</f>
        <v>MH0073</v>
      </c>
      <c r="D559" s="58" t="n">
        <f aca="false">Flights!$D$21</f>
        <v>46322</v>
      </c>
      <c r="E559" s="57" t="str">
        <f aca="false">Flights!$G$21&amp;"-"&amp;Flights!$H$21</f>
        <v>HKG-KUL</v>
      </c>
      <c r="F559" s="57" t="str">
        <f aca="false">Flights!$K$21</f>
        <v>BC</v>
      </c>
      <c r="G559" s="57" t="s">
        <v>416</v>
      </c>
      <c r="H559" s="57" t="s">
        <v>374</v>
      </c>
      <c r="I559" s="57" t="s">
        <v>630</v>
      </c>
      <c r="J559" s="57" t="s">
        <v>1182</v>
      </c>
      <c r="K559" s="67" t="s">
        <v>1183</v>
      </c>
      <c r="L559" s="67" t="s">
        <v>1184</v>
      </c>
      <c r="M559" s="67" t="s">
        <v>447</v>
      </c>
      <c r="N559" s="67" t="s">
        <v>440</v>
      </c>
      <c r="O559" s="67" t="s">
        <v>1242</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t="n">
        <f aca="false">IFERROR(IF(OR(SUMPRODUCT(--ISNUMBER(SEARCH({"a0","a-0","a_0","a/0","a.0"},BN559)))&gt;0,SUMPRODUCT(--ISNUMBER(SEARCH({"ref 0","ref no 0","ref. 0","ref: 0","no. 0","no: 0","# 0","rev 0","email 0","memo 0","form 0","sheet 0","log 0","doc 0","report 0","photo 0","photos 0","img 0","file 0","ack 0","batch 0","lot 0","job 0","record 0","fax 0","letter 0","ref0","#0","no.0","no:0"},BM559)))&gt;0,AND(SUMPRODUCT(--ISNUMBER(SEARCH({" ref "," email "," memo "," form "," sheet "," report "," ack "," letter "," record "," log "," doc "," file "," batch "," lot "," job "," fax "," rev "," ticket "," case "," order "},(" "&amp;SUBSTITUTE(SUBSTITUTE(SUBSTITUTE(BM559,":"," "),"."," "),","," ")&amp;" "))))&gt;0,ISNUMBER(SEARCH("000",SUBSTITUTE(BM559,":"," ")))),SUMPRODUCT(--ISNUMBER(SEARCH({"http","www.","\",".pdf",".jpg",".jpeg",".png",".heic",".xls",".doc",".msg",".eml"},Z559)))&gt;0),1,0),0)</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IFERROR(IF(OR(SUMPRODUCT(--ISNUMBER(SEARCH({"a0","a-0","a_0","a/0","a.0"},BP559)))&gt;0,SUMPRODUCT(--ISNUMBER(SEARCH({"ref 0","ref no 0","ref. 0","ref: 0","no. 0","no: 0","# 0","rev 0","email 0","memo 0","form 0","sheet 0","log 0","doc 0","report 0","photo 0","photos 0","img 0","file 0","ack 0","batch 0","lot 0","job 0","record 0","fax 0","letter 0","ref0","#0","no.0","no:0"},BO559)))&gt;0,AND(SUMPRODUCT(--ISNUMBER(SEARCH({" ref "," email "," memo "," form "," sheet "," report "," ack "," letter "," record "," log "," doc "," file "," batch "," lot "," job "," fax "," rev "," ticket "," case "," order "},(" "&amp;SUBSTITUTE(SUBSTITUTE(SUBSTITUTE(BO559,":"," "),"."," "),","," ")&amp;" "))))&gt;0,ISNUMBER(SEARCH("000",SUBSTITUTE(BO559,":"," ")))),SUMPRODUCT(--ISNUMBER(SEARCH({"http","www.","\",".pdf",".jpg",".jpeg",".png",".heic",".xls",".doc",".msg",".eml"},W559)))&gt;0),1,0),0)</f>
        <v>0</v>
      </c>
    </row>
    <row r="560" customFormat="false" ht="39.75" hidden="false" customHeight="true" outlineLevel="0" collapsed="false">
      <c r="A560" s="57" t="s">
        <v>1243</v>
      </c>
      <c r="B560" s="57" t="s">
        <v>290</v>
      </c>
      <c r="C560" s="57" t="str">
        <f aca="false">Flights!$F$21</f>
        <v>MH0073</v>
      </c>
      <c r="D560" s="58" t="n">
        <f aca="false">Flights!$D$21</f>
        <v>46322</v>
      </c>
      <c r="E560" s="57" t="str">
        <f aca="false">Flights!$G$21&amp;"-"&amp;Flights!$H$21</f>
        <v>HKG-KUL</v>
      </c>
      <c r="F560" s="57" t="str">
        <f aca="false">Flights!$K$21</f>
        <v>BC</v>
      </c>
      <c r="G560" s="57" t="s">
        <v>455</v>
      </c>
      <c r="H560" s="57" t="s">
        <v>456</v>
      </c>
      <c r="I560" s="57" t="s">
        <v>375</v>
      </c>
      <c r="J560" s="57" t="s">
        <v>457</v>
      </c>
      <c r="K560" s="67" t="s">
        <v>422</v>
      </c>
      <c r="L560" s="67" t="s">
        <v>458</v>
      </c>
      <c r="M560" s="67"/>
      <c r="N560" s="67" t="s">
        <v>379</v>
      </c>
      <c r="O560" s="67" t="s">
        <v>459</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IFERROR(IF(OR(SUMPRODUCT(--ISNUMBER(SEARCH({"a0","a-0","a_0","a/0","a.0"},BN560)))&gt;0,SUMPRODUCT(--ISNUMBER(SEARCH({"ref 0","ref no 0","ref. 0","ref: 0","no. 0","no: 0","# 0","rev 0","email 0","memo 0","form 0","sheet 0","log 0","doc 0","report 0","photo 0","photos 0","img 0","file 0","ack 0","batch 0","lot 0","job 0","record 0","fax 0","letter 0","ref0","#0","no.0","no:0"},BM560)))&gt;0,AND(SUMPRODUCT(--ISNUMBER(SEARCH({" ref "," email "," memo "," form "," sheet "," report "," ack "," letter "," record "," log "," doc "," file "," batch "," lot "," job "," fax "," rev "," ticket "," case "," order "},(" "&amp;SUBSTITUTE(SUBSTITUTE(SUBSTITUTE(BM560,":"," "),"."," "),","," ")&amp;" "))))&gt;0,ISNUMBER(SEARCH("000",SUBSTITUTE(BM560,":"," ")))),SUMPRODUCT(--ISNUMBER(SEARCH({"http","www.","\",".pdf",".jpg",".jpeg",".png",".heic",".xls",".doc",".msg",".eml"},Z560)))&gt;0),1,0),0)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IFERROR(IF(OR(SUMPRODUCT(--ISNUMBER(SEARCH({"a0","a-0","a_0","a/0","a.0"},BP560)))&gt;0,SUMPRODUCT(--ISNUMBER(SEARCH({"ref 0","ref no 0","ref. 0","ref: 0","no. 0","no: 0","# 0","rev 0","email 0","memo 0","form 0","sheet 0","log 0","doc 0","report 0","photo 0","photos 0","img 0","file 0","ack 0","batch 0","lot 0","job 0","record 0","fax 0","letter 0","ref0","#0","no.0","no:0"},BO560)))&gt;0,AND(SUMPRODUCT(--ISNUMBER(SEARCH({" ref "," email "," memo "," form "," sheet "," report "," ack "," letter "," record "," log "," doc "," file "," batch "," lot "," job "," fax "," rev "," ticket "," case "," order "},(" "&amp;SUBSTITUTE(SUBSTITUTE(SUBSTITUTE(BO560,":"," "),"."," "),","," ")&amp;" "))))&gt;0,ISNUMBER(SEARCH("000",SUBSTITUTE(BO560,":"," ")))),SUMPRODUCT(--ISNUMBER(SEARCH({"http","www.","\",".pdf",".jpg",".jpeg",".png",".heic",".xls",".doc",".msg",".eml"},W560)))&gt;0),1,0),0)</f>
        <v>0</v>
      </c>
    </row>
    <row r="561" customFormat="false" ht="39.75" hidden="false" customHeight="true" outlineLevel="0" collapsed="false">
      <c r="A561" s="57" t="s">
        <v>1244</v>
      </c>
      <c r="B561" s="57" t="s">
        <v>290</v>
      </c>
      <c r="C561" s="57" t="str">
        <f aca="false">Flights!$F$21</f>
        <v>MH0073</v>
      </c>
      <c r="D561" s="58" t="n">
        <f aca="false">Flights!$D$21</f>
        <v>46322</v>
      </c>
      <c r="E561" s="57" t="str">
        <f aca="false">Flights!$G$21&amp;"-"&amp;Flights!$H$21</f>
        <v>HKG-KUL</v>
      </c>
      <c r="F561" s="57" t="str">
        <f aca="false">Flights!$K$21</f>
        <v>BC</v>
      </c>
      <c r="G561" s="57" t="s">
        <v>455</v>
      </c>
      <c r="H561" s="57" t="s">
        <v>456</v>
      </c>
      <c r="I561" s="57" t="s">
        <v>424</v>
      </c>
      <c r="J561" s="57" t="s">
        <v>461</v>
      </c>
      <c r="K561" s="67" t="s">
        <v>422</v>
      </c>
      <c r="L561" s="67" t="s">
        <v>458</v>
      </c>
      <c r="M561" s="67"/>
      <c r="N561" s="67" t="s">
        <v>379</v>
      </c>
      <c r="O561" s="67" t="s">
        <v>459</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IFERROR(IF(OR(SUMPRODUCT(--ISNUMBER(SEARCH({"a0","a-0","a_0","a/0","a.0"},BN561)))&gt;0,SUMPRODUCT(--ISNUMBER(SEARCH({"ref 0","ref no 0","ref. 0","ref: 0","no. 0","no: 0","# 0","rev 0","email 0","memo 0","form 0","sheet 0","log 0","doc 0","report 0","photo 0","photos 0","img 0","file 0","ack 0","batch 0","lot 0","job 0","record 0","fax 0","letter 0","ref0","#0","no.0","no:0"},BM561)))&gt;0,AND(SUMPRODUCT(--ISNUMBER(SEARCH({" ref "," email "," memo "," form "," sheet "," report "," ack "," letter "," record "," log "," doc "," file "," batch "," lot "," job "," fax "," rev "," ticket "," case "," order "},(" "&amp;SUBSTITUTE(SUBSTITUTE(SUBSTITUTE(BM561,":"," "),"."," "),","," ")&amp;" "))))&gt;0,ISNUMBER(SEARCH("000",SUBSTITUTE(BM561,":"," ")))),SUMPRODUCT(--ISNUMBER(SEARCH({"http","www.","\",".pdf",".jpg",".jpeg",".png",".heic",".xls",".doc",".msg",".eml"},Z561)))&gt;0),1,0),0)</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IFERROR(IF(OR(SUMPRODUCT(--ISNUMBER(SEARCH({"a0","a-0","a_0","a/0","a.0"},BP561)))&gt;0,SUMPRODUCT(--ISNUMBER(SEARCH({"ref 0","ref no 0","ref. 0","ref: 0","no. 0","no: 0","# 0","rev 0","email 0","memo 0","form 0","sheet 0","log 0","doc 0","report 0","photo 0","photos 0","img 0","file 0","ack 0","batch 0","lot 0","job 0","record 0","fax 0","letter 0","ref0","#0","no.0","no:0"},BO561)))&gt;0,AND(SUMPRODUCT(--ISNUMBER(SEARCH({" ref "," email "," memo "," form "," sheet "," report "," ack "," letter "," record "," log "," doc "," file "," batch "," lot "," job "," fax "," rev "," ticket "," case "," order "},(" "&amp;SUBSTITUTE(SUBSTITUTE(SUBSTITUTE(BO561,":"," "),"."," "),","," ")&amp;" "))))&gt;0,ISNUMBER(SEARCH("000",SUBSTITUTE(BO561,":"," ")))),SUMPRODUCT(--ISNUMBER(SEARCH({"http","www.","\",".pdf",".jpg",".jpeg",".png",".heic",".xls",".doc",".msg",".eml"},W561)))&gt;0),1,0),0)</f>
        <v>0</v>
      </c>
    </row>
    <row r="562" customFormat="false" ht="41.25" hidden="false" customHeight="true" outlineLevel="0" collapsed="false">
      <c r="A562" s="57" t="s">
        <v>1245</v>
      </c>
      <c r="B562" s="57" t="s">
        <v>290</v>
      </c>
      <c r="C562" s="57" t="str">
        <f aca="false">Flights!$F$21</f>
        <v>MH0073</v>
      </c>
      <c r="D562" s="58" t="n">
        <f aca="false">Flights!$D$21</f>
        <v>46322</v>
      </c>
      <c r="E562" s="57" t="str">
        <f aca="false">Flights!$G$21&amp;"-"&amp;Flights!$H$21</f>
        <v>HKG-KUL</v>
      </c>
      <c r="F562" s="57" t="str">
        <f aca="false">Flights!$K$21</f>
        <v>BC</v>
      </c>
      <c r="G562" s="57" t="s">
        <v>455</v>
      </c>
      <c r="H562" s="57" t="s">
        <v>456</v>
      </c>
      <c r="I562" s="57" t="s">
        <v>407</v>
      </c>
      <c r="J562" s="57" t="s">
        <v>1246</v>
      </c>
      <c r="K562" s="67" t="s">
        <v>1247</v>
      </c>
      <c r="L562" s="67" t="s">
        <v>695</v>
      </c>
      <c r="M562" s="67"/>
      <c r="N562" s="67" t="s">
        <v>379</v>
      </c>
      <c r="O562" s="67" t="s">
        <v>696</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IFERROR(IF(OR(SUMPRODUCT(--ISNUMBER(SEARCH({"a0","a-0","a_0","a/0","a.0"},BN562)))&gt;0,SUMPRODUCT(--ISNUMBER(SEARCH({"ref 0","ref no 0","ref. 0","ref: 0","no. 0","no: 0","# 0","rev 0","email 0","memo 0","form 0","sheet 0","log 0","doc 0","report 0","photo 0","photos 0","img 0","file 0","ack 0","batch 0","lot 0","job 0","record 0","fax 0","letter 0","ref0","#0","no.0","no:0"},BM562)))&gt;0,AND(SUMPRODUCT(--ISNUMBER(SEARCH({" ref "," email "," memo "," form "," sheet "," report "," ack "," letter "," record "," log "," doc "," file "," batch "," lot "," job "," fax "," rev "," ticket "," case "," order "},(" "&amp;SUBSTITUTE(SUBSTITUTE(SUBSTITUTE(BM562,":"," "),"."," "),","," ")&amp;" "))))&gt;0,ISNUMBER(SEARCH("000",SUBSTITUTE(BM562,":"," ")))),SUMPRODUCT(--ISNUMBER(SEARCH({"http","www.","\",".pdf",".jpg",".jpeg",".png",".heic",".xls",".doc",".msg",".eml"},Z562)))&gt;0),1,0),0)</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IFERROR(IF(OR(SUMPRODUCT(--ISNUMBER(SEARCH({"a0","a-0","a_0","a/0","a.0"},BP562)))&gt;0,SUMPRODUCT(--ISNUMBER(SEARCH({"ref 0","ref no 0","ref. 0","ref: 0","no. 0","no: 0","# 0","rev 0","email 0","memo 0","form 0","sheet 0","log 0","doc 0","report 0","photo 0","photos 0","img 0","file 0","ack 0","batch 0","lot 0","job 0","record 0","fax 0","letter 0","ref0","#0","no.0","no:0"},BO562)))&gt;0,AND(SUMPRODUCT(--ISNUMBER(SEARCH({" ref "," email "," memo "," form "," sheet "," report "," ack "," letter "," record "," log "," doc "," file "," batch "," lot "," job "," fax "," rev "," ticket "," case "," order "},(" "&amp;SUBSTITUTE(SUBSTITUTE(SUBSTITUTE(BO562,":"," "),"."," "),","," ")&amp;" "))))&gt;0,ISNUMBER(SEARCH("000",SUBSTITUTE(BO562,":"," ")))),SUMPRODUCT(--ISNUMBER(SEARCH({"http","www.","\",".pdf",".jpg",".jpeg",".png",".heic",".xls",".doc",".msg",".eml"},W562)))&gt;0),1,0),0)</f>
        <v>0</v>
      </c>
    </row>
    <row r="563" customFormat="false" ht="39.75" hidden="false" customHeight="true" outlineLevel="0" collapsed="false">
      <c r="A563" s="57" t="s">
        <v>1248</v>
      </c>
      <c r="B563" s="57" t="s">
        <v>290</v>
      </c>
      <c r="C563" s="57" t="str">
        <f aca="false">Flights!$F$21</f>
        <v>MH0073</v>
      </c>
      <c r="D563" s="58" t="n">
        <f aca="false">Flights!$D$21</f>
        <v>46322</v>
      </c>
      <c r="E563" s="57" t="str">
        <f aca="false">Flights!$G$21&amp;"-"&amp;Flights!$H$21</f>
        <v>HKG-KUL</v>
      </c>
      <c r="F563" s="57" t="str">
        <f aca="false">Flights!$K$21</f>
        <v>BC</v>
      </c>
      <c r="G563" s="57" t="s">
        <v>455</v>
      </c>
      <c r="H563" s="57" t="s">
        <v>456</v>
      </c>
      <c r="I563" s="57" t="s">
        <v>436</v>
      </c>
      <c r="J563" s="57" t="s">
        <v>1249</v>
      </c>
      <c r="K563" s="67" t="s">
        <v>497</v>
      </c>
      <c r="L563" s="67" t="s">
        <v>1218</v>
      </c>
      <c r="M563" s="67" t="s">
        <v>187</v>
      </c>
      <c r="N563" s="67" t="s">
        <v>379</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IFERROR(IF(OR(SUMPRODUCT(--ISNUMBER(SEARCH({"a0","a-0","a_0","a/0","a.0"},BN563)))&gt;0,SUMPRODUCT(--ISNUMBER(SEARCH({"ref 0","ref no 0","ref. 0","ref: 0","no. 0","no: 0","# 0","rev 0","email 0","memo 0","form 0","sheet 0","log 0","doc 0","report 0","photo 0","photos 0","img 0","file 0","ack 0","batch 0","lot 0","job 0","record 0","fax 0","letter 0","ref0","#0","no.0","no:0"},BM563)))&gt;0,AND(SUMPRODUCT(--ISNUMBER(SEARCH({" ref "," email "," memo "," form "," sheet "," report "," ack "," letter "," record "," log "," doc "," file "," batch "," lot "," job "," fax "," rev "," ticket "," case "," order "},(" "&amp;SUBSTITUTE(SUBSTITUTE(SUBSTITUTE(BM563,":"," "),"."," "),","," ")&amp;" "))))&gt;0,ISNUMBER(SEARCH("000",SUBSTITUTE(BM563,":"," ")))),SUMPRODUCT(--ISNUMBER(SEARCH({"http","www.","\",".pdf",".jpg",".jpeg",".png",".heic",".xls",".doc",".msg",".eml"},Z563)))&gt;0),1,0),0)</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IFERROR(IF(OR(SUMPRODUCT(--ISNUMBER(SEARCH({"a0","a-0","a_0","a/0","a.0"},BP563)))&gt;0,SUMPRODUCT(--ISNUMBER(SEARCH({"ref 0","ref no 0","ref. 0","ref: 0","no. 0","no: 0","# 0","rev 0","email 0","memo 0","form 0","sheet 0","log 0","doc 0","report 0","photo 0","photos 0","img 0","file 0","ack 0","batch 0","lot 0","job 0","record 0","fax 0","letter 0","ref0","#0","no.0","no:0"},BO563)))&gt;0,AND(SUMPRODUCT(--ISNUMBER(SEARCH({" ref "," email "," memo "," form "," sheet "," report "," ack "," letter "," record "," log "," doc "," file "," batch "," lot "," job "," fax "," rev "," ticket "," case "," order "},(" "&amp;SUBSTITUTE(SUBSTITUTE(SUBSTITUTE(BO563,":"," "),"."," "),","," ")&amp;" "))))&gt;0,ISNUMBER(SEARCH("000",SUBSTITUTE(BO563,":"," ")))),SUMPRODUCT(--ISNUMBER(SEARCH({"http","www.","\",".pdf",".jpg",".jpeg",".png",".heic",".xls",".doc",".msg",".eml"},W563)))&gt;0),1,0),0)</f>
        <v>0</v>
      </c>
    </row>
    <row r="564" customFormat="false" ht="39.75" hidden="false" customHeight="true" outlineLevel="0" collapsed="false">
      <c r="A564" s="57" t="s">
        <v>1250</v>
      </c>
      <c r="B564" s="57" t="s">
        <v>290</v>
      </c>
      <c r="C564" s="57" t="str">
        <f aca="false">Flights!$F$21</f>
        <v>MH0073</v>
      </c>
      <c r="D564" s="58" t="n">
        <f aca="false">Flights!$D$21</f>
        <v>46322</v>
      </c>
      <c r="E564" s="57" t="str">
        <f aca="false">Flights!$G$21&amp;"-"&amp;Flights!$H$21</f>
        <v>HKG-KUL</v>
      </c>
      <c r="F564" s="57" t="str">
        <f aca="false">Flights!$K$21</f>
        <v>BC</v>
      </c>
      <c r="G564" s="57" t="s">
        <v>455</v>
      </c>
      <c r="H564" s="57" t="s">
        <v>456</v>
      </c>
      <c r="I564" s="57" t="s">
        <v>495</v>
      </c>
      <c r="J564" s="57" t="s">
        <v>533</v>
      </c>
      <c r="K564" s="67" t="s">
        <v>497</v>
      </c>
      <c r="L564" s="67" t="s">
        <v>1221</v>
      </c>
      <c r="M564" s="67" t="s">
        <v>447</v>
      </c>
      <c r="N564" s="67" t="s">
        <v>379</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IFERROR(IF(OR(SUMPRODUCT(--ISNUMBER(SEARCH({"a0","a-0","a_0","a/0","a.0"},BN564)))&gt;0,SUMPRODUCT(--ISNUMBER(SEARCH({"ref 0","ref no 0","ref. 0","ref: 0","no. 0","no: 0","# 0","rev 0","email 0","memo 0","form 0","sheet 0","log 0","doc 0","report 0","photo 0","photos 0","img 0","file 0","ack 0","batch 0","lot 0","job 0","record 0","fax 0","letter 0","ref0","#0","no.0","no:0"},BM564)))&gt;0,AND(SUMPRODUCT(--ISNUMBER(SEARCH({" ref "," email "," memo "," form "," sheet "," report "," ack "," letter "," record "," log "," doc "," file "," batch "," lot "," job "," fax "," rev "," ticket "," case "," order "},(" "&amp;SUBSTITUTE(SUBSTITUTE(SUBSTITUTE(BM564,":"," "),"."," "),","," ")&amp;" "))))&gt;0,ISNUMBER(SEARCH("000",SUBSTITUTE(BM564,":"," ")))),SUMPRODUCT(--ISNUMBER(SEARCH({"http","www.","\",".pdf",".jpg",".jpeg",".png",".heic",".xls",".doc",".msg",".eml"},Z564)))&gt;0),1,0),0)</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IFERROR(IF(OR(SUMPRODUCT(--ISNUMBER(SEARCH({"a0","a-0","a_0","a/0","a.0"},BP564)))&gt;0,SUMPRODUCT(--ISNUMBER(SEARCH({"ref 0","ref no 0","ref. 0","ref: 0","no. 0","no: 0","# 0","rev 0","email 0","memo 0","form 0","sheet 0","log 0","doc 0","report 0","photo 0","photos 0","img 0","file 0","ack 0","batch 0","lot 0","job 0","record 0","fax 0","letter 0","ref0","#0","no.0","no:0"},BO564)))&gt;0,AND(SUMPRODUCT(--ISNUMBER(SEARCH({" ref "," email "," memo "," form "," sheet "," report "," ack "," letter "," record "," log "," doc "," file "," batch "," lot "," job "," fax "," rev "," ticket "," case "," order "},(" "&amp;SUBSTITUTE(SUBSTITUTE(SUBSTITUTE(BO564,":"," "),"."," "),","," ")&amp;" "))))&gt;0,ISNUMBER(SEARCH("000",SUBSTITUTE(BO564,":"," ")))),SUMPRODUCT(--ISNUMBER(SEARCH({"http","www.","\",".pdf",".jpg",".jpeg",".png",".heic",".xls",".doc",".msg",".eml"},W564)))&gt;0),1,0),0)</f>
        <v>0</v>
      </c>
    </row>
    <row r="565" customFormat="false" ht="39.75" hidden="false" customHeight="true" outlineLevel="0" collapsed="false">
      <c r="A565" s="57" t="s">
        <v>1251</v>
      </c>
      <c r="B565" s="57" t="s">
        <v>290</v>
      </c>
      <c r="C565" s="57" t="str">
        <f aca="false">Flights!$F$21</f>
        <v>MH0073</v>
      </c>
      <c r="D565" s="58" t="n">
        <f aca="false">Flights!$D$21</f>
        <v>46322</v>
      </c>
      <c r="E565" s="57" t="str">
        <f aca="false">Flights!$G$21&amp;"-"&amp;Flights!$H$21</f>
        <v>HKG-KUL</v>
      </c>
      <c r="F565" s="57" t="str">
        <f aca="false">Flights!$K$21</f>
        <v>BC</v>
      </c>
      <c r="G565" s="57" t="s">
        <v>455</v>
      </c>
      <c r="H565" s="57" t="s">
        <v>456</v>
      </c>
      <c r="I565" s="57" t="s">
        <v>495</v>
      </c>
      <c r="J565" s="57" t="s">
        <v>535</v>
      </c>
      <c r="K565" s="67" t="s">
        <v>497</v>
      </c>
      <c r="L565" s="67" t="s">
        <v>1224</v>
      </c>
      <c r="M565" s="67" t="s">
        <v>447</v>
      </c>
      <c r="N565" s="67" t="s">
        <v>379</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IFERROR(IF(OR(SUMPRODUCT(--ISNUMBER(SEARCH({"a0","a-0","a_0","a/0","a.0"},BN565)))&gt;0,SUMPRODUCT(--ISNUMBER(SEARCH({"ref 0","ref no 0","ref. 0","ref: 0","no. 0","no: 0","# 0","rev 0","email 0","memo 0","form 0","sheet 0","log 0","doc 0","report 0","photo 0","photos 0","img 0","file 0","ack 0","batch 0","lot 0","job 0","record 0","fax 0","letter 0","ref0","#0","no.0","no:0"},BM565)))&gt;0,AND(SUMPRODUCT(--ISNUMBER(SEARCH({" ref "," email "," memo "," form "," sheet "," report "," ack "," letter "," record "," log "," doc "," file "," batch "," lot "," job "," fax "," rev "," ticket "," case "," order "},(" "&amp;SUBSTITUTE(SUBSTITUTE(SUBSTITUTE(BM565,":"," "),"."," "),","," ")&amp;" "))))&gt;0,ISNUMBER(SEARCH("000",SUBSTITUTE(BM565,":"," ")))),SUMPRODUCT(--ISNUMBER(SEARCH({"http","www.","\",".pdf",".jpg",".jpeg",".png",".heic",".xls",".doc",".msg",".eml"},Z565)))&gt;0),1,0),0)</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IFERROR(IF(OR(SUMPRODUCT(--ISNUMBER(SEARCH({"a0","a-0","a_0","a/0","a.0"},BP565)))&gt;0,SUMPRODUCT(--ISNUMBER(SEARCH({"ref 0","ref no 0","ref. 0","ref: 0","no. 0","no: 0","# 0","rev 0","email 0","memo 0","form 0","sheet 0","log 0","doc 0","report 0","photo 0","photos 0","img 0","file 0","ack 0","batch 0","lot 0","job 0","record 0","fax 0","letter 0","ref0","#0","no.0","no:0"},BO565)))&gt;0,AND(SUMPRODUCT(--ISNUMBER(SEARCH({" ref "," email "," memo "," form "," sheet "," report "," ack "," letter "," record "," log "," doc "," file "," batch "," lot "," job "," fax "," rev "," ticket "," case "," order "},(" "&amp;SUBSTITUTE(SUBSTITUTE(SUBSTITUTE(BO565,":"," "),"."," "),","," ")&amp;" "))))&gt;0,ISNUMBER(SEARCH("000",SUBSTITUTE(BO565,":"," ")))),SUMPRODUCT(--ISNUMBER(SEARCH({"http","www.","\",".pdf",".jpg",".jpeg",".png",".heic",".xls",".doc",".msg",".eml"},W565)))&gt;0),1,0),0)</f>
        <v>0</v>
      </c>
    </row>
    <row r="566" customFormat="false" ht="39.75" hidden="false" customHeight="true" outlineLevel="0" collapsed="false">
      <c r="A566" s="57" t="s">
        <v>1252</v>
      </c>
      <c r="B566" s="57" t="s">
        <v>290</v>
      </c>
      <c r="C566" s="57" t="str">
        <f aca="false">Flights!$F$21</f>
        <v>MH0073</v>
      </c>
      <c r="D566" s="58" t="n">
        <f aca="false">Flights!$D$21</f>
        <v>46322</v>
      </c>
      <c r="E566" s="57" t="str">
        <f aca="false">Flights!$G$21&amp;"-"&amp;Flights!$H$21</f>
        <v>HKG-KUL</v>
      </c>
      <c r="F566" s="57" t="str">
        <f aca="false">Flights!$K$21</f>
        <v>BC</v>
      </c>
      <c r="G566" s="57" t="s">
        <v>455</v>
      </c>
      <c r="H566" s="57" t="s">
        <v>456</v>
      </c>
      <c r="I566" s="57" t="s">
        <v>495</v>
      </c>
      <c r="J566" s="57" t="s">
        <v>537</v>
      </c>
      <c r="K566" s="67" t="s">
        <v>497</v>
      </c>
      <c r="L566" s="67" t="s">
        <v>1226</v>
      </c>
      <c r="M566" s="67" t="s">
        <v>447</v>
      </c>
      <c r="N566" s="67" t="s">
        <v>379</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IFERROR(IF(OR(SUMPRODUCT(--ISNUMBER(SEARCH({"a0","a-0","a_0","a/0","a.0"},BN566)))&gt;0,SUMPRODUCT(--ISNUMBER(SEARCH({"ref 0","ref no 0","ref. 0","ref: 0","no. 0","no: 0","# 0","rev 0","email 0","memo 0","form 0","sheet 0","log 0","doc 0","report 0","photo 0","photos 0","img 0","file 0","ack 0","batch 0","lot 0","job 0","record 0","fax 0","letter 0","ref0","#0","no.0","no:0"},BM566)))&gt;0,AND(SUMPRODUCT(--ISNUMBER(SEARCH({" ref "," email "," memo "," form "," sheet "," report "," ack "," letter "," record "," log "," doc "," file "," batch "," lot "," job "," fax "," rev "," ticket "," case "," order "},(" "&amp;SUBSTITUTE(SUBSTITUTE(SUBSTITUTE(BM566,":"," "),"."," "),","," ")&amp;" "))))&gt;0,ISNUMBER(SEARCH("000",SUBSTITUTE(BM566,":"," ")))),SUMPRODUCT(--ISNUMBER(SEARCH({"http","www.","\",".pdf",".jpg",".jpeg",".png",".heic",".xls",".doc",".msg",".eml"},Z566)))&gt;0),1,0),0)</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IFERROR(IF(OR(SUMPRODUCT(--ISNUMBER(SEARCH({"a0","a-0","a_0","a/0","a.0"},BP566)))&gt;0,SUMPRODUCT(--ISNUMBER(SEARCH({"ref 0","ref no 0","ref. 0","ref: 0","no. 0","no: 0","# 0","rev 0","email 0","memo 0","form 0","sheet 0","log 0","doc 0","report 0","photo 0","photos 0","img 0","file 0","ack 0","batch 0","lot 0","job 0","record 0","fax 0","letter 0","ref0","#0","no.0","no:0"},BO566)))&gt;0,AND(SUMPRODUCT(--ISNUMBER(SEARCH({" ref "," email "," memo "," form "," sheet "," report "," ack "," letter "," record "," log "," doc "," file "," batch "," lot "," job "," fax "," rev "," ticket "," case "," order "},(" "&amp;SUBSTITUTE(SUBSTITUTE(SUBSTITUTE(BO566,":"," "),"."," "),","," ")&amp;" "))))&gt;0,ISNUMBER(SEARCH("000",SUBSTITUTE(BO566,":"," ")))),SUMPRODUCT(--ISNUMBER(SEARCH({"http","www.","\",".pdf",".jpg",".jpeg",".png",".heic",".xls",".doc",".msg",".eml"},W566)))&gt;0),1,0),0)</f>
        <v>0</v>
      </c>
    </row>
    <row r="567" customFormat="false" ht="78.75" hidden="false" customHeight="true" outlineLevel="0" collapsed="false">
      <c r="A567" s="57" t="s">
        <v>1253</v>
      </c>
      <c r="B567" s="57" t="s">
        <v>290</v>
      </c>
      <c r="C567" s="57" t="str">
        <f aca="false">Flights!$F$21</f>
        <v>MH0073</v>
      </c>
      <c r="D567" s="58" t="n">
        <f aca="false">Flights!$D$21</f>
        <v>46322</v>
      </c>
      <c r="E567" s="57" t="str">
        <f aca="false">Flights!$G$21&amp;"-"&amp;Flights!$H$21</f>
        <v>HKG-KUL</v>
      </c>
      <c r="F567" s="57" t="str">
        <f aca="false">Flights!$K$21</f>
        <v>BC</v>
      </c>
      <c r="G567" s="57" t="s">
        <v>455</v>
      </c>
      <c r="H567" s="57" t="s">
        <v>456</v>
      </c>
      <c r="I567" s="57" t="s">
        <v>495</v>
      </c>
      <c r="J567" s="57" t="s">
        <v>539</v>
      </c>
      <c r="K567" s="67" t="s">
        <v>497</v>
      </c>
      <c r="L567" s="67" t="s">
        <v>1228</v>
      </c>
      <c r="M567" s="67" t="s">
        <v>447</v>
      </c>
      <c r="N567" s="67" t="s">
        <v>440</v>
      </c>
      <c r="O567" s="67" t="s">
        <v>1254</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IFERROR(IF(OR(SUMPRODUCT(--ISNUMBER(SEARCH({"a0","a-0","a_0","a/0","a.0"},BN567)))&gt;0,SUMPRODUCT(--ISNUMBER(SEARCH({"ref 0","ref no 0","ref. 0","ref: 0","no. 0","no: 0","# 0","rev 0","email 0","memo 0","form 0","sheet 0","log 0","doc 0","report 0","photo 0","photos 0","img 0","file 0","ack 0","batch 0","lot 0","job 0","record 0","fax 0","letter 0","ref0","#0","no.0","no:0"},BM567)))&gt;0,AND(SUMPRODUCT(--ISNUMBER(SEARCH({" ref "," email "," memo "," form "," sheet "," report "," ack "," letter "," record "," log "," doc "," file "," batch "," lot "," job "," fax "," rev "," ticket "," case "," order "},(" "&amp;SUBSTITUTE(SUBSTITUTE(SUBSTITUTE(BM567,":"," "),"."," "),","," ")&amp;" "))))&gt;0,ISNUMBER(SEARCH("000",SUBSTITUTE(BM567,":"," ")))),SUMPRODUCT(--ISNUMBER(SEARCH({"http","www.","\",".pdf",".jpg",".jpeg",".png",".heic",".xls",".doc",".msg",".eml"},Z567)))&gt;0),1,0),0)</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IFERROR(IF(OR(SUMPRODUCT(--ISNUMBER(SEARCH({"a0","a-0","a_0","a/0","a.0"},BP567)))&gt;0,SUMPRODUCT(--ISNUMBER(SEARCH({"ref 0","ref no 0","ref. 0","ref: 0","no. 0","no: 0","# 0","rev 0","email 0","memo 0","form 0","sheet 0","log 0","doc 0","report 0","photo 0","photos 0","img 0","file 0","ack 0","batch 0","lot 0","job 0","record 0","fax 0","letter 0","ref0","#0","no.0","no:0"},BO567)))&gt;0,AND(SUMPRODUCT(--ISNUMBER(SEARCH({" ref "," email "," memo "," form "," sheet "," report "," ack "," letter "," record "," log "," doc "," file "," batch "," lot "," job "," fax "," rev "," ticket "," case "," order "},(" "&amp;SUBSTITUTE(SUBSTITUTE(SUBSTITUTE(BO567,":"," "),"."," "),","," ")&amp;" "))))&gt;0,ISNUMBER(SEARCH("000",SUBSTITUTE(BO567,":"," ")))),SUMPRODUCT(--ISNUMBER(SEARCH({"http","www.","\",".pdf",".jpg",".jpeg",".png",".heic",".xls",".doc",".msg",".eml"},W567)))&gt;0),1,0),0)</f>
        <v>0</v>
      </c>
    </row>
    <row r="568" customFormat="false" ht="78.75" hidden="false" customHeight="true" outlineLevel="0" collapsed="false">
      <c r="A568" s="57" t="s">
        <v>1255</v>
      </c>
      <c r="B568" s="57" t="s">
        <v>290</v>
      </c>
      <c r="C568" s="57" t="str">
        <f aca="false">Flights!$F$21</f>
        <v>MH0073</v>
      </c>
      <c r="D568" s="58" t="n">
        <f aca="false">Flights!$D$21</f>
        <v>46322</v>
      </c>
      <c r="E568" s="57" t="str">
        <f aca="false">Flights!$G$21&amp;"-"&amp;Flights!$H$21</f>
        <v>HKG-KUL</v>
      </c>
      <c r="F568" s="57" t="str">
        <f aca="false">Flights!$K$21</f>
        <v>BC</v>
      </c>
      <c r="G568" s="57" t="s">
        <v>455</v>
      </c>
      <c r="H568" s="57" t="s">
        <v>456</v>
      </c>
      <c r="I568" s="57" t="s">
        <v>495</v>
      </c>
      <c r="J568" s="57" t="s">
        <v>542</v>
      </c>
      <c r="K568" s="67" t="s">
        <v>497</v>
      </c>
      <c r="L568" s="67" t="s">
        <v>1231</v>
      </c>
      <c r="M568" s="67" t="s">
        <v>447</v>
      </c>
      <c r="N568" s="67" t="s">
        <v>440</v>
      </c>
      <c r="O568" s="67" t="s">
        <v>1254</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IFERROR(IF(OR(SUMPRODUCT(--ISNUMBER(SEARCH({"a0","a-0","a_0","a/0","a.0"},BN568)))&gt;0,SUMPRODUCT(--ISNUMBER(SEARCH({"ref 0","ref no 0","ref. 0","ref: 0","no. 0","no: 0","# 0","rev 0","email 0","memo 0","form 0","sheet 0","log 0","doc 0","report 0","photo 0","photos 0","img 0","file 0","ack 0","batch 0","lot 0","job 0","record 0","fax 0","letter 0","ref0","#0","no.0","no:0"},BM568)))&gt;0,AND(SUMPRODUCT(--ISNUMBER(SEARCH({" ref "," email "," memo "," form "," sheet "," report "," ack "," letter "," record "," log "," doc "," file "," batch "," lot "," job "," fax "," rev "," ticket "," case "," order "},(" "&amp;SUBSTITUTE(SUBSTITUTE(SUBSTITUTE(BM568,":"," "),"."," "),","," ")&amp;" "))))&gt;0,ISNUMBER(SEARCH("000",SUBSTITUTE(BM568,":"," ")))),SUMPRODUCT(--ISNUMBER(SEARCH({"http","www.","\",".pdf",".jpg",".jpeg",".png",".heic",".xls",".doc",".msg",".eml"},Z568)))&gt;0),1,0),0)</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IFERROR(IF(OR(SUMPRODUCT(--ISNUMBER(SEARCH({"a0","a-0","a_0","a/0","a.0"},BP568)))&gt;0,SUMPRODUCT(--ISNUMBER(SEARCH({"ref 0","ref no 0","ref. 0","ref: 0","no. 0","no: 0","# 0","rev 0","email 0","memo 0","form 0","sheet 0","log 0","doc 0","report 0","photo 0","photos 0","img 0","file 0","ack 0","batch 0","lot 0","job 0","record 0","fax 0","letter 0","ref0","#0","no.0","no:0"},BO568)))&gt;0,AND(SUMPRODUCT(--ISNUMBER(SEARCH({" ref "," email "," memo "," form "," sheet "," report "," ack "," letter "," record "," log "," doc "," file "," batch "," lot "," job "," fax "," rev "," ticket "," case "," order "},(" "&amp;SUBSTITUTE(SUBSTITUTE(SUBSTITUTE(BO568,":"," "),"."," "),","," ")&amp;" "))))&gt;0,ISNUMBER(SEARCH("000",SUBSTITUTE(BO568,":"," ")))),SUMPRODUCT(--ISNUMBER(SEARCH({"http","www.","\",".pdf",".jpg",".jpeg",".png",".heic",".xls",".doc",".msg",".eml"},W568)))&gt;0),1,0),0)</f>
        <v>0</v>
      </c>
    </row>
    <row r="569" customFormat="false" ht="39.75" hidden="false" customHeight="true" outlineLevel="0" collapsed="false">
      <c r="A569" s="57" t="s">
        <v>1256</v>
      </c>
      <c r="B569" s="57" t="s">
        <v>290</v>
      </c>
      <c r="C569" s="57" t="str">
        <f aca="false">Flights!$F$21</f>
        <v>MH0073</v>
      </c>
      <c r="D569" s="58" t="n">
        <f aca="false">Flights!$D$21</f>
        <v>46322</v>
      </c>
      <c r="E569" s="57" t="str">
        <f aca="false">Flights!$G$21&amp;"-"&amp;Flights!$H$21</f>
        <v>HKG-KUL</v>
      </c>
      <c r="F569" s="57" t="str">
        <f aca="false">Flights!$K$21</f>
        <v>BC</v>
      </c>
      <c r="G569" s="57" t="s">
        <v>455</v>
      </c>
      <c r="H569" s="57" t="s">
        <v>456</v>
      </c>
      <c r="I569" s="57" t="s">
        <v>495</v>
      </c>
      <c r="J569" s="57" t="s">
        <v>544</v>
      </c>
      <c r="K569" s="67" t="s">
        <v>515</v>
      </c>
      <c r="L569" s="67" t="s">
        <v>1233</v>
      </c>
      <c r="M569" s="67" t="s">
        <v>447</v>
      </c>
      <c r="N569" s="67" t="s">
        <v>379</v>
      </c>
      <c r="O569" s="67" t="s">
        <v>545</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IFERROR(IF(OR(SUMPRODUCT(--ISNUMBER(SEARCH({"a0","a-0","a_0","a/0","a.0"},BN569)))&gt;0,SUMPRODUCT(--ISNUMBER(SEARCH({"ref 0","ref no 0","ref. 0","ref: 0","no. 0","no: 0","# 0","rev 0","email 0","memo 0","form 0","sheet 0","log 0","doc 0","report 0","photo 0","photos 0","img 0","file 0","ack 0","batch 0","lot 0","job 0","record 0","fax 0","letter 0","ref0","#0","no.0","no:0"},BM569)))&gt;0,AND(SUMPRODUCT(--ISNUMBER(SEARCH({" ref "," email "," memo "," form "," sheet "," report "," ack "," letter "," record "," log "," doc "," file "," batch "," lot "," job "," fax "," rev "," ticket "," case "," order "},(" "&amp;SUBSTITUTE(SUBSTITUTE(SUBSTITUTE(BM569,":"," "),"."," "),","," ")&amp;" "))))&gt;0,ISNUMBER(SEARCH("000",SUBSTITUTE(BM569,":"," ")))),SUMPRODUCT(--ISNUMBER(SEARCH({"http","www.","\",".pdf",".jpg",".jpeg",".png",".heic",".xls",".doc",".msg",".eml"},Z569)))&gt;0),1,0),0)</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IFERROR(IF(OR(SUMPRODUCT(--ISNUMBER(SEARCH({"a0","a-0","a_0","a/0","a.0"},BP569)))&gt;0,SUMPRODUCT(--ISNUMBER(SEARCH({"ref 0","ref no 0","ref. 0","ref: 0","no. 0","no: 0","# 0","rev 0","email 0","memo 0","form 0","sheet 0","log 0","doc 0","report 0","photo 0","photos 0","img 0","file 0","ack 0","batch 0","lot 0","job 0","record 0","fax 0","letter 0","ref0","#0","no.0","no:0"},BO569)))&gt;0,AND(SUMPRODUCT(--ISNUMBER(SEARCH({" ref "," email "," memo "," form "," sheet "," report "," ack "," letter "," record "," log "," doc "," file "," batch "," lot "," job "," fax "," rev "," ticket "," case "," order "},(" "&amp;SUBSTITUTE(SUBSTITUTE(SUBSTITUTE(BO569,":"," "),"."," "),","," ")&amp;" "))))&gt;0,ISNUMBER(SEARCH("000",SUBSTITUTE(BO569,":"," ")))),SUMPRODUCT(--ISNUMBER(SEARCH({"http","www.","\",".pdf",".jpg",".jpeg",".png",".heic",".xls",".doc",".msg",".eml"},W569)))&gt;0),1,0),0)</f>
        <v>0</v>
      </c>
    </row>
    <row r="570" customFormat="false" ht="39.75" hidden="false" customHeight="true" outlineLevel="0" collapsed="false">
      <c r="A570" s="57" t="s">
        <v>1257</v>
      </c>
      <c r="B570" s="57" t="s">
        <v>290</v>
      </c>
      <c r="C570" s="57" t="str">
        <f aca="false">Flights!$F$21</f>
        <v>MH0073</v>
      </c>
      <c r="D570" s="58" t="n">
        <f aca="false">Flights!$D$21</f>
        <v>46322</v>
      </c>
      <c r="E570" s="57" t="str">
        <f aca="false">Flights!$G$21&amp;"-"&amp;Flights!$H$21</f>
        <v>HKG-KUL</v>
      </c>
      <c r="F570" s="57" t="str">
        <f aca="false">Flights!$K$21</f>
        <v>BC</v>
      </c>
      <c r="G570" s="57" t="s">
        <v>455</v>
      </c>
      <c r="H570" s="57" t="s">
        <v>456</v>
      </c>
      <c r="I570" s="57" t="s">
        <v>495</v>
      </c>
      <c r="J570" s="57" t="s">
        <v>547</v>
      </c>
      <c r="K570" s="67" t="s">
        <v>497</v>
      </c>
      <c r="L570" s="67" t="s">
        <v>1236</v>
      </c>
      <c r="M570" s="67" t="s">
        <v>447</v>
      </c>
      <c r="N570" s="67" t="s">
        <v>379</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IFERROR(IF(OR(SUMPRODUCT(--ISNUMBER(SEARCH({"a0","a-0","a_0","a/0","a.0"},BN570)))&gt;0,SUMPRODUCT(--ISNUMBER(SEARCH({"ref 0","ref no 0","ref. 0","ref: 0","no. 0","no: 0","# 0","rev 0","email 0","memo 0","form 0","sheet 0","log 0","doc 0","report 0","photo 0","photos 0","img 0","file 0","ack 0","batch 0","lot 0","job 0","record 0","fax 0","letter 0","ref0","#0","no.0","no:0"},BM570)))&gt;0,AND(SUMPRODUCT(--ISNUMBER(SEARCH({" ref "," email "," memo "," form "," sheet "," report "," ack "," letter "," record "," log "," doc "," file "," batch "," lot "," job "," fax "," rev "," ticket "," case "," order "},(" "&amp;SUBSTITUTE(SUBSTITUTE(SUBSTITUTE(BM570,":"," "),"."," "),","," ")&amp;" "))))&gt;0,ISNUMBER(SEARCH("000",SUBSTITUTE(BM570,":"," ")))),SUMPRODUCT(--ISNUMBER(SEARCH({"http","www.","\",".pdf",".jpg",".jpeg",".png",".heic",".xls",".doc",".msg",".eml"},Z570)))&gt;0),1,0),0)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IFERROR(IF(OR(SUMPRODUCT(--ISNUMBER(SEARCH({"a0","a-0","a_0","a/0","a.0"},BP570)))&gt;0,SUMPRODUCT(--ISNUMBER(SEARCH({"ref 0","ref no 0","ref. 0","ref: 0","no. 0","no: 0","# 0","rev 0","email 0","memo 0","form 0","sheet 0","log 0","doc 0","report 0","photo 0","photos 0","img 0","file 0","ack 0","batch 0","lot 0","job 0","record 0","fax 0","letter 0","ref0","#0","no.0","no:0"},BO570)))&gt;0,AND(SUMPRODUCT(--ISNUMBER(SEARCH({" ref "," email "," memo "," form "," sheet "," report "," ack "," letter "," record "," log "," doc "," file "," batch "," lot "," job "," fax "," rev "," ticket "," case "," order "},(" "&amp;SUBSTITUTE(SUBSTITUTE(SUBSTITUTE(BO570,":"," "),"."," "),","," ")&amp;" "))))&gt;0,ISNUMBER(SEARCH("000",SUBSTITUTE(BO570,":"," ")))),SUMPRODUCT(--ISNUMBER(SEARCH({"http","www.","\",".pdf",".jpg",".jpeg",".png",".heic",".xls",".doc",".msg",".eml"},W570)))&gt;0),1,0),0)</f>
        <v>0</v>
      </c>
    </row>
    <row r="571" customFormat="false" ht="39.75" hidden="false" customHeight="true" outlineLevel="0" collapsed="false">
      <c r="A571" s="57" t="s">
        <v>1258</v>
      </c>
      <c r="B571" s="57" t="s">
        <v>290</v>
      </c>
      <c r="C571" s="57" t="str">
        <f aca="false">Flights!$F$21</f>
        <v>MH0073</v>
      </c>
      <c r="D571" s="58" t="n">
        <f aca="false">Flights!$D$21</f>
        <v>46322</v>
      </c>
      <c r="E571" s="57" t="str">
        <f aca="false">Flights!$G$21&amp;"-"&amp;Flights!$H$21</f>
        <v>HKG-KUL</v>
      </c>
      <c r="F571" s="57" t="str">
        <f aca="false">Flights!$K$21</f>
        <v>BC</v>
      </c>
      <c r="G571" s="57" t="s">
        <v>455</v>
      </c>
      <c r="H571" s="57" t="s">
        <v>456</v>
      </c>
      <c r="I571" s="57" t="s">
        <v>443</v>
      </c>
      <c r="J571" s="57" t="s">
        <v>549</v>
      </c>
      <c r="K571" s="67" t="s">
        <v>445</v>
      </c>
      <c r="L571" s="67" t="s">
        <v>1238</v>
      </c>
      <c r="M571" s="67" t="s">
        <v>447</v>
      </c>
      <c r="N571" s="67" t="s">
        <v>379</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IFERROR(IF(OR(SUMPRODUCT(--ISNUMBER(SEARCH({"a0","a-0","a_0","a/0","a.0"},BN571)))&gt;0,SUMPRODUCT(--ISNUMBER(SEARCH({"ref 0","ref no 0","ref. 0","ref: 0","no. 0","no: 0","# 0","rev 0","email 0","memo 0","form 0","sheet 0","log 0","doc 0","report 0","photo 0","photos 0","img 0","file 0","ack 0","batch 0","lot 0","job 0","record 0","fax 0","letter 0","ref0","#0","no.0","no:0"},BM571)))&gt;0,AND(SUMPRODUCT(--ISNUMBER(SEARCH({" ref "," email "," memo "," form "," sheet "," report "," ack "," letter "," record "," log "," doc "," file "," batch "," lot "," job "," fax "," rev "," ticket "," case "," order "},(" "&amp;SUBSTITUTE(SUBSTITUTE(SUBSTITUTE(BM571,":"," "),"."," "),","," ")&amp;" "))))&gt;0,ISNUMBER(SEARCH("000",SUBSTITUTE(BM571,":"," ")))),SUMPRODUCT(--ISNUMBER(SEARCH({"http","www.","\",".pdf",".jpg",".jpeg",".png",".heic",".xls",".doc",".msg",".eml"},Z571)))&gt;0),1,0),0)</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IFERROR(IF(OR(SUMPRODUCT(--ISNUMBER(SEARCH({"a0","a-0","a_0","a/0","a.0"},BP571)))&gt;0,SUMPRODUCT(--ISNUMBER(SEARCH({"ref 0","ref no 0","ref. 0","ref: 0","no. 0","no: 0","# 0","rev 0","email 0","memo 0","form 0","sheet 0","log 0","doc 0","report 0","photo 0","photos 0","img 0","file 0","ack 0","batch 0","lot 0","job 0","record 0","fax 0","letter 0","ref0","#0","no.0","no:0"},BO571)))&gt;0,AND(SUMPRODUCT(--ISNUMBER(SEARCH({" ref "," email "," memo "," form "," sheet "," report "," ack "," letter "," record "," log "," doc "," file "," batch "," lot "," job "," fax "," rev "," ticket "," case "," order "},(" "&amp;SUBSTITUTE(SUBSTITUTE(SUBSTITUTE(BO571,":"," "),"."," "),","," ")&amp;" "))))&gt;0,ISNUMBER(SEARCH("000",SUBSTITUTE(BO571,":"," ")))),SUMPRODUCT(--ISNUMBER(SEARCH({"http","www.","\",".pdf",".jpg",".jpeg",".png",".heic",".xls",".doc",".msg",".eml"},W571)))&gt;0),1,0),0)</f>
        <v>0</v>
      </c>
    </row>
    <row r="572" customFormat="false" ht="39.75" hidden="false" customHeight="true" outlineLevel="0" collapsed="false">
      <c r="A572" s="57" t="s">
        <v>1259</v>
      </c>
      <c r="B572" s="57" t="s">
        <v>290</v>
      </c>
      <c r="C572" s="57" t="str">
        <f aca="false">Flights!$F$21</f>
        <v>MH0073</v>
      </c>
      <c r="D572" s="58" t="n">
        <f aca="false">Flights!$D$21</f>
        <v>46322</v>
      </c>
      <c r="E572" s="57" t="str">
        <f aca="false">Flights!$G$21&amp;"-"&amp;Flights!$H$21</f>
        <v>HKG-KUL</v>
      </c>
      <c r="F572" s="57" t="str">
        <f aca="false">Flights!$K$21</f>
        <v>BC</v>
      </c>
      <c r="G572" s="57" t="s">
        <v>455</v>
      </c>
      <c r="H572" s="57" t="s">
        <v>456</v>
      </c>
      <c r="I572" s="57" t="s">
        <v>443</v>
      </c>
      <c r="J572" s="57" t="s">
        <v>551</v>
      </c>
      <c r="K572" s="67" t="s">
        <v>445</v>
      </c>
      <c r="L572" s="67" t="s">
        <v>1240</v>
      </c>
      <c r="M572" s="67" t="s">
        <v>447</v>
      </c>
      <c r="N572" s="67" t="s">
        <v>379</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IFERROR(IF(OR(SUMPRODUCT(--ISNUMBER(SEARCH({"a0","a-0","a_0","a/0","a.0"},BN572)))&gt;0,SUMPRODUCT(--ISNUMBER(SEARCH({"ref 0","ref no 0","ref. 0","ref: 0","no. 0","no: 0","# 0","rev 0","email 0","memo 0","form 0","sheet 0","log 0","doc 0","report 0","photo 0","photos 0","img 0","file 0","ack 0","batch 0","lot 0","job 0","record 0","fax 0","letter 0","ref0","#0","no.0","no:0"},BM572)))&gt;0,AND(SUMPRODUCT(--ISNUMBER(SEARCH({" ref "," email "," memo "," form "," sheet "," report "," ack "," letter "," record "," log "," doc "," file "," batch "," lot "," job "," fax "," rev "," ticket "," case "," order "},(" "&amp;SUBSTITUTE(SUBSTITUTE(SUBSTITUTE(BM572,":"," "),"."," "),","," ")&amp;" "))))&gt;0,ISNUMBER(SEARCH("000",SUBSTITUTE(BM572,":"," ")))),SUMPRODUCT(--ISNUMBER(SEARCH({"http","www.","\",".pdf",".jpg",".jpeg",".png",".heic",".xls",".doc",".msg",".eml"},Z572)))&gt;0),1,0),0)</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IFERROR(IF(OR(SUMPRODUCT(--ISNUMBER(SEARCH({"a0","a-0","a_0","a/0","a.0"},BP572)))&gt;0,SUMPRODUCT(--ISNUMBER(SEARCH({"ref 0","ref no 0","ref. 0","ref: 0","no. 0","no: 0","# 0","rev 0","email 0","memo 0","form 0","sheet 0","log 0","doc 0","report 0","photo 0","photos 0","img 0","file 0","ack 0","batch 0","lot 0","job 0","record 0","fax 0","letter 0","ref0","#0","no.0","no:0"},BO572)))&gt;0,AND(SUMPRODUCT(--ISNUMBER(SEARCH({" ref "," email "," memo "," form "," sheet "," report "," ack "," letter "," record "," log "," doc "," file "," batch "," lot "," job "," fax "," rev "," ticket "," case "," order "},(" "&amp;SUBSTITUTE(SUBSTITUTE(SUBSTITUTE(BO572,":"," "),"."," "),","," ")&amp;" "))))&gt;0,ISNUMBER(SEARCH("000",SUBSTITUTE(BO572,":"," ")))),SUMPRODUCT(--ISNUMBER(SEARCH({"http","www.","\",".pdf",".jpg",".jpeg",".png",".heic",".xls",".doc",".msg",".eml"},W572)))&gt;0),1,0),0)</f>
        <v>0</v>
      </c>
    </row>
    <row r="573" customFormat="false" ht="66" hidden="false" customHeight="true" outlineLevel="0" collapsed="false">
      <c r="A573" s="57" t="s">
        <v>1260</v>
      </c>
      <c r="B573" s="57" t="s">
        <v>290</v>
      </c>
      <c r="C573" s="57" t="str">
        <f aca="false">Flights!$F$21</f>
        <v>MH0073</v>
      </c>
      <c r="D573" s="58" t="n">
        <f aca="false">Flights!$D$21</f>
        <v>46322</v>
      </c>
      <c r="E573" s="57" t="str">
        <f aca="false">Flights!$G$21&amp;"-"&amp;Flights!$H$21</f>
        <v>HKG-KUL</v>
      </c>
      <c r="F573" s="57" t="str">
        <f aca="false">Flights!$K$21</f>
        <v>BC</v>
      </c>
      <c r="G573" s="57" t="s">
        <v>455</v>
      </c>
      <c r="H573" s="57" t="s">
        <v>456</v>
      </c>
      <c r="I573" s="57" t="s">
        <v>630</v>
      </c>
      <c r="J573" s="57" t="s">
        <v>1192</v>
      </c>
      <c r="K573" s="67" t="s">
        <v>1183</v>
      </c>
      <c r="L573" s="67" t="s">
        <v>1184</v>
      </c>
      <c r="M573" s="67" t="s">
        <v>447</v>
      </c>
      <c r="N573" s="67" t="s">
        <v>440</v>
      </c>
      <c r="O573" s="67" t="s">
        <v>1261</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IFERROR(IF(OR(SUMPRODUCT(--ISNUMBER(SEARCH({"a0","a-0","a_0","a/0","a.0"},BN573)))&gt;0,SUMPRODUCT(--ISNUMBER(SEARCH({"ref 0","ref no 0","ref. 0","ref: 0","no. 0","no: 0","# 0","rev 0","email 0","memo 0","form 0","sheet 0","log 0","doc 0","report 0","photo 0","photos 0","img 0","file 0","ack 0","batch 0","lot 0","job 0","record 0","fax 0","letter 0","ref0","#0","no.0","no:0"},BM573)))&gt;0,AND(SUMPRODUCT(--ISNUMBER(SEARCH({" ref "," email "," memo "," form "," sheet "," report "," ack "," letter "," record "," log "," doc "," file "," batch "," lot "," job "," fax "," rev "," ticket "," case "," order "},(" "&amp;SUBSTITUTE(SUBSTITUTE(SUBSTITUTE(BM573,":"," "),"."," "),","," ")&amp;" "))))&gt;0,ISNUMBER(SEARCH("000",SUBSTITUTE(BM573,":"," ")))),SUMPRODUCT(--ISNUMBER(SEARCH({"http","www.","\",".pdf",".jpg",".jpeg",".png",".heic",".xls",".doc",".msg",".eml"},Z573)))&gt;0),1,0),0)</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IFERROR(IF(OR(SUMPRODUCT(--ISNUMBER(SEARCH({"a0","a-0","a_0","a/0","a.0"},BP573)))&gt;0,SUMPRODUCT(--ISNUMBER(SEARCH({"ref 0","ref no 0","ref. 0","ref: 0","no. 0","no: 0","# 0","rev 0","email 0","memo 0","form 0","sheet 0","log 0","doc 0","report 0","photo 0","photos 0","img 0","file 0","ack 0","batch 0","lot 0","job 0","record 0","fax 0","letter 0","ref0","#0","no.0","no:0"},BO573)))&gt;0,AND(SUMPRODUCT(--ISNUMBER(SEARCH({" ref "," email "," memo "," form "," sheet "," report "," ack "," letter "," record "," log "," doc "," file "," batch "," lot "," job "," fax "," rev "," ticket "," case "," order "},(" "&amp;SUBSTITUTE(SUBSTITUTE(SUBSTITUTE(BO573,":"," "),"."," "),","," ")&amp;" "))))&gt;0,ISNUMBER(SEARCH("000",SUBSTITUTE(BO573,":"," ")))),SUMPRODUCT(--ISNUMBER(SEARCH({"http","www.","\",".pdf",".jpg",".jpeg",".png",".heic",".xls",".doc",".msg",".eml"},W573)))&gt;0),1,0),0)</f>
        <v>0</v>
      </c>
    </row>
    <row r="574" customFormat="false" ht="39.75" hidden="false" customHeight="true" outlineLevel="0" collapsed="false">
      <c r="A574" s="57" t="s">
        <v>1262</v>
      </c>
      <c r="B574" s="57" t="s">
        <v>293</v>
      </c>
      <c r="C574" s="57" t="str">
        <f aca="false">Flights!$F$22</f>
        <v>MH0052</v>
      </c>
      <c r="D574" s="58" t="n">
        <f aca="false">Flights!$D$22</f>
        <v>46322</v>
      </c>
      <c r="E574" s="57" t="str">
        <f aca="false">Flights!$G$22&amp;"-"&amp;Flights!$H$22</f>
        <v>KUL-KIX</v>
      </c>
      <c r="F574" s="57" t="str">
        <f aca="false">Flights!$K$22</f>
        <v>BC</v>
      </c>
      <c r="G574" s="57" t="s">
        <v>81</v>
      </c>
      <c r="H574" s="57" t="s">
        <v>374</v>
      </c>
      <c r="I574" s="57" t="s">
        <v>375</v>
      </c>
      <c r="J574" s="57" t="s">
        <v>376</v>
      </c>
      <c r="K574" s="67" t="s">
        <v>377</v>
      </c>
      <c r="L574" s="67" t="s">
        <v>378</v>
      </c>
      <c r="M574" s="67"/>
      <c r="N574" s="67" t="s">
        <v>379</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")))/(LEN(L_PendNeg)+1)),1,0),1)</f>
        <v>0</v>
      </c>
      <c r="BK574" s="61" t="n">
        <f aca="false">IFERROR(IF(SUMPRODUCT((LEN(BF574)-LEN(SUBSTITUTE(BF574," "&amp;L_PendStrict&amp;" "," ")))/(LEN(L_PendStrict)+1))&gt;SUMPRODUCT((LEN(BF574)-LEN(SUBSTITUTE(BF574," "&amp;L_PendNeg&amp;" "," ")))/(LEN(L_PendNeg)+1)),1,0),1)</f>
        <v>0</v>
      </c>
      <c r="BL574" s="61" t="n">
        <f aca="false">IFERROR(IF(OR(SUMPRODUCT(--ISNUMBER(SEARCH({"a0","a-0","a_0","a/0","a.0"},BN574)))&gt;0,SUMPRODUCT(--ISNUMBER(SEARCH({"ref 0","ref no 0","ref. 0","ref: 0","no. 0","no: 0","# 0","rev 0","email 0","memo 0","form 0","sheet 0","log 0","doc 0","report 0","photo 0","photos 0","img 0","file 0","ack 0","batch 0","lot 0","job 0","record 0","fax 0","letter 0","ref0","#0","no.0","no:0"},BM574)))&gt;0,AND(SUMPRODUCT(--ISNUMBER(SEARCH({" ref "," email "," memo "," form "," sheet "," report "," ack "," letter "," record "," log "," doc "," file "," batch "," lot "," job "," fax "," rev "," ticket "," case "," order "},(" "&amp;SUBSTITUTE(SUBSTITUTE(SUBSTITUTE(BM574,":"," "),"."," "),","," ")&amp;" "))))&gt;0,ISNUMBER(SEARCH("000",SUBSTITUTE(BM574,":"," ")))),SUMPRODUCT(--ISNUMBER(SEARCH({"http","www.","\",".pdf",".jpg",".jpeg",".png",".heic",".xls",".doc",".msg",".eml"},Z574)))&gt;0),1,0),0)</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IFERROR(IF(OR(SUMPRODUCT(--ISNUMBER(SEARCH({"a0","a-0","a_0","a/0","a.0"},BP574)))&gt;0,SUMPRODUCT(--ISNUMBER(SEARCH({"ref 0","ref no 0","ref. 0","ref: 0","no. 0","no: 0","# 0","rev 0","email 0","memo 0","form 0","sheet 0","log 0","doc 0","report 0","photo 0","photos 0","img 0","file 0","ack 0","batch 0","lot 0","job 0","record 0","fax 0","letter 0","ref0","#0","no.0","no:0"},BO574)))&gt;0,AND(SUMPRODUCT(--ISNUMBER(SEARCH({" ref "," email "," memo "," form "," sheet "," report "," ack "," letter "," record "," log "," doc "," file "," batch "," lot "," job "," fax "," rev "," ticket "," case "," order "},(" "&amp;SUBSTITUTE(SUBSTITUTE(SUBSTITUTE(BO574,":"," "),"."," "),","," ")&amp;" "))))&gt;0,ISNUMBER(SEARCH("000",SUBSTITUTE(BO574,":"," ")))),SUMPRODUCT(--ISNUMBER(SEARCH({"http","www.","\",".pdf",".jpg",".jpeg",".png",".heic",".xls",".doc",".msg",".eml"},W574)))&gt;0),1,0),0)</f>
        <v>0</v>
      </c>
    </row>
    <row r="575" customFormat="false" ht="39.75" hidden="false" customHeight="true" outlineLevel="0" collapsed="false">
      <c r="A575" s="57" t="s">
        <v>1263</v>
      </c>
      <c r="B575" s="57" t="s">
        <v>293</v>
      </c>
      <c r="C575" s="57" t="str">
        <f aca="false">Flights!$F$22</f>
        <v>MH0052</v>
      </c>
      <c r="D575" s="58" t="n">
        <f aca="false">Flights!$D$22</f>
        <v>46322</v>
      </c>
      <c r="E575" s="57" t="str">
        <f aca="false">Flights!$G$22&amp;"-"&amp;Flights!$H$22</f>
        <v>KUL-KIX</v>
      </c>
      <c r="F575" s="57" t="str">
        <f aca="false">Flights!$K$22</f>
        <v>BC</v>
      </c>
      <c r="G575" s="57" t="s">
        <v>81</v>
      </c>
      <c r="H575" s="57" t="s">
        <v>374</v>
      </c>
      <c r="I575" s="57" t="s">
        <v>381</v>
      </c>
      <c r="J575" s="57" t="s">
        <v>382</v>
      </c>
      <c r="K575" s="67" t="s">
        <v>383</v>
      </c>
      <c r="L575" s="67" t="s">
        <v>378</v>
      </c>
      <c r="M575" s="67"/>
      <c r="N575" s="67" t="s">
        <v>379</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")))/(LEN(L_PendNeg)+1)),1,0),1)</f>
        <v>0</v>
      </c>
      <c r="BK575" s="61" t="n">
        <f aca="false">IFERROR(IF(SUMPRODUCT((LEN(BF575)-LEN(SUBSTITUTE(BF575," "&amp;L_PendStrict&amp;" "," ")))/(LEN(L_PendStrict)+1))&gt;SUMPRODUCT((LEN(BF575)-LEN(SUBSTITUTE(BF575," "&amp;L_PendNeg&amp;" "," ")))/(LEN(L_PendNeg)+1)),1,0),1)</f>
        <v>0</v>
      </c>
      <c r="BL575" s="61" t="n">
        <f aca="false">IFERROR(IF(OR(SUMPRODUCT(--ISNUMBER(SEARCH({"a0","a-0","a_0","a/0","a.0"},BN575)))&gt;0,SUMPRODUCT(--ISNUMBER(SEARCH({"ref 0","ref no 0","ref. 0","ref: 0","no. 0","no: 0","# 0","rev 0","email 0","memo 0","form 0","sheet 0","log 0","doc 0","report 0","photo 0","photos 0","img 0","file 0","ack 0","batch 0","lot 0","job 0","record 0","fax 0","letter 0","ref0","#0","no.0","no:0"},BM575)))&gt;0,AND(SUMPRODUCT(--ISNUMBER(SEARCH({" ref "," email "," memo "," form "," sheet "," report "," ack "," letter "," record "," log "," doc "," file "," batch "," lot "," job "," fax "," rev "," ticket "," case "," order "},(" "&amp;SUBSTITUTE(SUBSTITUTE(SUBSTITUTE(BM575,":"," "),"."," "),","," ")&amp;" "))))&gt;0,ISNUMBER(SEARCH("000",SUBSTITUTE(BM575,":"," ")))),SUMPRODUCT(--ISNUMBER(SEARCH({"http","www.","\",".pdf",".jpg",".jpeg",".png",".heic",".xls",".doc",".msg",".eml"},Z575)))&gt;0),1,0),0)</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IFERROR(IF(OR(SUMPRODUCT(--ISNUMBER(SEARCH({"a0","a-0","a_0","a/0","a.0"},BP575)))&gt;0,SUMPRODUCT(--ISNUMBER(SEARCH({"ref 0","ref no 0","ref. 0","ref: 0","no. 0","no: 0","# 0","rev 0","email 0","memo 0","form 0","sheet 0","log 0","doc 0","report 0","photo 0","photos 0","img 0","file 0","ack 0","batch 0","lot 0","job 0","record 0","fax 0","letter 0","ref0","#0","no.0","no:0"},BO575)))&gt;0,AND(SUMPRODUCT(--ISNUMBER(SEARCH({" ref "," email "," memo "," form "," sheet "," report "," ack "," letter "," record "," log "," doc "," file "," batch "," lot "," job "," fax "," rev "," ticket "," case "," order "},(" "&amp;SUBSTITUTE(SUBSTITUTE(SUBSTITUTE(BO575,":"," "),"."," "),","," ")&amp;" "))))&gt;0,ISNUMBER(SEARCH("000",SUBSTITUTE(BO575,":"," ")))),SUMPRODUCT(--ISNUMBER(SEARCH({"http","www.","\",".pdf",".jpg",".jpeg",".png",".heic",".xls",".doc",".msg",".eml"},W575)))&gt;0),1,0),0)</f>
        <v>0</v>
      </c>
    </row>
    <row r="576" customFormat="false" ht="41.25" hidden="false" customHeight="true" outlineLevel="0" collapsed="false">
      <c r="A576" s="57" t="s">
        <v>1264</v>
      </c>
      <c r="B576" s="57" t="s">
        <v>293</v>
      </c>
      <c r="C576" s="57" t="str">
        <f aca="false">Flights!$F$22</f>
        <v>MH0052</v>
      </c>
      <c r="D576" s="58" t="n">
        <f aca="false">Flights!$D$22</f>
        <v>46322</v>
      </c>
      <c r="E576" s="57" t="str">
        <f aca="false">Flights!$G$22&amp;"-"&amp;Flights!$H$22</f>
        <v>KUL-KIX</v>
      </c>
      <c r="F576" s="57" t="str">
        <f aca="false">Flights!$K$22</f>
        <v>BC</v>
      </c>
      <c r="G576" s="57" t="s">
        <v>81</v>
      </c>
      <c r="H576" s="57" t="s">
        <v>374</v>
      </c>
      <c r="I576" s="57" t="s">
        <v>385</v>
      </c>
      <c r="J576" s="57" t="s">
        <v>386</v>
      </c>
      <c r="K576" s="67" t="s">
        <v>387</v>
      </c>
      <c r="L576" s="67" t="s">
        <v>378</v>
      </c>
      <c r="M576" s="67"/>
      <c r="N576" s="67" t="str">
        <f aca="false">IF(TRIM(Flights!$L$22)="A339","Required","N/A – rule")</f>
        <v>N/A – rule</v>
      </c>
      <c r="O576" s="67" t="s">
        <v>388</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")))/(LEN(L_PendNeg)+1)),1,0),1)</f>
        <v>0</v>
      </c>
      <c r="BK576" s="61" t="n">
        <f aca="false">IFERROR(IF(SUMPRODUCT((LEN(BF576)-LEN(SUBSTITUTE(BF576," "&amp;L_PendStrict&amp;" "," ")))/(LEN(L_PendStrict)+1))&gt;SUMPRODUCT((LEN(BF576)-LEN(SUBSTITUTE(BF576," "&amp;L_PendNeg&amp;" "," ")))/(LEN(L_PendNeg)+1)),1,0),1)</f>
        <v>0</v>
      </c>
      <c r="BL576" s="61" t="n">
        <f aca="false">IFERROR(IF(OR(SUMPRODUCT(--ISNUMBER(SEARCH({"a0","a-0","a_0","a/0","a.0"},BN576)))&gt;0,SUMPRODUCT(--ISNUMBER(SEARCH({"ref 0","ref no 0","ref. 0","ref: 0","no. 0","no: 0","# 0","rev 0","email 0","memo 0","form 0","sheet 0","log 0","doc 0","report 0","photo 0","photos 0","img 0","file 0","ack 0","batch 0","lot 0","job 0","record 0","fax 0","letter 0","ref0","#0","no.0","no:0"},BM576)))&gt;0,AND(SUMPRODUCT(--ISNUMBER(SEARCH({" ref "," email "," memo "," form "," sheet "," report "," ack "," letter "," record "," log "," doc "," file "," batch "," lot "," job "," fax "," rev "," ticket "," case "," order "},(" "&amp;SUBSTITUTE(SUBSTITUTE(SUBSTITUTE(BM576,":"," "),"."," "),","," ")&amp;" "))))&gt;0,ISNUMBER(SEARCH("000",SUBSTITUTE(BM576,":"," ")))),SUMPRODUCT(--ISNUMBER(SEARCH({"http","www.","\",".pdf",".jpg",".jpeg",".png",".heic",".xls",".doc",".msg",".eml"},Z576)))&gt;0),1,0),0)</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IFERROR(IF(OR(SUMPRODUCT(--ISNUMBER(SEARCH({"a0","a-0","a_0","a/0","a.0"},BP576)))&gt;0,SUMPRODUCT(--ISNUMBER(SEARCH({"ref 0","ref no 0","ref. 0","ref: 0","no. 0","no: 0","# 0","rev 0","email 0","memo 0","form 0","sheet 0","log 0","doc 0","report 0","photo 0","photos 0","img 0","file 0","ack 0","batch 0","lot 0","job 0","record 0","fax 0","letter 0","ref0","#0","no.0","no:0"},BO576)))&gt;0,AND(SUMPRODUCT(--ISNUMBER(SEARCH({" ref "," email "," memo "," form "," sheet "," report "," ack "," letter "," record "," log "," doc "," file "," batch "," lot "," job "," fax "," rev "," ticket "," case "," order "},(" "&amp;SUBSTITUTE(SUBSTITUTE(SUBSTITUTE(BO576,":"," "),"."," "),","," ")&amp;" "))))&gt;0,ISNUMBER(SEARCH("000",SUBSTITUTE(BO576,":"," ")))),SUMPRODUCT(--ISNUMBER(SEARCH({"http","www.","\",".pdf",".jpg",".jpeg",".png",".heic",".xls",".doc",".msg",".eml"},W576)))&gt;0),1,0),0)</f>
        <v>0</v>
      </c>
    </row>
    <row r="577" customFormat="false" ht="39.75" hidden="false" customHeight="true" outlineLevel="0" collapsed="false">
      <c r="A577" s="57" t="s">
        <v>1265</v>
      </c>
      <c r="B577" s="57" t="s">
        <v>293</v>
      </c>
      <c r="C577" s="57" t="str">
        <f aca="false">Flights!$F$22</f>
        <v>MH0052</v>
      </c>
      <c r="D577" s="58" t="n">
        <f aca="false">Flights!$D$22</f>
        <v>46322</v>
      </c>
      <c r="E577" s="57" t="str">
        <f aca="false">Flights!$G$22&amp;"-"&amp;Flights!$H$22</f>
        <v>KUL-KIX</v>
      </c>
      <c r="F577" s="57" t="str">
        <f aca="false">Flights!$K$22</f>
        <v>BC</v>
      </c>
      <c r="G577" s="57" t="s">
        <v>81</v>
      </c>
      <c r="H577" s="57" t="s">
        <v>374</v>
      </c>
      <c r="I577" s="57" t="s">
        <v>390</v>
      </c>
      <c r="J577" s="57" t="s">
        <v>391</v>
      </c>
      <c r="K577" s="67" t="s">
        <v>392</v>
      </c>
      <c r="L577" s="67" t="s">
        <v>378</v>
      </c>
      <c r="M577" s="67"/>
      <c r="N577" s="67" t="s">
        <v>379</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")))/(LEN(L_PendNeg)+1)),1,0),1)</f>
        <v>0</v>
      </c>
      <c r="BK577" s="61" t="n">
        <f aca="false">IFERROR(IF(SUMPRODUCT((LEN(BF577)-LEN(SUBSTITUTE(BF577," "&amp;L_PendStrict&amp;" "," ")))/(LEN(L_PendStrict)+1))&gt;SUMPRODUCT((LEN(BF577)-LEN(SUBSTITUTE(BF577," "&amp;L_PendNeg&amp;" "," ")))/(LEN(L_PendNeg)+1)),1,0),1)</f>
        <v>0</v>
      </c>
      <c r="BL577" s="61" t="n">
        <f aca="false">IFERROR(IF(OR(SUMPRODUCT(--ISNUMBER(SEARCH({"a0","a-0","a_0","a/0","a.0"},BN577)))&gt;0,SUMPRODUCT(--ISNUMBER(SEARCH({"ref 0","ref no 0","ref. 0","ref: 0","no. 0","no: 0","# 0","rev 0","email 0","memo 0","form 0","sheet 0","log 0","doc 0","report 0","photo 0","photos 0","img 0","file 0","ack 0","batch 0","lot 0","job 0","record 0","fax 0","letter 0","ref0","#0","no.0","no:0"},BM577)))&gt;0,AND(SUMPRODUCT(--ISNUMBER(SEARCH({" ref "," email "," memo "," form "," sheet "," report "," ack "," letter "," record "," log "," doc "," file "," batch "," lot "," job "," fax "," rev "," ticket "," case "," order "},(" "&amp;SUBSTITUTE(SUBSTITUTE(SUBSTITUTE(BM577,":"," "),"."," "),","," ")&amp;" "))))&gt;0,ISNUMBER(SEARCH("000",SUBSTITUTE(BM577,":"," ")))),SUMPRODUCT(--ISNUMBER(SEARCH({"http","www.","\",".pdf",".jpg",".jpeg",".png",".heic",".xls",".doc",".msg",".eml"},Z577)))&gt;0),1,0),0)</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IFERROR(IF(OR(SUMPRODUCT(--ISNUMBER(SEARCH({"a0","a-0","a_0","a/0","a.0"},BP577)))&gt;0,SUMPRODUCT(--ISNUMBER(SEARCH({"ref 0","ref no 0","ref. 0","ref: 0","no. 0","no: 0","# 0","rev 0","email 0","memo 0","form 0","sheet 0","log 0","doc 0","report 0","photo 0","photos 0","img 0","file 0","ack 0","batch 0","lot 0","job 0","record 0","fax 0","letter 0","ref0","#0","no.0","no:0"},BO577)))&gt;0,AND(SUMPRODUCT(--ISNUMBER(SEARCH({" ref "," email "," memo "," form "," sheet "," report "," ack "," letter "," record "," log "," doc "," file "," batch "," lot "," job "," fax "," rev "," ticket "," case "," order "},(" "&amp;SUBSTITUTE(SUBSTITUTE(SUBSTITUTE(BO577,":"," "),"."," "),","," ")&amp;" "))))&gt;0,ISNUMBER(SEARCH("000",SUBSTITUTE(BO577,":"," ")))),SUMPRODUCT(--ISNUMBER(SEARCH({"http","www.","\",".pdf",".jpg",".jpeg",".png",".heic",".xls",".doc",".msg",".eml"},W577)))&gt;0),1,0),0)</f>
        <v>0</v>
      </c>
    </row>
    <row r="578" customFormat="false" ht="39.75" hidden="false" customHeight="true" outlineLevel="0" collapsed="false">
      <c r="A578" s="57" t="s">
        <v>1266</v>
      </c>
      <c r="B578" s="57" t="s">
        <v>293</v>
      </c>
      <c r="C578" s="57" t="str">
        <f aca="false">Flights!$F$22</f>
        <v>MH0052</v>
      </c>
      <c r="D578" s="58" t="n">
        <f aca="false">Flights!$D$22</f>
        <v>46322</v>
      </c>
      <c r="E578" s="57" t="str">
        <f aca="false">Flights!$G$22&amp;"-"&amp;Flights!$H$22</f>
        <v>KUL-KIX</v>
      </c>
      <c r="F578" s="57" t="str">
        <f aca="false">Flights!$K$22</f>
        <v>BC</v>
      </c>
      <c r="G578" s="57" t="s">
        <v>81</v>
      </c>
      <c r="H578" s="57" t="s">
        <v>374</v>
      </c>
      <c r="I578" s="57" t="s">
        <v>394</v>
      </c>
      <c r="J578" s="57" t="s">
        <v>395</v>
      </c>
      <c r="K578" s="67" t="s">
        <v>396</v>
      </c>
      <c r="L578" s="67" t="s">
        <v>378</v>
      </c>
      <c r="M578" s="67"/>
      <c r="N578" s="67" t="s">
        <v>379</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")))/(LEN(L_PendNeg)+1)),1,0),1)</f>
        <v>0</v>
      </c>
      <c r="BK578" s="61" t="n">
        <f aca="false">IFERROR(IF(SUMPRODUCT((LEN(BF578)-LEN(SUBSTITUTE(BF578," "&amp;L_PendStrict&amp;" "," ")))/(LEN(L_PendStrict)+1))&gt;SUMPRODUCT((LEN(BF578)-LEN(SUBSTITUTE(BF578," "&amp;L_PendNeg&amp;" "," ")))/(LEN(L_PendNeg)+1)),1,0),1)</f>
        <v>0</v>
      </c>
      <c r="BL578" s="61" t="n">
        <f aca="false">IFERROR(IF(OR(SUMPRODUCT(--ISNUMBER(SEARCH({"a0","a-0","a_0","a/0","a.0"},BN578)))&gt;0,SUMPRODUCT(--ISNUMBER(SEARCH({"ref 0","ref no 0","ref. 0","ref: 0","no. 0","no: 0","# 0","rev 0","email 0","memo 0","form 0","sheet 0","log 0","doc 0","report 0","photo 0","photos 0","img 0","file 0","ack 0","batch 0","lot 0","job 0","record 0","fax 0","letter 0","ref0","#0","no.0","no:0"},BM578)))&gt;0,AND(SUMPRODUCT(--ISNUMBER(SEARCH({" ref "," email "," memo "," form "," sheet "," report "," ack "," letter "," record "," log "," doc "," file "," batch "," lot "," job "," fax "," rev "," ticket "," case "," order "},(" "&amp;SUBSTITUTE(SUBSTITUTE(SUBSTITUTE(BM578,":"," "),"."," "),","," ")&amp;" "))))&gt;0,ISNUMBER(SEARCH("000",SUBSTITUTE(BM578,":"," ")))),SUMPRODUCT(--ISNUMBER(SEARCH({"http","www.","\",".pdf",".jpg",".jpeg",".png",".heic",".xls",".doc",".msg",".eml"},Z578)))&gt;0),1,0),0)</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IFERROR(IF(OR(SUMPRODUCT(--ISNUMBER(SEARCH({"a0","a-0","a_0","a/0","a.0"},BP578)))&gt;0,SUMPRODUCT(--ISNUMBER(SEARCH({"ref 0","ref no 0","ref. 0","ref: 0","no. 0","no: 0","# 0","rev 0","email 0","memo 0","form 0","sheet 0","log 0","doc 0","report 0","photo 0","photos 0","img 0","file 0","ack 0","batch 0","lot 0","job 0","record 0","fax 0","letter 0","ref0","#0","no.0","no:0"},BO578)))&gt;0,AND(SUMPRODUCT(--ISNUMBER(SEARCH({" ref "," email "," memo "," form "," sheet "," report "," ack "," letter "," record "," log "," doc "," file "," batch "," lot "," job "," fax "," rev "," ticket "," case "," order "},(" "&amp;SUBSTITUTE(SUBSTITUTE(SUBSTITUTE(BO578,":"," "),"."," "),","," ")&amp;" "))))&gt;0,ISNUMBER(SEARCH("000",SUBSTITUTE(BO578,":"," ")))),SUMPRODUCT(--ISNUMBER(SEARCH({"http","www.","\",".pdf",".jpg",".jpeg",".png",".heic",".xls",".doc",".msg",".eml"},W578)))&gt;0),1,0),0)</f>
        <v>0</v>
      </c>
    </row>
    <row r="579" customFormat="false" ht="39.75" hidden="false" customHeight="true" outlineLevel="0" collapsed="false">
      <c r="A579" s="57" t="s">
        <v>1267</v>
      </c>
      <c r="B579" s="57" t="s">
        <v>293</v>
      </c>
      <c r="C579" s="57" t="str">
        <f aca="false">Flights!$F$22</f>
        <v>MH0052</v>
      </c>
      <c r="D579" s="58" t="n">
        <f aca="false">Flights!$D$22</f>
        <v>46322</v>
      </c>
      <c r="E579" s="57" t="str">
        <f aca="false">Flights!$G$22&amp;"-"&amp;Flights!$H$22</f>
        <v>KUL-KIX</v>
      </c>
      <c r="F579" s="57" t="str">
        <f aca="false">Flights!$K$22</f>
        <v>BC</v>
      </c>
      <c r="G579" s="57" t="s">
        <v>81</v>
      </c>
      <c r="H579" s="57" t="s">
        <v>374</v>
      </c>
      <c r="I579" s="57" t="s">
        <v>394</v>
      </c>
      <c r="J579" s="57" t="s">
        <v>398</v>
      </c>
      <c r="K579" s="67" t="s">
        <v>399</v>
      </c>
      <c r="L579" s="67" t="s">
        <v>378</v>
      </c>
      <c r="M579" s="67"/>
      <c r="N579" s="67" t="s">
        <v>379</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")))/(LEN(L_PendNeg)+1)),1,0),1)</f>
        <v>0</v>
      </c>
      <c r="BK579" s="61" t="n">
        <f aca="false">IFERROR(IF(SUMPRODUCT((LEN(BF579)-LEN(SUBSTITUTE(BF579," "&amp;L_PendStrict&amp;" "," ")))/(LEN(L_PendStrict)+1))&gt;SUMPRODUCT((LEN(BF579)-LEN(SUBSTITUTE(BF579," "&amp;L_PendNeg&amp;" "," ")))/(LEN(L_PendNeg)+1)),1,0),1)</f>
        <v>0</v>
      </c>
      <c r="BL579" s="61" t="n">
        <f aca="false">IFERROR(IF(OR(SUMPRODUCT(--ISNUMBER(SEARCH({"a0","a-0","a_0","a/0","a.0"},BN579)))&gt;0,SUMPRODUCT(--ISNUMBER(SEARCH({"ref 0","ref no 0","ref. 0","ref: 0","no. 0","no: 0","# 0","rev 0","email 0","memo 0","form 0","sheet 0","log 0","doc 0","report 0","photo 0","photos 0","img 0","file 0","ack 0","batch 0","lot 0","job 0","record 0","fax 0","letter 0","ref0","#0","no.0","no:0"},BM579)))&gt;0,AND(SUMPRODUCT(--ISNUMBER(SEARCH({" ref "," email "," memo "," form "," sheet "," report "," ack "," letter "," record "," log "," doc "," file "," batch "," lot "," job "," fax "," rev "," ticket "," case "," order "},(" "&amp;SUBSTITUTE(SUBSTITUTE(SUBSTITUTE(BM579,":"," "),"."," "),","," ")&amp;" "))))&gt;0,ISNUMBER(SEARCH("000",SUBSTITUTE(BM579,":"," ")))),SUMPRODUCT(--ISNUMBER(SEARCH({"http","www.","\",".pdf",".jpg",".jpeg",".png",".heic",".xls",".doc",".msg",".eml"},Z579)))&gt;0),1,0),0)</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IFERROR(IF(OR(SUMPRODUCT(--ISNUMBER(SEARCH({"a0","a-0","a_0","a/0","a.0"},BP579)))&gt;0,SUMPRODUCT(--ISNUMBER(SEARCH({"ref 0","ref no 0","ref. 0","ref: 0","no. 0","no: 0","# 0","rev 0","email 0","memo 0","form 0","sheet 0","log 0","doc 0","report 0","photo 0","photos 0","img 0","file 0","ack 0","batch 0","lot 0","job 0","record 0","fax 0","letter 0","ref0","#0","no.0","no:0"},BO579)))&gt;0,AND(SUMPRODUCT(--ISNUMBER(SEARCH({" ref "," email "," memo "," form "," sheet "," report "," ack "," letter "," record "," log "," doc "," file "," batch "," lot "," job "," fax "," rev "," ticket "," case "," order "},(" "&amp;SUBSTITUTE(SUBSTITUTE(SUBSTITUTE(BO579,":"," "),"."," "),","," ")&amp;" "))))&gt;0,ISNUMBER(SEARCH("000",SUBSTITUTE(BO579,":"," ")))),SUMPRODUCT(--ISNUMBER(SEARCH({"http","www.","\",".pdf",".jpg",".jpeg",".png",".heic",".xls",".doc",".msg",".eml"},W579)))&gt;0),1,0),0)</f>
        <v>0</v>
      </c>
    </row>
    <row r="580" customFormat="false" ht="39.75" hidden="false" customHeight="true" outlineLevel="0" collapsed="false">
      <c r="A580" s="57" t="s">
        <v>1268</v>
      </c>
      <c r="B580" s="57" t="s">
        <v>293</v>
      </c>
      <c r="C580" s="57" t="str">
        <f aca="false">Flights!$F$22</f>
        <v>MH0052</v>
      </c>
      <c r="D580" s="58" t="n">
        <f aca="false">Flights!$D$22</f>
        <v>46322</v>
      </c>
      <c r="E580" s="57" t="str">
        <f aca="false">Flights!$G$22&amp;"-"&amp;Flights!$H$22</f>
        <v>KUL-KIX</v>
      </c>
      <c r="F580" s="57" t="str">
        <f aca="false">Flights!$K$22</f>
        <v>BC</v>
      </c>
      <c r="G580" s="57" t="s">
        <v>81</v>
      </c>
      <c r="H580" s="57" t="s">
        <v>374</v>
      </c>
      <c r="I580" s="57" t="s">
        <v>401</v>
      </c>
      <c r="J580" s="57" t="s">
        <v>402</v>
      </c>
      <c r="K580" s="67" t="s">
        <v>403</v>
      </c>
      <c r="L580" s="67" t="s">
        <v>378</v>
      </c>
      <c r="M580" s="67"/>
      <c r="N580" s="67" t="s">
        <v>379</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")))/(LEN(L_PendNeg)+1)),1,0),1)</f>
        <v>0</v>
      </c>
      <c r="BK580" s="61" t="n">
        <f aca="false">IFERROR(IF(SUMPRODUCT((LEN(BF580)-LEN(SUBSTITUTE(BF580," "&amp;L_PendStrict&amp;" "," ")))/(LEN(L_PendStrict)+1))&gt;SUMPRODUCT((LEN(BF580)-LEN(SUBSTITUTE(BF580," "&amp;L_PendNeg&amp;" "," ")))/(LEN(L_PendNeg)+1)),1,0),1)</f>
        <v>0</v>
      </c>
      <c r="BL580" s="61" t="n">
        <f aca="false">IFERROR(IF(OR(SUMPRODUCT(--ISNUMBER(SEARCH({"a0","a-0","a_0","a/0","a.0"},BN580)))&gt;0,SUMPRODUCT(--ISNUMBER(SEARCH({"ref 0","ref no 0","ref. 0","ref: 0","no. 0","no: 0","# 0","rev 0","email 0","memo 0","form 0","sheet 0","log 0","doc 0","report 0","photo 0","photos 0","img 0","file 0","ack 0","batch 0","lot 0","job 0","record 0","fax 0","letter 0","ref0","#0","no.0","no:0"},BM580)))&gt;0,AND(SUMPRODUCT(--ISNUMBER(SEARCH({" ref "," email "," memo "," form "," sheet "," report "," ack "," letter "," record "," log "," doc "," file "," batch "," lot "," job "," fax "," rev "," ticket "," case "," order "},(" "&amp;SUBSTITUTE(SUBSTITUTE(SUBSTITUTE(BM580,":"," "),"."," "),","," ")&amp;" "))))&gt;0,ISNUMBER(SEARCH("000",SUBSTITUTE(BM580,":"," ")))),SUMPRODUCT(--ISNUMBER(SEARCH({"http","www.","\",".pdf",".jpg",".jpeg",".png",".heic",".xls",".doc",".msg",".eml"},Z580)))&gt;0),1,0),0)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IFERROR(IF(OR(SUMPRODUCT(--ISNUMBER(SEARCH({"a0","a-0","a_0","a/0","a.0"},BP580)))&gt;0,SUMPRODUCT(--ISNUMBER(SEARCH({"ref 0","ref no 0","ref. 0","ref: 0","no. 0","no: 0","# 0","rev 0","email 0","memo 0","form 0","sheet 0","log 0","doc 0","report 0","photo 0","photos 0","img 0","file 0","ack 0","batch 0","lot 0","job 0","record 0","fax 0","letter 0","ref0","#0","no.0","no:0"},BO580)))&gt;0,AND(SUMPRODUCT(--ISNUMBER(SEARCH({" ref "," email "," memo "," form "," sheet "," report "," ack "," letter "," record "," log "," doc "," file "," batch "," lot "," job "," fax "," rev "," ticket "," case "," order "},(" "&amp;SUBSTITUTE(SUBSTITUTE(SUBSTITUTE(BO580,":"," "),"."," "),","," ")&amp;" "))))&gt;0,ISNUMBER(SEARCH("000",SUBSTITUTE(BO580,":"," ")))),SUMPRODUCT(--ISNUMBER(SEARCH({"http","www.","\",".pdf",".jpg",".jpeg",".png",".heic",".xls",".doc",".msg",".eml"},W580)))&gt;0),1,0),0)</f>
        <v>0</v>
      </c>
    </row>
    <row r="581" customFormat="false" ht="39.75" hidden="false" customHeight="true" outlineLevel="0" collapsed="false">
      <c r="A581" s="57" t="s">
        <v>1269</v>
      </c>
      <c r="B581" s="57" t="s">
        <v>293</v>
      </c>
      <c r="C581" s="57" t="str">
        <f aca="false">Flights!$F$22</f>
        <v>MH0052</v>
      </c>
      <c r="D581" s="58" t="n">
        <f aca="false">Flights!$D$22</f>
        <v>46322</v>
      </c>
      <c r="E581" s="57" t="str">
        <f aca="false">Flights!$G$22&amp;"-"&amp;Flights!$H$22</f>
        <v>KUL-KIX</v>
      </c>
      <c r="F581" s="57" t="str">
        <f aca="false">Flights!$K$22</f>
        <v>BC</v>
      </c>
      <c r="G581" s="57" t="s">
        <v>81</v>
      </c>
      <c r="H581" s="57" t="s">
        <v>374</v>
      </c>
      <c r="I581" s="57" t="s">
        <v>401</v>
      </c>
      <c r="J581" s="57" t="s">
        <v>405</v>
      </c>
      <c r="K581" s="67" t="s">
        <v>403</v>
      </c>
      <c r="L581" s="67" t="s">
        <v>378</v>
      </c>
      <c r="M581" s="67"/>
      <c r="N581" s="67" t="s">
        <v>379</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")))/(LEN(L_PendNeg)+1)),1,0),1)</f>
        <v>0</v>
      </c>
      <c r="BK581" s="61" t="n">
        <f aca="false">IFERROR(IF(SUMPRODUCT((LEN(BF581)-LEN(SUBSTITUTE(BF581," "&amp;L_PendStrict&amp;" "," ")))/(LEN(L_PendStrict)+1))&gt;SUMPRODUCT((LEN(BF581)-LEN(SUBSTITUTE(BF581," "&amp;L_PendNeg&amp;" "," ")))/(LEN(L_PendNeg)+1)),1,0),1)</f>
        <v>0</v>
      </c>
      <c r="BL581" s="61" t="n">
        <f aca="false">IFERROR(IF(OR(SUMPRODUCT(--ISNUMBER(SEARCH({"a0","a-0","a_0","a/0","a.0"},BN581)))&gt;0,SUMPRODUCT(--ISNUMBER(SEARCH({"ref 0","ref no 0","ref. 0","ref: 0","no. 0","no: 0","# 0","rev 0","email 0","memo 0","form 0","sheet 0","log 0","doc 0","report 0","photo 0","photos 0","img 0","file 0","ack 0","batch 0","lot 0","job 0","record 0","fax 0","letter 0","ref0","#0","no.0","no:0"},BM581)))&gt;0,AND(SUMPRODUCT(--ISNUMBER(SEARCH({" ref "," email "," memo "," form "," sheet "," report "," ack "," letter "," record "," log "," doc "," file "," batch "," lot "," job "," fax "," rev "," ticket "," case "," order "},(" "&amp;SUBSTITUTE(SUBSTITUTE(SUBSTITUTE(BM581,":"," "),"."," "),","," ")&amp;" "))))&gt;0,ISNUMBER(SEARCH("000",SUBSTITUTE(BM581,":"," ")))),SUMPRODUCT(--ISNUMBER(SEARCH({"http","www.","\",".pdf",".jpg",".jpeg",".png",".heic",".xls",".doc",".msg",".eml"},Z581)))&gt;0),1,0),0)</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IFERROR(IF(OR(SUMPRODUCT(--ISNUMBER(SEARCH({"a0","a-0","a_0","a/0","a.0"},BP581)))&gt;0,SUMPRODUCT(--ISNUMBER(SEARCH({"ref 0","ref no 0","ref. 0","ref: 0","no. 0","no: 0","# 0","rev 0","email 0","memo 0","form 0","sheet 0","log 0","doc 0","report 0","photo 0","photos 0","img 0","file 0","ack 0","batch 0","lot 0","job 0","record 0","fax 0","letter 0","ref0","#0","no.0","no:0"},BO581)))&gt;0,AND(SUMPRODUCT(--ISNUMBER(SEARCH({" ref "," email "," memo "," form "," sheet "," report "," ack "," letter "," record "," log "," doc "," file "," batch "," lot "," job "," fax "," rev "," ticket "," case "," order "},(" "&amp;SUBSTITUTE(SUBSTITUTE(SUBSTITUTE(BO581,":"," "),"."," "),","," ")&amp;" "))))&gt;0,ISNUMBER(SEARCH("000",SUBSTITUTE(BO581,":"," ")))),SUMPRODUCT(--ISNUMBER(SEARCH({"http","www.","\",".pdf",".jpg",".jpeg",".png",".heic",".xls",".doc",".msg",".eml"},W581)))&gt;0),1,0),0)</f>
        <v>0</v>
      </c>
    </row>
    <row r="582" customFormat="false" ht="39.75" hidden="false" customHeight="true" outlineLevel="0" collapsed="false">
      <c r="A582" s="57" t="s">
        <v>1270</v>
      </c>
      <c r="B582" s="57" t="s">
        <v>293</v>
      </c>
      <c r="C582" s="57" t="str">
        <f aca="false">Flights!$F$22</f>
        <v>MH0052</v>
      </c>
      <c r="D582" s="58" t="n">
        <f aca="false">Flights!$D$22</f>
        <v>46322</v>
      </c>
      <c r="E582" s="57" t="str">
        <f aca="false">Flights!$G$22&amp;"-"&amp;Flights!$H$22</f>
        <v>KUL-KIX</v>
      </c>
      <c r="F582" s="57" t="str">
        <f aca="false">Flights!$K$22</f>
        <v>BC</v>
      </c>
      <c r="G582" s="57" t="s">
        <v>81</v>
      </c>
      <c r="H582" s="57" t="s">
        <v>374</v>
      </c>
      <c r="I582" s="57" t="s">
        <v>407</v>
      </c>
      <c r="J582" s="57" t="s">
        <v>408</v>
      </c>
      <c r="K582" s="67" t="s">
        <v>1271</v>
      </c>
      <c r="L582" s="67" t="s">
        <v>1272</v>
      </c>
      <c r="M582" s="67"/>
      <c r="N582" s="67" t="s">
        <v>379</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")))/(LEN(L_PendNeg)+1)),1,0),1)</f>
        <v>0</v>
      </c>
      <c r="BK582" s="61" t="n">
        <f aca="false">IFERROR(IF(SUMPRODUCT((LEN(BF582)-LEN(SUBSTITUTE(BF582," "&amp;L_PendStrict&amp;" "," ")))/(LEN(L_PendStrict)+1))&gt;SUMPRODUCT((LEN(BF582)-LEN(SUBSTITUTE(BF582," "&amp;L_PendNeg&amp;" "," ")))/(LEN(L_PendNeg)+1)),1,0),1)</f>
        <v>0</v>
      </c>
      <c r="BL582" s="61" t="n">
        <f aca="false">IFERROR(IF(OR(SUMPRODUCT(--ISNUMBER(SEARCH({"a0","a-0","a_0","a/0","a.0"},BN582)))&gt;0,SUMPRODUCT(--ISNUMBER(SEARCH({"ref 0","ref no 0","ref. 0","ref: 0","no. 0","no: 0","# 0","rev 0","email 0","memo 0","form 0","sheet 0","log 0","doc 0","report 0","photo 0","photos 0","img 0","file 0","ack 0","batch 0","lot 0","job 0","record 0","fax 0","letter 0","ref0","#0","no.0","no:0"},BM582)))&gt;0,AND(SUMPRODUCT(--ISNUMBER(SEARCH({" ref "," email "," memo "," form "," sheet "," report "," ack "," letter "," record "," log "," doc "," file "," batch "," lot "," job "," fax "," rev "," ticket "," case "," order "},(" "&amp;SUBSTITUTE(SUBSTITUTE(SUBSTITUTE(BM582,":"," "),"."," "),","," ")&amp;" "))))&gt;0,ISNUMBER(SEARCH("000",SUBSTITUTE(BM582,":"," ")))),SUMPRODUCT(--ISNUMBER(SEARCH({"http","www.","\",".pdf",".jpg",".jpeg",".png",".heic",".xls",".doc",".msg",".eml"},Z582)))&gt;0),1,0),0)</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IFERROR(IF(OR(SUMPRODUCT(--ISNUMBER(SEARCH({"a0","a-0","a_0","a/0","a.0"},BP582)))&gt;0,SUMPRODUCT(--ISNUMBER(SEARCH({"ref 0","ref no 0","ref. 0","ref: 0","no. 0","no: 0","# 0","rev 0","email 0","memo 0","form 0","sheet 0","log 0","doc 0","report 0","photo 0","photos 0","img 0","file 0","ack 0","batch 0","lot 0","job 0","record 0","fax 0","letter 0","ref0","#0","no.0","no:0"},BO582)))&gt;0,AND(SUMPRODUCT(--ISNUMBER(SEARCH({" ref "," email "," memo "," form "," sheet "," report "," ack "," letter "," record "," log "," doc "," file "," batch "," lot "," job "," fax "," rev "," ticket "," case "," order "},(" "&amp;SUBSTITUTE(SUBSTITUTE(SUBSTITUTE(BO582,":"," "),"."," "),","," ")&amp;" "))))&gt;0,ISNUMBER(SEARCH("000",SUBSTITUTE(BO582,":"," ")))),SUMPRODUCT(--ISNUMBER(SEARCH({"http","www.","\",".pdf",".jpg",".jpeg",".png",".heic",".xls",".doc",".msg",".eml"},W582)))&gt;0),1,0),0)</f>
        <v>0</v>
      </c>
    </row>
    <row r="583" customFormat="false" ht="39.75" hidden="false" customHeight="true" outlineLevel="0" collapsed="false">
      <c r="A583" s="57" t="s">
        <v>1273</v>
      </c>
      <c r="B583" s="57" t="s">
        <v>293</v>
      </c>
      <c r="C583" s="57" t="str">
        <f aca="false">Flights!$F$22</f>
        <v>MH0052</v>
      </c>
      <c r="D583" s="58" t="n">
        <f aca="false">Flights!$D$22</f>
        <v>46322</v>
      </c>
      <c r="E583" s="57" t="str">
        <f aca="false">Flights!$G$22&amp;"-"&amp;Flights!$H$22</f>
        <v>KUL-KIX</v>
      </c>
      <c r="F583" s="57" t="str">
        <f aca="false">Flights!$K$22</f>
        <v>BC</v>
      </c>
      <c r="G583" s="57" t="s">
        <v>83</v>
      </c>
      <c r="H583" s="57" t="s">
        <v>374</v>
      </c>
      <c r="I583" s="57" t="s">
        <v>375</v>
      </c>
      <c r="J583" s="57" t="s">
        <v>412</v>
      </c>
      <c r="K583" s="67" t="s">
        <v>413</v>
      </c>
      <c r="L583" s="67" t="s">
        <v>414</v>
      </c>
      <c r="M583" s="67"/>
      <c r="N583" s="67" t="s">
        <v>379</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")))/(LEN(L_PendNeg)+1)),1,0),1)</f>
        <v>0</v>
      </c>
      <c r="BK583" s="61" t="n">
        <f aca="false">IFERROR(IF(SUMPRODUCT((LEN(BF583)-LEN(SUBSTITUTE(BF583," "&amp;L_PendStrict&amp;" "," ")))/(LEN(L_PendStrict)+1))&gt;SUMPRODUCT((LEN(BF583)-LEN(SUBSTITUTE(BF583," "&amp;L_PendNeg&amp;" "," ")))/(LEN(L_PendNeg)+1)),1,0),1)</f>
        <v>0</v>
      </c>
      <c r="BL583" s="61" t="n">
        <f aca="false">IFERROR(IF(OR(SUMPRODUCT(--ISNUMBER(SEARCH({"a0","a-0","a_0","a/0","a.0"},BN583)))&gt;0,SUMPRODUCT(--ISNUMBER(SEARCH({"ref 0","ref no 0","ref. 0","ref: 0","no. 0","no: 0","# 0","rev 0","email 0","memo 0","form 0","sheet 0","log 0","doc 0","report 0","photo 0","photos 0","img 0","file 0","ack 0","batch 0","lot 0","job 0","record 0","fax 0","letter 0","ref0","#0","no.0","no:0"},BM583)))&gt;0,AND(SUMPRODUCT(--ISNUMBER(SEARCH({" ref "," email "," memo "," form "," sheet "," report "," ack "," letter "," record "," log "," doc "," file "," batch "," lot "," job "," fax "," rev "," ticket "," case "," order "},(" "&amp;SUBSTITUTE(SUBSTITUTE(SUBSTITUTE(BM583,":"," "),"."," "),","," ")&amp;" "))))&gt;0,ISNUMBER(SEARCH("000",SUBSTITUTE(BM583,":"," ")))),SUMPRODUCT(--ISNUMBER(SEARCH({"http","www.","\",".pdf",".jpg",".jpeg",".png",".heic",".xls",".doc",".msg",".eml"},Z583)))&gt;0),1,0),0)</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IFERROR(IF(OR(SUMPRODUCT(--ISNUMBER(SEARCH({"a0","a-0","a_0","a/0","a.0"},BP583)))&gt;0,SUMPRODUCT(--ISNUMBER(SEARCH({"ref 0","ref no 0","ref. 0","ref: 0","no. 0","no: 0","# 0","rev 0","email 0","memo 0","form 0","sheet 0","log 0","doc 0","report 0","photo 0","photos 0","img 0","file 0","ack 0","batch 0","lot 0","job 0","record 0","fax 0","letter 0","ref0","#0","no.0","no:0"},BO583)))&gt;0,AND(SUMPRODUCT(--ISNUMBER(SEARCH({" ref "," email "," memo "," form "," sheet "," report "," ack "," letter "," record "," log "," doc "," file "," batch "," lot "," job "," fax "," rev "," ticket "," case "," order "},(" "&amp;SUBSTITUTE(SUBSTITUTE(SUBSTITUTE(BO583,":"," "),"."," "),","," ")&amp;" "))))&gt;0,ISNUMBER(SEARCH("000",SUBSTITUTE(BO583,":"," ")))),SUMPRODUCT(--ISNUMBER(SEARCH({"http","www.","\",".pdf",".jpg",".jpeg",".png",".heic",".xls",".doc",".msg",".eml"},W583)))&gt;0),1,0),0)</f>
        <v>0</v>
      </c>
    </row>
    <row r="584" customFormat="false" ht="39.75" hidden="false" customHeight="true" outlineLevel="0" collapsed="false">
      <c r="A584" s="57" t="s">
        <v>1274</v>
      </c>
      <c r="B584" s="57" t="s">
        <v>293</v>
      </c>
      <c r="C584" s="57" t="str">
        <f aca="false">Flights!$F$22</f>
        <v>MH0052</v>
      </c>
      <c r="D584" s="58" t="n">
        <f aca="false">Flights!$D$22</f>
        <v>46322</v>
      </c>
      <c r="E584" s="57" t="str">
        <f aca="false">Flights!$G$22&amp;"-"&amp;Flights!$H$22</f>
        <v>KUL-KIX</v>
      </c>
      <c r="F584" s="57" t="str">
        <f aca="false">Flights!$K$22</f>
        <v>BC</v>
      </c>
      <c r="G584" s="57" t="s">
        <v>416</v>
      </c>
      <c r="H584" s="57" t="s">
        <v>374</v>
      </c>
      <c r="I584" s="57" t="s">
        <v>375</v>
      </c>
      <c r="J584" s="57" t="s">
        <v>417</v>
      </c>
      <c r="K584" s="67"/>
      <c r="L584" s="67" t="s">
        <v>418</v>
      </c>
      <c r="M584" s="67"/>
      <c r="N584" s="67" t="s">
        <v>379</v>
      </c>
      <c r="O584" s="67" t="s">
        <v>419</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t="n">
        <f aca="false">IFERROR(IF(OR(SUMPRODUCT(--ISNUMBER(SEARCH({"a0","a-0","a_0","a/0","a.0"},BN584)))&gt;0,SUMPRODUCT(--ISNUMBER(SEARCH({"ref 0","ref no 0","ref. 0","ref: 0","no. 0","no: 0","# 0","rev 0","email 0","memo 0","form 0","sheet 0","log 0","doc 0","report 0","photo 0","photos 0","img 0","file 0","ack 0","batch 0","lot 0","job 0","record 0","fax 0","letter 0","ref0","#0","no.0","no:0"},BM584)))&gt;0,AND(SUMPRODUCT(--ISNUMBER(SEARCH({" ref "," email "," memo "," form "," sheet "," report "," ack "," letter "," record "," log "," doc "," file "," batch "," lot "," job "," fax "," rev "," ticket "," case "," order "},(" "&amp;SUBSTITUTE(SUBSTITUTE(SUBSTITUTE(BM584,":"," "),"."," "),","," ")&amp;" "))))&gt;0,ISNUMBER(SEARCH("000",SUBSTITUTE(BM584,":"," ")))),SUMPRODUCT(--ISNUMBER(SEARCH({"http","www.","\",".pdf",".jpg",".jpeg",".png",".heic",".xls",".doc",".msg",".eml"},Z584)))&gt;0),1,0),0)</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IFERROR(IF(OR(SUMPRODUCT(--ISNUMBER(SEARCH({"a0","a-0","a_0","a/0","a.0"},BP584)))&gt;0,SUMPRODUCT(--ISNUMBER(SEARCH({"ref 0","ref no 0","ref. 0","ref: 0","no. 0","no: 0","# 0","rev 0","email 0","memo 0","form 0","sheet 0","log 0","doc 0","report 0","photo 0","photos 0","img 0","file 0","ack 0","batch 0","lot 0","job 0","record 0","fax 0","letter 0","ref0","#0","no.0","no:0"},BO584)))&gt;0,AND(SUMPRODUCT(--ISNUMBER(SEARCH({" ref "," email "," memo "," form "," sheet "," report "," ack "," letter "," record "," log "," doc "," file "," batch "," lot "," job "," fax "," rev "," ticket "," case "," order "},(" "&amp;SUBSTITUTE(SUBSTITUTE(SUBSTITUTE(BO584,":"," "),"."," "),","," ")&amp;" "))))&gt;0,ISNUMBER(SEARCH("000",SUBSTITUTE(BO584,":"," ")))),SUMPRODUCT(--ISNUMBER(SEARCH({"http","www.","\",".pdf",".jpg",".jpeg",".png",".heic",".xls",".doc",".msg",".eml"},W584)))&gt;0),1,0),0)</f>
        <v>0</v>
      </c>
    </row>
    <row r="585" customFormat="false" ht="39.75" hidden="false" customHeight="true" outlineLevel="0" collapsed="false">
      <c r="A585" s="57" t="s">
        <v>1275</v>
      </c>
      <c r="B585" s="57" t="s">
        <v>293</v>
      </c>
      <c r="C585" s="57" t="str">
        <f aca="false">Flights!$F$22</f>
        <v>MH0052</v>
      </c>
      <c r="D585" s="58" t="n">
        <f aca="false">Flights!$D$22</f>
        <v>46322</v>
      </c>
      <c r="E585" s="57" t="str">
        <f aca="false">Flights!$G$22&amp;"-"&amp;Flights!$H$22</f>
        <v>KUL-KIX</v>
      </c>
      <c r="F585" s="57" t="str">
        <f aca="false">Flights!$K$22</f>
        <v>BC</v>
      </c>
      <c r="G585" s="57" t="s">
        <v>416</v>
      </c>
      <c r="H585" s="57" t="s">
        <v>374</v>
      </c>
      <c r="I585" s="57" t="s">
        <v>375</v>
      </c>
      <c r="J585" s="57" t="s">
        <v>421</v>
      </c>
      <c r="K585" s="67" t="s">
        <v>422</v>
      </c>
      <c r="L585" s="67" t="s">
        <v>418</v>
      </c>
      <c r="M585" s="67"/>
      <c r="N585" s="67" t="s">
        <v>379</v>
      </c>
      <c r="O585" s="67" t="s">
        <v>419</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t="n">
        <f aca="false">IFERROR(IF(OR(SUMPRODUCT(--ISNUMBER(SEARCH({"a0","a-0","a_0","a/0","a.0"},BN585)))&gt;0,SUMPRODUCT(--ISNUMBER(SEARCH({"ref 0","ref no 0","ref. 0","ref: 0","no. 0","no: 0","# 0","rev 0","email 0","memo 0","form 0","sheet 0","log 0","doc 0","report 0","photo 0","photos 0","img 0","file 0","ack 0","batch 0","lot 0","job 0","record 0","fax 0","letter 0","ref0","#0","no.0","no:0"},BM585)))&gt;0,AND(SUMPRODUCT(--ISNUMBER(SEARCH({" ref "," email "," memo "," form "," sheet "," report "," ack "," letter "," record "," log "," doc "," file "," batch "," lot "," job "," fax "," rev "," ticket "," case "," order "},(" "&amp;SUBSTITUTE(SUBSTITUTE(SUBSTITUTE(BM585,":"," "),"."," "),","," ")&amp;" "))))&gt;0,ISNUMBER(SEARCH("000",SUBSTITUTE(BM585,":"," ")))),SUMPRODUCT(--ISNUMBER(SEARCH({"http","www.","\",".pdf",".jpg",".jpeg",".png",".heic",".xls",".doc",".msg",".eml"},Z585)))&gt;0),1,0),0)</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IFERROR(IF(OR(SUMPRODUCT(--ISNUMBER(SEARCH({"a0","a-0","a_0","a/0","a.0"},BP585)))&gt;0,SUMPRODUCT(--ISNUMBER(SEARCH({"ref 0","ref no 0","ref. 0","ref: 0","no. 0","no: 0","# 0","rev 0","email 0","memo 0","form 0","sheet 0","log 0","doc 0","report 0","photo 0","photos 0","img 0","file 0","ack 0","batch 0","lot 0","job 0","record 0","fax 0","letter 0","ref0","#0","no.0","no:0"},BO585)))&gt;0,AND(SUMPRODUCT(--ISNUMBER(SEARCH({" ref "," email "," memo "," form "," sheet "," report "," ack "," letter "," record "," log "," doc "," file "," batch "," lot "," job "," fax "," rev "," ticket "," case "," order "},(" "&amp;SUBSTITUTE(SUBSTITUTE(SUBSTITUTE(BO585,":"," "),"."," "),","," ")&amp;" "))))&gt;0,ISNUMBER(SEARCH("000",SUBSTITUTE(BO585,":"," ")))),SUMPRODUCT(--ISNUMBER(SEARCH({"http","www.","\",".pdf",".jpg",".jpeg",".png",".heic",".xls",".doc",".msg",".eml"},W585)))&gt;0),1,0),0)</f>
        <v>0</v>
      </c>
    </row>
    <row r="586" customFormat="false" ht="39.75" hidden="false" customHeight="true" outlineLevel="0" collapsed="false">
      <c r="A586" s="57" t="s">
        <v>1276</v>
      </c>
      <c r="B586" s="57" t="s">
        <v>293</v>
      </c>
      <c r="C586" s="57" t="str">
        <f aca="false">Flights!$F$22</f>
        <v>MH0052</v>
      </c>
      <c r="D586" s="58" t="n">
        <f aca="false">Flights!$D$22</f>
        <v>46322</v>
      </c>
      <c r="E586" s="57" t="str">
        <f aca="false">Flights!$G$22&amp;"-"&amp;Flights!$H$22</f>
        <v>KUL-KIX</v>
      </c>
      <c r="F586" s="57" t="str">
        <f aca="false">Flights!$K$22</f>
        <v>BC</v>
      </c>
      <c r="G586" s="57" t="s">
        <v>416</v>
      </c>
      <c r="H586" s="57" t="s">
        <v>374</v>
      </c>
      <c r="I586" s="57" t="s">
        <v>424</v>
      </c>
      <c r="J586" s="57" t="s">
        <v>425</v>
      </c>
      <c r="K586" s="67"/>
      <c r="L586" s="67" t="s">
        <v>418</v>
      </c>
      <c r="M586" s="67"/>
      <c r="N586" s="67" t="s">
        <v>379</v>
      </c>
      <c r="O586" s="67" t="s">
        <v>419</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t="n">
        <f aca="false">IFERROR(IF(OR(SUMPRODUCT(--ISNUMBER(SEARCH({"a0","a-0","a_0","a/0","a.0"},BN586)))&gt;0,SUMPRODUCT(--ISNUMBER(SEARCH({"ref 0","ref no 0","ref. 0","ref: 0","no. 0","no: 0","# 0","rev 0","email 0","memo 0","form 0","sheet 0","log 0","doc 0","report 0","photo 0","photos 0","img 0","file 0","ack 0","batch 0","lot 0","job 0","record 0","fax 0","letter 0","ref0","#0","no.0","no:0"},BM586)))&gt;0,AND(SUMPRODUCT(--ISNUMBER(SEARCH({" ref "," email "," memo "," form "," sheet "," report "," ack "," letter "," record "," log "," doc "," file "," batch "," lot "," job "," fax "," rev "," ticket "," case "," order "},(" "&amp;SUBSTITUTE(SUBSTITUTE(SUBSTITUTE(BM586,":"," "),"."," "),","," ")&amp;" "))))&gt;0,ISNUMBER(SEARCH("000",SUBSTITUTE(BM586,":"," ")))),SUMPRODUCT(--ISNUMBER(SEARCH({"http","www.","\",".pdf",".jpg",".jpeg",".png",".heic",".xls",".doc",".msg",".eml"},Z586)))&gt;0),1,0),0)</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IFERROR(IF(OR(SUMPRODUCT(--ISNUMBER(SEARCH({"a0","a-0","a_0","a/0","a.0"},BP586)))&gt;0,SUMPRODUCT(--ISNUMBER(SEARCH({"ref 0","ref no 0","ref. 0","ref: 0","no. 0","no: 0","# 0","rev 0","email 0","memo 0","form 0","sheet 0","log 0","doc 0","report 0","photo 0","photos 0","img 0","file 0","ack 0","batch 0","lot 0","job 0","record 0","fax 0","letter 0","ref0","#0","no.0","no:0"},BO586)))&gt;0,AND(SUMPRODUCT(--ISNUMBER(SEARCH({" ref "," email "," memo "," form "," sheet "," report "," ack "," letter "," record "," log "," doc "," file "," batch "," lot "," job "," fax "," rev "," ticket "," case "," order "},(" "&amp;SUBSTITUTE(SUBSTITUTE(SUBSTITUTE(BO586,":"," "),"."," "),","," ")&amp;" "))))&gt;0,ISNUMBER(SEARCH("000",SUBSTITUTE(BO586,":"," ")))),SUMPRODUCT(--ISNUMBER(SEARCH({"http","www.","\",".pdf",".jpg",".jpeg",".png",".heic",".xls",".doc",".msg",".eml"},W586)))&gt;0),1,0),0)</f>
        <v>0</v>
      </c>
    </row>
    <row r="587" customFormat="false" ht="39.75" hidden="false" customHeight="true" outlineLevel="0" collapsed="false">
      <c r="A587" s="57" t="s">
        <v>1277</v>
      </c>
      <c r="B587" s="57" t="s">
        <v>293</v>
      </c>
      <c r="C587" s="57" t="str">
        <f aca="false">Flights!$F$22</f>
        <v>MH0052</v>
      </c>
      <c r="D587" s="58" t="n">
        <f aca="false">Flights!$D$22</f>
        <v>46322</v>
      </c>
      <c r="E587" s="57" t="str">
        <f aca="false">Flights!$G$22&amp;"-"&amp;Flights!$H$22</f>
        <v>KUL-KIX</v>
      </c>
      <c r="F587" s="57" t="str">
        <f aca="false">Flights!$K$22</f>
        <v>BC</v>
      </c>
      <c r="G587" s="57" t="s">
        <v>416</v>
      </c>
      <c r="H587" s="57" t="s">
        <v>374</v>
      </c>
      <c r="I587" s="57" t="s">
        <v>424</v>
      </c>
      <c r="J587" s="57" t="s">
        <v>427</v>
      </c>
      <c r="K587" s="67"/>
      <c r="L587" s="67" t="s">
        <v>418</v>
      </c>
      <c r="M587" s="67"/>
      <c r="N587" s="67" t="s">
        <v>379</v>
      </c>
      <c r="O587" s="67" t="s">
        <v>419</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t="n">
        <f aca="false">IFERROR(IF(OR(SUMPRODUCT(--ISNUMBER(SEARCH({"a0","a-0","a_0","a/0","a.0"},BN587)))&gt;0,SUMPRODUCT(--ISNUMBER(SEARCH({"ref 0","ref no 0","ref. 0","ref: 0","no. 0","no: 0","# 0","rev 0","email 0","memo 0","form 0","sheet 0","log 0","doc 0","report 0","photo 0","photos 0","img 0","file 0","ack 0","batch 0","lot 0","job 0","record 0","fax 0","letter 0","ref0","#0","no.0","no:0"},BM587)))&gt;0,AND(SUMPRODUCT(--ISNUMBER(SEARCH({" ref "," email "," memo "," form "," sheet "," report "," ack "," letter "," record "," log "," doc "," file "," batch "," lot "," job "," fax "," rev "," ticket "," case "," order "},(" "&amp;SUBSTITUTE(SUBSTITUTE(SUBSTITUTE(BM587,":"," "),"."," "),","," ")&amp;" "))))&gt;0,ISNUMBER(SEARCH("000",SUBSTITUTE(BM587,":"," ")))),SUMPRODUCT(--ISNUMBER(SEARCH({"http","www.","\",".pdf",".jpg",".jpeg",".png",".heic",".xls",".doc",".msg",".eml"},Z587)))&gt;0),1,0),0)</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IFERROR(IF(OR(SUMPRODUCT(--ISNUMBER(SEARCH({"a0","a-0","a_0","a/0","a.0"},BP587)))&gt;0,SUMPRODUCT(--ISNUMBER(SEARCH({"ref 0","ref no 0","ref. 0","ref: 0","no. 0","no: 0","# 0","rev 0","email 0","memo 0","form 0","sheet 0","log 0","doc 0","report 0","photo 0","photos 0","img 0","file 0","ack 0","batch 0","lot 0","job 0","record 0","fax 0","letter 0","ref0","#0","no.0","no:0"},BO587)))&gt;0,AND(SUMPRODUCT(--ISNUMBER(SEARCH({" ref "," email "," memo "," form "," sheet "," report "," ack "," letter "," record "," log "," doc "," file "," batch "," lot "," job "," fax "," rev "," ticket "," case "," order "},(" "&amp;SUBSTITUTE(SUBSTITUTE(SUBSTITUTE(BO587,":"," "),"."," "),","," ")&amp;" "))))&gt;0,ISNUMBER(SEARCH("000",SUBSTITUTE(BO587,":"," ")))),SUMPRODUCT(--ISNUMBER(SEARCH({"http","www.","\",".pdf",".jpg",".jpeg",".png",".heic",".xls",".doc",".msg",".eml"},W587)))&gt;0),1,0),0)</f>
        <v>0</v>
      </c>
    </row>
    <row r="588" customFormat="false" ht="39.75" hidden="false" customHeight="true" outlineLevel="0" collapsed="false">
      <c r="A588" s="57" t="s">
        <v>1278</v>
      </c>
      <c r="B588" s="57" t="s">
        <v>293</v>
      </c>
      <c r="C588" s="57" t="str">
        <f aca="false">Flights!$F$22</f>
        <v>MH0052</v>
      </c>
      <c r="D588" s="58" t="n">
        <f aca="false">Flights!$D$22</f>
        <v>46322</v>
      </c>
      <c r="E588" s="57" t="str">
        <f aca="false">Flights!$G$22&amp;"-"&amp;Flights!$H$22</f>
        <v>KUL-KIX</v>
      </c>
      <c r="F588" s="57" t="str">
        <f aca="false">Flights!$K$22</f>
        <v>BC</v>
      </c>
      <c r="G588" s="57" t="s">
        <v>416</v>
      </c>
      <c r="H588" s="57" t="s">
        <v>374</v>
      </c>
      <c r="I588" s="57" t="s">
        <v>424</v>
      </c>
      <c r="J588" s="57" t="s">
        <v>429</v>
      </c>
      <c r="K588" s="67"/>
      <c r="L588" s="67" t="s">
        <v>418</v>
      </c>
      <c r="M588" s="67"/>
      <c r="N588" s="67" t="s">
        <v>379</v>
      </c>
      <c r="O588" s="67" t="s">
        <v>419</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t="n">
        <f aca="false">IFERROR(IF(OR(SUMPRODUCT(--ISNUMBER(SEARCH({"a0","a-0","a_0","a/0","a.0"},BN588)))&gt;0,SUMPRODUCT(--ISNUMBER(SEARCH({"ref 0","ref no 0","ref. 0","ref: 0","no. 0","no: 0","# 0","rev 0","email 0","memo 0","form 0","sheet 0","log 0","doc 0","report 0","photo 0","photos 0","img 0","file 0","ack 0","batch 0","lot 0","job 0","record 0","fax 0","letter 0","ref0","#0","no.0","no:0"},BM588)))&gt;0,AND(SUMPRODUCT(--ISNUMBER(SEARCH({" ref "," email "," memo "," form "," sheet "," report "," ack "," letter "," record "," log "," doc "," file "," batch "," lot "," job "," fax "," rev "," ticket "," case "," order "},(" "&amp;SUBSTITUTE(SUBSTITUTE(SUBSTITUTE(BM588,":"," "),"."," "),","," ")&amp;" "))))&gt;0,ISNUMBER(SEARCH("000",SUBSTITUTE(BM588,":"," ")))),SUMPRODUCT(--ISNUMBER(SEARCH({"http","www.","\",".pdf",".jpg",".jpeg",".png",".heic",".xls",".doc",".msg",".eml"},Z588)))&gt;0),1,0),0)</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IFERROR(IF(OR(SUMPRODUCT(--ISNUMBER(SEARCH({"a0","a-0","a_0","a/0","a.0"},BP588)))&gt;0,SUMPRODUCT(--ISNUMBER(SEARCH({"ref 0","ref no 0","ref. 0","ref: 0","no. 0","no: 0","# 0","rev 0","email 0","memo 0","form 0","sheet 0","log 0","doc 0","report 0","photo 0","photos 0","img 0","file 0","ack 0","batch 0","lot 0","job 0","record 0","fax 0","letter 0","ref0","#0","no.0","no:0"},BO588)))&gt;0,AND(SUMPRODUCT(--ISNUMBER(SEARCH({" ref "," email "," memo "," form "," sheet "," report "," ack "," letter "," record "," log "," doc "," file "," batch "," lot "," job "," fax "," rev "," ticket "," case "," order "},(" "&amp;SUBSTITUTE(SUBSTITUTE(SUBSTITUTE(BO588,":"," "),"."," "),","," ")&amp;" "))))&gt;0,ISNUMBER(SEARCH("000",SUBSTITUTE(BO588,":"," ")))),SUMPRODUCT(--ISNUMBER(SEARCH({"http","www.","\",".pdf",".jpg",".jpeg",".png",".heic",".xls",".doc",".msg",".eml"},W588)))&gt;0),1,0),0)</f>
        <v>0</v>
      </c>
    </row>
    <row r="589" customFormat="false" ht="78.75" hidden="false" customHeight="true" outlineLevel="0" collapsed="false">
      <c r="A589" s="57" t="s">
        <v>1279</v>
      </c>
      <c r="B589" s="57" t="s">
        <v>293</v>
      </c>
      <c r="C589" s="57" t="str">
        <f aca="false">Flights!$F$22</f>
        <v>MH0052</v>
      </c>
      <c r="D589" s="58" t="n">
        <f aca="false">Flights!$D$22</f>
        <v>46322</v>
      </c>
      <c r="E589" s="57" t="str">
        <f aca="false">Flights!$G$22&amp;"-"&amp;Flights!$H$22</f>
        <v>KUL-KIX</v>
      </c>
      <c r="F589" s="57" t="str">
        <f aca="false">Flights!$K$22</f>
        <v>BC</v>
      </c>
      <c r="G589" s="57" t="s">
        <v>416</v>
      </c>
      <c r="H589" s="57" t="s">
        <v>374</v>
      </c>
      <c r="I589" s="57" t="s">
        <v>424</v>
      </c>
      <c r="J589" s="57" t="s">
        <v>431</v>
      </c>
      <c r="K589" s="67" t="s">
        <v>569</v>
      </c>
      <c r="L589" s="67" t="s">
        <v>418</v>
      </c>
      <c r="M589" s="67"/>
      <c r="N589" s="67" t="s">
        <v>379</v>
      </c>
      <c r="O589" s="67" t="s">
        <v>419</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t="n">
        <f aca="false">IFERROR(IF(OR(SUMPRODUCT(--ISNUMBER(SEARCH({"a0","a-0","a_0","a/0","a.0"},BN589)))&gt;0,SUMPRODUCT(--ISNUMBER(SEARCH({"ref 0","ref no 0","ref. 0","ref: 0","no. 0","no: 0","# 0","rev 0","email 0","memo 0","form 0","sheet 0","log 0","doc 0","report 0","photo 0","photos 0","img 0","file 0","ack 0","batch 0","lot 0","job 0","record 0","fax 0","letter 0","ref0","#0","no.0","no:0"},BM589)))&gt;0,AND(SUMPRODUCT(--ISNUMBER(SEARCH({" ref "," email "," memo "," form "," sheet "," report "," ack "," letter "," record "," log "," doc "," file "," batch "," lot "," job "," fax "," rev "," ticket "," case "," order "},(" "&amp;SUBSTITUTE(SUBSTITUTE(SUBSTITUTE(BM589,":"," "),"."," "),","," ")&amp;" "))))&gt;0,ISNUMBER(SEARCH("000",SUBSTITUTE(BM589,":"," ")))),SUMPRODUCT(--ISNUMBER(SEARCH({"http","www.","\",".pdf",".jpg",".jpeg",".png",".heic",".xls",".doc",".msg",".eml"},Z589)))&gt;0),1,0),0)</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IFERROR(IF(OR(SUMPRODUCT(--ISNUMBER(SEARCH({"a0","a-0","a_0","a/0","a.0"},BP589)))&gt;0,SUMPRODUCT(--ISNUMBER(SEARCH({"ref 0","ref no 0","ref. 0","ref: 0","no. 0","no: 0","# 0","rev 0","email 0","memo 0","form 0","sheet 0","log 0","doc 0","report 0","photo 0","photos 0","img 0","file 0","ack 0","batch 0","lot 0","job 0","record 0","fax 0","letter 0","ref0","#0","no.0","no:0"},BO589)))&gt;0,AND(SUMPRODUCT(--ISNUMBER(SEARCH({" ref "," email "," memo "," form "," sheet "," report "," ack "," letter "," record "," log "," doc "," file "," batch "," lot "," job "," fax "," rev "," ticket "," case "," order "},(" "&amp;SUBSTITUTE(SUBSTITUTE(SUBSTITUTE(BO589,":"," "),"."," "),","," ")&amp;" "))))&gt;0,ISNUMBER(SEARCH("000",SUBSTITUTE(BO589,":"," ")))),SUMPRODUCT(--ISNUMBER(SEARCH({"http","www.","\",".pdf",".jpg",".jpeg",".png",".heic",".xls",".doc",".msg",".eml"},W589)))&gt;0),1,0),0)</f>
        <v>0</v>
      </c>
    </row>
    <row r="590" customFormat="false" ht="39.75" hidden="false" customHeight="true" outlineLevel="0" collapsed="false">
      <c r="A590" s="57" t="s">
        <v>1280</v>
      </c>
      <c r="B590" s="57" t="s">
        <v>293</v>
      </c>
      <c r="C590" s="57" t="str">
        <f aca="false">Flights!$F$22</f>
        <v>MH0052</v>
      </c>
      <c r="D590" s="58" t="n">
        <f aca="false">Flights!$D$22</f>
        <v>46322</v>
      </c>
      <c r="E590" s="57" t="str">
        <f aca="false">Flights!$G$22&amp;"-"&amp;Flights!$H$22</f>
        <v>KUL-KIX</v>
      </c>
      <c r="F590" s="57" t="str">
        <f aca="false">Flights!$K$22</f>
        <v>BC</v>
      </c>
      <c r="G590" s="57" t="s">
        <v>416</v>
      </c>
      <c r="H590" s="57" t="s">
        <v>374</v>
      </c>
      <c r="I590" s="57" t="s">
        <v>424</v>
      </c>
      <c r="J590" s="57" t="s">
        <v>434</v>
      </c>
      <c r="K590" s="67"/>
      <c r="L590" s="67" t="s">
        <v>418</v>
      </c>
      <c r="M590" s="67"/>
      <c r="N590" s="67" t="s">
        <v>379</v>
      </c>
      <c r="O590" s="67" t="s">
        <v>419</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t="n">
        <f aca="false">IFERROR(IF(OR(SUMPRODUCT(--ISNUMBER(SEARCH({"a0","a-0","a_0","a/0","a.0"},BN590)))&gt;0,SUMPRODUCT(--ISNUMBER(SEARCH({"ref 0","ref no 0","ref. 0","ref: 0","no. 0","no: 0","# 0","rev 0","email 0","memo 0","form 0","sheet 0","log 0","doc 0","report 0","photo 0","photos 0","img 0","file 0","ack 0","batch 0","lot 0","job 0","record 0","fax 0","letter 0","ref0","#0","no.0","no:0"},BM590)))&gt;0,AND(SUMPRODUCT(--ISNUMBER(SEARCH({" ref "," email "," memo "," form "," sheet "," report "," ack "," letter "," record "," log "," doc "," file "," batch "," lot "," job "," fax "," rev "," ticket "," case "," order "},(" "&amp;SUBSTITUTE(SUBSTITUTE(SUBSTITUTE(BM590,":"," "),"."," "),","," ")&amp;" "))))&gt;0,ISNUMBER(SEARCH("000",SUBSTITUTE(BM590,":"," ")))),SUMPRODUCT(--ISNUMBER(SEARCH({"http","www.","\",".pdf",".jpg",".jpeg",".png",".heic",".xls",".doc",".msg",".eml"},Z590)))&gt;0),1,0),0)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IFERROR(IF(OR(SUMPRODUCT(--ISNUMBER(SEARCH({"a0","a-0","a_0","a/0","a.0"},BP590)))&gt;0,SUMPRODUCT(--ISNUMBER(SEARCH({"ref 0","ref no 0","ref. 0","ref: 0","no. 0","no: 0","# 0","rev 0","email 0","memo 0","form 0","sheet 0","log 0","doc 0","report 0","photo 0","photos 0","img 0","file 0","ack 0","batch 0","lot 0","job 0","record 0","fax 0","letter 0","ref0","#0","no.0","no:0"},BO590)))&gt;0,AND(SUMPRODUCT(--ISNUMBER(SEARCH({" ref "," email "," memo "," form "," sheet "," report "," ack "," letter "," record "," log "," doc "," file "," batch "," lot "," job "," fax "," rev "," ticket "," case "," order "},(" "&amp;SUBSTITUTE(SUBSTITUTE(SUBSTITUTE(BO590,":"," "),"."," "),","," ")&amp;" "))))&gt;0,ISNUMBER(SEARCH("000",SUBSTITUTE(BO590,":"," ")))),SUMPRODUCT(--ISNUMBER(SEARCH({"http","www.","\",".pdf",".jpg",".jpeg",".png",".heic",".xls",".doc",".msg",".eml"},W590)))&gt;0),1,0),0)</f>
        <v>0</v>
      </c>
    </row>
    <row r="591" customFormat="false" ht="39.75" hidden="false" customHeight="true" outlineLevel="0" collapsed="false">
      <c r="A591" s="57" t="s">
        <v>1281</v>
      </c>
      <c r="B591" s="57" t="s">
        <v>293</v>
      </c>
      <c r="C591" s="57" t="str">
        <f aca="false">Flights!$F$22</f>
        <v>MH0052</v>
      </c>
      <c r="D591" s="58" t="n">
        <f aca="false">Flights!$D$22</f>
        <v>46322</v>
      </c>
      <c r="E591" s="57" t="str">
        <f aca="false">Flights!$G$22&amp;"-"&amp;Flights!$H$22</f>
        <v>KUL-KIX</v>
      </c>
      <c r="F591" s="57" t="str">
        <f aca="false">Flights!$K$22</f>
        <v>BC</v>
      </c>
      <c r="G591" s="57" t="s">
        <v>416</v>
      </c>
      <c r="H591" s="57" t="s">
        <v>374</v>
      </c>
      <c r="I591" s="57" t="s">
        <v>436</v>
      </c>
      <c r="J591" s="57" t="s">
        <v>599</v>
      </c>
      <c r="K591" s="67" t="s">
        <v>497</v>
      </c>
      <c r="L591" s="67" t="s">
        <v>1282</v>
      </c>
      <c r="M591" s="67" t="s">
        <v>187</v>
      </c>
      <c r="N591" s="67" t="s">
        <v>379</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")))/(LEN(L_PendNeg)+1)),1,0),1)</f>
        <v>0</v>
      </c>
      <c r="BK591" s="61" t="n">
        <f aca="false">IFERROR(IF(SUMPRODUCT((LEN(BF591)-LEN(SUBSTITUTE(BF591," "&amp;L_PendStrict&amp;" "," ")))/(LEN(L_PendStrict)+1))&gt;SUMPRODUCT((LEN(BF591)-LEN(SUBSTITUTE(BF591," "&amp;L_PendNeg&amp;" "," ")))/(LEN(L_PendNeg)+1)),1,0),1)</f>
        <v>0</v>
      </c>
      <c r="BL591" s="61" t="n">
        <f aca="false">IFERROR(IF(OR(SUMPRODUCT(--ISNUMBER(SEARCH({"a0","a-0","a_0","a/0","a.0"},BN591)))&gt;0,SUMPRODUCT(--ISNUMBER(SEARCH({"ref 0","ref no 0","ref. 0","ref: 0","no. 0","no: 0","# 0","rev 0","email 0","memo 0","form 0","sheet 0","log 0","doc 0","report 0","photo 0","photos 0","img 0","file 0","ack 0","batch 0","lot 0","job 0","record 0","fax 0","letter 0","ref0","#0","no.0","no:0"},BM591)))&gt;0,AND(SUMPRODUCT(--ISNUMBER(SEARCH({" ref "," email "," memo "," form "," sheet "," report "," ack "," letter "," record "," log "," doc "," file "," batch "," lot "," job "," fax "," rev "," ticket "," case "," order "},(" "&amp;SUBSTITUTE(SUBSTITUTE(SUBSTITUTE(BM591,":"," "),"."," "),","," ")&amp;" "))))&gt;0,ISNUMBER(SEARCH("000",SUBSTITUTE(BM591,":"," ")))),SUMPRODUCT(--ISNUMBER(SEARCH({"http","www.","\",".pdf",".jpg",".jpeg",".png",".heic",".xls",".doc",".msg",".eml"},Z591)))&gt;0),1,0),0)</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IFERROR(IF(OR(SUMPRODUCT(--ISNUMBER(SEARCH({"a0","a-0","a_0","a/0","a.0"},BP591)))&gt;0,SUMPRODUCT(--ISNUMBER(SEARCH({"ref 0","ref no 0","ref. 0","ref: 0","no. 0","no: 0","# 0","rev 0","email 0","memo 0","form 0","sheet 0","log 0","doc 0","report 0","photo 0","photos 0","img 0","file 0","ack 0","batch 0","lot 0","job 0","record 0","fax 0","letter 0","ref0","#0","no.0","no:0"},BO591)))&gt;0,AND(SUMPRODUCT(--ISNUMBER(SEARCH({" ref "," email "," memo "," form "," sheet "," report "," ack "," letter "," record "," log "," doc "," file "," batch "," lot "," job "," fax "," rev "," ticket "," case "," order "},(" "&amp;SUBSTITUTE(SUBSTITUTE(SUBSTITUTE(BO591,":"," "),"."," "),","," ")&amp;" "))))&gt;0,ISNUMBER(SEARCH("000",SUBSTITUTE(BO591,":"," ")))),SUMPRODUCT(--ISNUMBER(SEARCH({"http","www.","\",".pdf",".jpg",".jpeg",".png",".heic",".xls",".doc",".msg",".eml"},W591)))&gt;0),1,0),0)</f>
        <v>0</v>
      </c>
    </row>
    <row r="592" customFormat="false" ht="41.25" hidden="false" customHeight="true" outlineLevel="0" collapsed="false">
      <c r="A592" s="57" t="s">
        <v>1283</v>
      </c>
      <c r="B592" s="57" t="s">
        <v>293</v>
      </c>
      <c r="C592" s="57" t="str">
        <f aca="false">Flights!$F$22</f>
        <v>MH0052</v>
      </c>
      <c r="D592" s="58" t="n">
        <f aca="false">Flights!$D$22</f>
        <v>46322</v>
      </c>
      <c r="E592" s="57" t="str">
        <f aca="false">Flights!$G$22&amp;"-"&amp;Flights!$H$22</f>
        <v>KUL-KIX</v>
      </c>
      <c r="F592" s="57" t="str">
        <f aca="false">Flights!$K$22</f>
        <v>BC</v>
      </c>
      <c r="G592" s="57" t="s">
        <v>416</v>
      </c>
      <c r="H592" s="57" t="s">
        <v>374</v>
      </c>
      <c r="I592" s="57" t="s">
        <v>495</v>
      </c>
      <c r="J592" s="57" t="s">
        <v>496</v>
      </c>
      <c r="K592" s="67" t="s">
        <v>497</v>
      </c>
      <c r="L592" s="67" t="s">
        <v>1284</v>
      </c>
      <c r="M592" s="67" t="s">
        <v>447</v>
      </c>
      <c r="N592" s="67" t="s">
        <v>379</v>
      </c>
      <c r="O592" s="67" t="s">
        <v>499</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")))/(LEN(L_PendNeg)+1)),1,0),1)</f>
        <v>0</v>
      </c>
      <c r="BK592" s="61" t="n">
        <f aca="false">IFERROR(IF(SUMPRODUCT((LEN(BF592)-LEN(SUBSTITUTE(BF592," "&amp;L_PendStrict&amp;" "," ")))/(LEN(L_PendStrict)+1))&gt;SUMPRODUCT((LEN(BF592)-LEN(SUBSTITUTE(BF592," "&amp;L_PendNeg&amp;" "," ")))/(LEN(L_PendNeg)+1)),1,0),1)</f>
        <v>0</v>
      </c>
      <c r="BL592" s="61" t="n">
        <f aca="false">IFERROR(IF(OR(SUMPRODUCT(--ISNUMBER(SEARCH({"a0","a-0","a_0","a/0","a.0"},BN592)))&gt;0,SUMPRODUCT(--ISNUMBER(SEARCH({"ref 0","ref no 0","ref. 0","ref: 0","no. 0","no: 0","# 0","rev 0","email 0","memo 0","form 0","sheet 0","log 0","doc 0","report 0","photo 0","photos 0","img 0","file 0","ack 0","batch 0","lot 0","job 0","record 0","fax 0","letter 0","ref0","#0","no.0","no:0"},BM592)))&gt;0,AND(SUMPRODUCT(--ISNUMBER(SEARCH({" ref "," email "," memo "," form "," sheet "," report "," ack "," letter "," record "," log "," doc "," file "," batch "," lot "," job "," fax "," rev "," ticket "," case "," order "},(" "&amp;SUBSTITUTE(SUBSTITUTE(SUBSTITUTE(BM592,":"," "),"."," "),","," ")&amp;" "))))&gt;0,ISNUMBER(SEARCH("000",SUBSTITUTE(BM592,":"," ")))),SUMPRODUCT(--ISNUMBER(SEARCH({"http","www.","\",".pdf",".jpg",".jpeg",".png",".heic",".xls",".doc",".msg",".eml"},Z592)))&gt;0),1,0),0)</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IFERROR(IF(OR(SUMPRODUCT(--ISNUMBER(SEARCH({"a0","a-0","a_0","a/0","a.0"},BP592)))&gt;0,SUMPRODUCT(--ISNUMBER(SEARCH({"ref 0","ref no 0","ref. 0","ref: 0","no. 0","no: 0","# 0","rev 0","email 0","memo 0","form 0","sheet 0","log 0","doc 0","report 0","photo 0","photos 0","img 0","file 0","ack 0","batch 0","lot 0","job 0","record 0","fax 0","letter 0","ref0","#0","no.0","no:0"},BO592)))&gt;0,AND(SUMPRODUCT(--ISNUMBER(SEARCH({" ref "," email "," memo "," form "," sheet "," report "," ack "," letter "," record "," log "," doc "," file "," batch "," lot "," job "," fax "," rev "," ticket "," case "," order "},(" "&amp;SUBSTITUTE(SUBSTITUTE(SUBSTITUTE(BO592,":"," "),"."," "),","," ")&amp;" "))))&gt;0,ISNUMBER(SEARCH("000",SUBSTITUTE(BO592,":"," ")))),SUMPRODUCT(--ISNUMBER(SEARCH({"http","www.","\",".pdf",".jpg",".jpeg",".png",".heic",".xls",".doc",".msg",".eml"},W592)))&gt;0),1,0),0)</f>
        <v>0</v>
      </c>
    </row>
    <row r="593" customFormat="false" ht="41.25" hidden="false" customHeight="true" outlineLevel="0" collapsed="false">
      <c r="A593" s="57" t="s">
        <v>1285</v>
      </c>
      <c r="B593" s="57" t="s">
        <v>293</v>
      </c>
      <c r="C593" s="57" t="str">
        <f aca="false">Flights!$F$22</f>
        <v>MH0052</v>
      </c>
      <c r="D593" s="58" t="n">
        <f aca="false">Flights!$D$22</f>
        <v>46322</v>
      </c>
      <c r="E593" s="57" t="str">
        <f aca="false">Flights!$G$22&amp;"-"&amp;Flights!$H$22</f>
        <v>KUL-KIX</v>
      </c>
      <c r="F593" s="57" t="str">
        <f aca="false">Flights!$K$22</f>
        <v>BC</v>
      </c>
      <c r="G593" s="57" t="s">
        <v>416</v>
      </c>
      <c r="H593" s="57" t="s">
        <v>374</v>
      </c>
      <c r="I593" s="57" t="s">
        <v>495</v>
      </c>
      <c r="J593" s="57" t="s">
        <v>501</v>
      </c>
      <c r="K593" s="67" t="s">
        <v>497</v>
      </c>
      <c r="L593" s="67" t="s">
        <v>1286</v>
      </c>
      <c r="M593" s="67" t="s">
        <v>447</v>
      </c>
      <c r="N593" s="67" t="s">
        <v>379</v>
      </c>
      <c r="O593" s="67" t="s">
        <v>499</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")))/(LEN(L_PendNeg)+1)),1,0),1)</f>
        <v>0</v>
      </c>
      <c r="BK593" s="61" t="n">
        <f aca="false">IFERROR(IF(SUMPRODUCT((LEN(BF593)-LEN(SUBSTITUTE(BF593," "&amp;L_PendStrict&amp;" "," ")))/(LEN(L_PendStrict)+1))&gt;SUMPRODUCT((LEN(BF593)-LEN(SUBSTITUTE(BF593," "&amp;L_PendNeg&amp;" "," ")))/(LEN(L_PendNeg)+1)),1,0),1)</f>
        <v>0</v>
      </c>
      <c r="BL593" s="61" t="n">
        <f aca="false">IFERROR(IF(OR(SUMPRODUCT(--ISNUMBER(SEARCH({"a0","a-0","a_0","a/0","a.0"},BN593)))&gt;0,SUMPRODUCT(--ISNUMBER(SEARCH({"ref 0","ref no 0","ref. 0","ref: 0","no. 0","no: 0","# 0","rev 0","email 0","memo 0","form 0","sheet 0","log 0","doc 0","report 0","photo 0","photos 0","img 0","file 0","ack 0","batch 0","lot 0","job 0","record 0","fax 0","letter 0","ref0","#0","no.0","no:0"},BM593)))&gt;0,AND(SUMPRODUCT(--ISNUMBER(SEARCH({" ref "," email "," memo "," form "," sheet "," report "," ack "," letter "," record "," log "," doc "," file "," batch "," lot "," job "," fax "," rev "," ticket "," case "," order "},(" "&amp;SUBSTITUTE(SUBSTITUTE(SUBSTITUTE(BM593,":"," "),"."," "),","," ")&amp;" "))))&gt;0,ISNUMBER(SEARCH("000",SUBSTITUTE(BM593,":"," ")))),SUMPRODUCT(--ISNUMBER(SEARCH({"http","www.","\",".pdf",".jpg",".jpeg",".png",".heic",".xls",".doc",".msg",".eml"},Z593)))&gt;0),1,0),0)</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IFERROR(IF(OR(SUMPRODUCT(--ISNUMBER(SEARCH({"a0","a-0","a_0","a/0","a.0"},BP593)))&gt;0,SUMPRODUCT(--ISNUMBER(SEARCH({"ref 0","ref no 0","ref. 0","ref: 0","no. 0","no: 0","# 0","rev 0","email 0","memo 0","form 0","sheet 0","log 0","doc 0","report 0","photo 0","photos 0","img 0","file 0","ack 0","batch 0","lot 0","job 0","record 0","fax 0","letter 0","ref0","#0","no.0","no:0"},BO593)))&gt;0,AND(SUMPRODUCT(--ISNUMBER(SEARCH({" ref "," email "," memo "," form "," sheet "," report "," ack "," letter "," record "," log "," doc "," file "," batch "," lot "," job "," fax "," rev "," ticket "," case "," order "},(" "&amp;SUBSTITUTE(SUBSTITUTE(SUBSTITUTE(BO593,":"," "),"."," "),","," ")&amp;" "))))&gt;0,ISNUMBER(SEARCH("000",SUBSTITUTE(BO593,":"," ")))),SUMPRODUCT(--ISNUMBER(SEARCH({"http","www.","\",".pdf",".jpg",".jpeg",".png",".heic",".xls",".doc",".msg",".eml"},W593)))&gt;0),1,0),0)</f>
        <v>0</v>
      </c>
    </row>
    <row r="594" customFormat="false" ht="41.25" hidden="false" customHeight="true" outlineLevel="0" collapsed="false">
      <c r="A594" s="57" t="s">
        <v>1287</v>
      </c>
      <c r="B594" s="57" t="s">
        <v>293</v>
      </c>
      <c r="C594" s="57" t="str">
        <f aca="false">Flights!$F$22</f>
        <v>MH0052</v>
      </c>
      <c r="D594" s="58" t="n">
        <f aca="false">Flights!$D$22</f>
        <v>46322</v>
      </c>
      <c r="E594" s="57" t="str">
        <f aca="false">Flights!$G$22&amp;"-"&amp;Flights!$H$22</f>
        <v>KUL-KIX</v>
      </c>
      <c r="F594" s="57" t="str">
        <f aca="false">Flights!$K$22</f>
        <v>BC</v>
      </c>
      <c r="G594" s="57" t="s">
        <v>416</v>
      </c>
      <c r="H594" s="57" t="s">
        <v>374</v>
      </c>
      <c r="I594" s="57" t="s">
        <v>495</v>
      </c>
      <c r="J594" s="57" t="s">
        <v>504</v>
      </c>
      <c r="K594" s="67" t="s">
        <v>497</v>
      </c>
      <c r="L594" s="67" t="s">
        <v>1288</v>
      </c>
      <c r="M594" s="67" t="s">
        <v>447</v>
      </c>
      <c r="N594" s="67" t="s">
        <v>379</v>
      </c>
      <c r="O594" s="67" t="s">
        <v>499</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")))/(LEN(L_PendNeg)+1)),1,0),1)</f>
        <v>0</v>
      </c>
      <c r="BK594" s="61" t="n">
        <f aca="false">IFERROR(IF(SUMPRODUCT((LEN(BF594)-LEN(SUBSTITUTE(BF594," "&amp;L_PendStrict&amp;" "," ")))/(LEN(L_PendStrict)+1))&gt;SUMPRODUCT((LEN(BF594)-LEN(SUBSTITUTE(BF594," "&amp;L_PendNeg&amp;" "," ")))/(LEN(L_PendNeg)+1)),1,0),1)</f>
        <v>0</v>
      </c>
      <c r="BL594" s="61" t="n">
        <f aca="false">IFERROR(IF(OR(SUMPRODUCT(--ISNUMBER(SEARCH({"a0","a-0","a_0","a/0","a.0"},BN594)))&gt;0,SUMPRODUCT(--ISNUMBER(SEARCH({"ref 0","ref no 0","ref. 0","ref: 0","no. 0","no: 0","# 0","rev 0","email 0","memo 0","form 0","sheet 0","log 0","doc 0","report 0","photo 0","photos 0","img 0","file 0","ack 0","batch 0","lot 0","job 0","record 0","fax 0","letter 0","ref0","#0","no.0","no:0"},BM594)))&gt;0,AND(SUMPRODUCT(--ISNUMBER(SEARCH({" ref "," email "," memo "," form "," sheet "," report "," ack "," letter "," record "," log "," doc "," file "," batch "," lot "," job "," fax "," rev "," ticket "," case "," order "},(" "&amp;SUBSTITUTE(SUBSTITUTE(SUBSTITUTE(BM594,":"," "),"."," "),","," ")&amp;" "))))&gt;0,ISNUMBER(SEARCH("000",SUBSTITUTE(BM594,":"," ")))),SUMPRODUCT(--ISNUMBER(SEARCH({"http","www.","\",".pdf",".jpg",".jpeg",".png",".heic",".xls",".doc",".msg",".eml"},Z594)))&gt;0),1,0),0)</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IFERROR(IF(OR(SUMPRODUCT(--ISNUMBER(SEARCH({"a0","a-0","a_0","a/0","a.0"},BP594)))&gt;0,SUMPRODUCT(--ISNUMBER(SEARCH({"ref 0","ref no 0","ref. 0","ref: 0","no. 0","no: 0","# 0","rev 0","email 0","memo 0","form 0","sheet 0","log 0","doc 0","report 0","photo 0","photos 0","img 0","file 0","ack 0","batch 0","lot 0","job 0","record 0","fax 0","letter 0","ref0","#0","no.0","no:0"},BO594)))&gt;0,AND(SUMPRODUCT(--ISNUMBER(SEARCH({" ref "," email "," memo "," form "," sheet "," report "," ack "," letter "," record "," log "," doc "," file "," batch "," lot "," job "," fax "," rev "," ticket "," case "," order "},(" "&amp;SUBSTITUTE(SUBSTITUTE(SUBSTITUTE(BO594,":"," "),"."," "),","," ")&amp;" "))))&gt;0,ISNUMBER(SEARCH("000",SUBSTITUTE(BO594,":"," ")))),SUMPRODUCT(--ISNUMBER(SEARCH({"http","www.","\",".pdf",".jpg",".jpeg",".png",".heic",".xls",".doc",".msg",".eml"},W594)))&gt;0),1,0),0)</f>
        <v>0</v>
      </c>
    </row>
    <row r="595" customFormat="false" ht="41.25" hidden="false" customHeight="true" outlineLevel="0" collapsed="false">
      <c r="A595" s="57" t="s">
        <v>1289</v>
      </c>
      <c r="B595" s="57" t="s">
        <v>293</v>
      </c>
      <c r="C595" s="57" t="str">
        <f aca="false">Flights!$F$22</f>
        <v>MH0052</v>
      </c>
      <c r="D595" s="58" t="n">
        <f aca="false">Flights!$D$22</f>
        <v>46322</v>
      </c>
      <c r="E595" s="57" t="str">
        <f aca="false">Flights!$G$22&amp;"-"&amp;Flights!$H$22</f>
        <v>KUL-KIX</v>
      </c>
      <c r="F595" s="57" t="str">
        <f aca="false">Flights!$K$22</f>
        <v>BC</v>
      </c>
      <c r="G595" s="57" t="s">
        <v>416</v>
      </c>
      <c r="H595" s="57" t="s">
        <v>374</v>
      </c>
      <c r="I595" s="57" t="s">
        <v>495</v>
      </c>
      <c r="J595" s="57" t="s">
        <v>507</v>
      </c>
      <c r="K595" s="67" t="s">
        <v>497</v>
      </c>
      <c r="L595" s="67" t="s">
        <v>1290</v>
      </c>
      <c r="M595" s="67" t="s">
        <v>447</v>
      </c>
      <c r="N595" s="67" t="s">
        <v>379</v>
      </c>
      <c r="O595" s="67" t="s">
        <v>499</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")))/(LEN(L_PendNeg)+1)),1,0),1)</f>
        <v>0</v>
      </c>
      <c r="BK595" s="61" t="n">
        <f aca="false">IFERROR(IF(SUMPRODUCT((LEN(BF595)-LEN(SUBSTITUTE(BF595," "&amp;L_PendStrict&amp;" "," ")))/(LEN(L_PendStrict)+1))&gt;SUMPRODUCT((LEN(BF595)-LEN(SUBSTITUTE(BF595," "&amp;L_PendNeg&amp;" "," ")))/(LEN(L_PendNeg)+1)),1,0),1)</f>
        <v>0</v>
      </c>
      <c r="BL595" s="61" t="n">
        <f aca="false">IFERROR(IF(OR(SUMPRODUCT(--ISNUMBER(SEARCH({"a0","a-0","a_0","a/0","a.0"},BN595)))&gt;0,SUMPRODUCT(--ISNUMBER(SEARCH({"ref 0","ref no 0","ref. 0","ref: 0","no. 0","no: 0","# 0","rev 0","email 0","memo 0","form 0","sheet 0","log 0","doc 0","report 0","photo 0","photos 0","img 0","file 0","ack 0","batch 0","lot 0","job 0","record 0","fax 0","letter 0","ref0","#0","no.0","no:0"},BM595)))&gt;0,AND(SUMPRODUCT(--ISNUMBER(SEARCH({" ref "," email "," memo "," form "," sheet "," report "," ack "," letter "," record "," log "," doc "," file "," batch "," lot "," job "," fax "," rev "," ticket "," case "," order "},(" "&amp;SUBSTITUTE(SUBSTITUTE(SUBSTITUTE(BM595,":"," "),"."," "),","," ")&amp;" "))))&gt;0,ISNUMBER(SEARCH("000",SUBSTITUTE(BM595,":"," ")))),SUMPRODUCT(--ISNUMBER(SEARCH({"http","www.","\",".pdf",".jpg",".jpeg",".png",".heic",".xls",".doc",".msg",".eml"},Z595)))&gt;0),1,0),0)</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IFERROR(IF(OR(SUMPRODUCT(--ISNUMBER(SEARCH({"a0","a-0","a_0","a/0","a.0"},BP595)))&gt;0,SUMPRODUCT(--ISNUMBER(SEARCH({"ref 0","ref no 0","ref. 0","ref: 0","no. 0","no: 0","# 0","rev 0","email 0","memo 0","form 0","sheet 0","log 0","doc 0","report 0","photo 0","photos 0","img 0","file 0","ack 0","batch 0","lot 0","job 0","record 0","fax 0","letter 0","ref0","#0","no.0","no:0"},BO595)))&gt;0,AND(SUMPRODUCT(--ISNUMBER(SEARCH({" ref "," email "," memo "," form "," sheet "," report "," ack "," letter "," record "," log "," doc "," file "," batch "," lot "," job "," fax "," rev "," ticket "," case "," order "},(" "&amp;SUBSTITUTE(SUBSTITUTE(SUBSTITUTE(BO595,":"," "),"."," "),","," ")&amp;" "))))&gt;0,ISNUMBER(SEARCH("000",SUBSTITUTE(BO595,":"," ")))),SUMPRODUCT(--ISNUMBER(SEARCH({"http","www.","\",".pdf",".jpg",".jpeg",".png",".heic",".xls",".doc",".msg",".eml"},W595)))&gt;0),1,0),0)</f>
        <v>0</v>
      </c>
    </row>
    <row r="596" customFormat="false" ht="41.25" hidden="false" customHeight="true" outlineLevel="0" collapsed="false">
      <c r="A596" s="57" t="s">
        <v>1291</v>
      </c>
      <c r="B596" s="57" t="s">
        <v>293</v>
      </c>
      <c r="C596" s="57" t="str">
        <f aca="false">Flights!$F$22</f>
        <v>MH0052</v>
      </c>
      <c r="D596" s="58" t="n">
        <f aca="false">Flights!$D$22</f>
        <v>46322</v>
      </c>
      <c r="E596" s="57" t="str">
        <f aca="false">Flights!$G$22&amp;"-"&amp;Flights!$H$22</f>
        <v>KUL-KIX</v>
      </c>
      <c r="F596" s="57" t="str">
        <f aca="false">Flights!$K$22</f>
        <v>BC</v>
      </c>
      <c r="G596" s="57" t="s">
        <v>416</v>
      </c>
      <c r="H596" s="57" t="s">
        <v>374</v>
      </c>
      <c r="I596" s="57" t="s">
        <v>495</v>
      </c>
      <c r="J596" s="57" t="s">
        <v>511</v>
      </c>
      <c r="K596" s="67" t="s">
        <v>497</v>
      </c>
      <c r="L596" s="67" t="s">
        <v>1292</v>
      </c>
      <c r="M596" s="67" t="s">
        <v>447</v>
      </c>
      <c r="N596" s="67" t="s">
        <v>379</v>
      </c>
      <c r="O596" s="67" t="s">
        <v>499</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")))/(LEN(L_PendNeg)+1)),1,0),1)</f>
        <v>0</v>
      </c>
      <c r="BK596" s="61" t="n">
        <f aca="false">IFERROR(IF(SUMPRODUCT((LEN(BF596)-LEN(SUBSTITUTE(BF596," "&amp;L_PendStrict&amp;" "," ")))/(LEN(L_PendStrict)+1))&gt;SUMPRODUCT((LEN(BF596)-LEN(SUBSTITUTE(BF596," "&amp;L_PendNeg&amp;" "," ")))/(LEN(L_PendNeg)+1)),1,0),1)</f>
        <v>0</v>
      </c>
      <c r="BL596" s="61" t="n">
        <f aca="false">IFERROR(IF(OR(SUMPRODUCT(--ISNUMBER(SEARCH({"a0","a-0","a_0","a/0","a.0"},BN596)))&gt;0,SUMPRODUCT(--ISNUMBER(SEARCH({"ref 0","ref no 0","ref. 0","ref: 0","no. 0","no: 0","# 0","rev 0","email 0","memo 0","form 0","sheet 0","log 0","doc 0","report 0","photo 0","photos 0","img 0","file 0","ack 0","batch 0","lot 0","job 0","record 0","fax 0","letter 0","ref0","#0","no.0","no:0"},BM596)))&gt;0,AND(SUMPRODUCT(--ISNUMBER(SEARCH({" ref "," email "," memo "," form "," sheet "," report "," ack "," letter "," record "," log "," doc "," file "," batch "," lot "," job "," fax "," rev "," ticket "," case "," order "},(" "&amp;SUBSTITUTE(SUBSTITUTE(SUBSTITUTE(BM596,":"," "),"."," "),","," ")&amp;" "))))&gt;0,ISNUMBER(SEARCH("000",SUBSTITUTE(BM596,":"," ")))),SUMPRODUCT(--ISNUMBER(SEARCH({"http","www.","\",".pdf",".jpg",".jpeg",".png",".heic",".xls",".doc",".msg",".eml"},Z596)))&gt;0),1,0),0)</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IFERROR(IF(OR(SUMPRODUCT(--ISNUMBER(SEARCH({"a0","a-0","a_0","a/0","a.0"},BP596)))&gt;0,SUMPRODUCT(--ISNUMBER(SEARCH({"ref 0","ref no 0","ref. 0","ref: 0","no. 0","no: 0","# 0","rev 0","email 0","memo 0","form 0","sheet 0","log 0","doc 0","report 0","photo 0","photos 0","img 0","file 0","ack 0","batch 0","lot 0","job 0","record 0","fax 0","letter 0","ref0","#0","no.0","no:0"},BO596)))&gt;0,AND(SUMPRODUCT(--ISNUMBER(SEARCH({" ref "," email "," memo "," form "," sheet "," report "," ack "," letter "," record "," log "," doc "," file "," batch "," lot "," job "," fax "," rev "," ticket "," case "," order "},(" "&amp;SUBSTITUTE(SUBSTITUTE(SUBSTITUTE(BO596,":"," "),"."," "),","," ")&amp;" "))))&gt;0,ISNUMBER(SEARCH("000",SUBSTITUTE(BO596,":"," ")))),SUMPRODUCT(--ISNUMBER(SEARCH({"http","www.","\",".pdf",".jpg",".jpeg",".png",".heic",".xls",".doc",".msg",".eml"},W596)))&gt;0),1,0),0)</f>
        <v>0</v>
      </c>
    </row>
    <row r="597" customFormat="false" ht="54" hidden="false" customHeight="true" outlineLevel="0" collapsed="false">
      <c r="A597" s="57" t="s">
        <v>1293</v>
      </c>
      <c r="B597" s="57" t="s">
        <v>293</v>
      </c>
      <c r="C597" s="57" t="str">
        <f aca="false">Flights!$F$22</f>
        <v>MH0052</v>
      </c>
      <c r="D597" s="58" t="n">
        <f aca="false">Flights!$D$22</f>
        <v>46322</v>
      </c>
      <c r="E597" s="57" t="str">
        <f aca="false">Flights!$G$22&amp;"-"&amp;Flights!$H$22</f>
        <v>KUL-KIX</v>
      </c>
      <c r="F597" s="57" t="str">
        <f aca="false">Flights!$K$22</f>
        <v>BC</v>
      </c>
      <c r="G597" s="57" t="s">
        <v>416</v>
      </c>
      <c r="H597" s="57" t="s">
        <v>374</v>
      </c>
      <c r="I597" s="57" t="s">
        <v>495</v>
      </c>
      <c r="J597" s="57" t="s">
        <v>514</v>
      </c>
      <c r="K597" s="67" t="s">
        <v>612</v>
      </c>
      <c r="L597" s="67" t="s">
        <v>1294</v>
      </c>
      <c r="M597" s="67" t="s">
        <v>447</v>
      </c>
      <c r="N597" s="67" t="s">
        <v>379</v>
      </c>
      <c r="O597" s="67" t="s">
        <v>517</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")))/(LEN(L_PendNeg)+1)),1,0),1)</f>
        <v>0</v>
      </c>
      <c r="BK597" s="61" t="n">
        <f aca="false">IFERROR(IF(SUMPRODUCT((LEN(BF597)-LEN(SUBSTITUTE(BF597," "&amp;L_PendStrict&amp;" "," ")))/(LEN(L_PendStrict)+1))&gt;SUMPRODUCT((LEN(BF597)-LEN(SUBSTITUTE(BF597," "&amp;L_PendNeg&amp;" "," ")))/(LEN(L_PendNeg)+1)),1,0),1)</f>
        <v>0</v>
      </c>
      <c r="BL597" s="61" t="n">
        <f aca="false">IFERROR(IF(OR(SUMPRODUCT(--ISNUMBER(SEARCH({"a0","a-0","a_0","a/0","a.0"},BN597)))&gt;0,SUMPRODUCT(--ISNUMBER(SEARCH({"ref 0","ref no 0","ref. 0","ref: 0","no. 0","no: 0","# 0","rev 0","email 0","memo 0","form 0","sheet 0","log 0","doc 0","report 0","photo 0","photos 0","img 0","file 0","ack 0","batch 0","lot 0","job 0","record 0","fax 0","letter 0","ref0","#0","no.0","no:0"},BM597)))&gt;0,AND(SUMPRODUCT(--ISNUMBER(SEARCH({" ref "," email "," memo "," form "," sheet "," report "," ack "," letter "," record "," log "," doc "," file "," batch "," lot "," job "," fax "," rev "," ticket "," case "," order "},(" "&amp;SUBSTITUTE(SUBSTITUTE(SUBSTITUTE(BM597,":"," "),"."," "),","," ")&amp;" "))))&gt;0,ISNUMBER(SEARCH("000",SUBSTITUTE(BM597,":"," ")))),SUMPRODUCT(--ISNUMBER(SEARCH({"http","www.","\",".pdf",".jpg",".jpeg",".png",".heic",".xls",".doc",".msg",".eml"},Z597)))&gt;0),1,0),0)</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IFERROR(IF(OR(SUMPRODUCT(--ISNUMBER(SEARCH({"a0","a-0","a_0","a/0","a.0"},BP597)))&gt;0,SUMPRODUCT(--ISNUMBER(SEARCH({"ref 0","ref no 0","ref. 0","ref: 0","no. 0","no: 0","# 0","rev 0","email 0","memo 0","form 0","sheet 0","log 0","doc 0","report 0","photo 0","photos 0","img 0","file 0","ack 0","batch 0","lot 0","job 0","record 0","fax 0","letter 0","ref0","#0","no.0","no:0"},BO597)))&gt;0,AND(SUMPRODUCT(--ISNUMBER(SEARCH({" ref "," email "," memo "," form "," sheet "," report "," ack "," letter "," record "," log "," doc "," file "," batch "," lot "," job "," fax "," rev "," ticket "," case "," order "},(" "&amp;SUBSTITUTE(SUBSTITUTE(SUBSTITUTE(BO597,":"," "),"."," "),","," ")&amp;" "))))&gt;0,ISNUMBER(SEARCH("000",SUBSTITUTE(BO597,":"," ")))),SUMPRODUCT(--ISNUMBER(SEARCH({"http","www.","\",".pdf",".jpg",".jpeg",".png",".heic",".xls",".doc",".msg",".eml"},W597)))&gt;0),1,0),0)</f>
        <v>0</v>
      </c>
    </row>
    <row r="598" customFormat="false" ht="41.25" hidden="false" customHeight="true" outlineLevel="0" collapsed="false">
      <c r="A598" s="57" t="s">
        <v>1295</v>
      </c>
      <c r="B598" s="57" t="s">
        <v>293</v>
      </c>
      <c r="C598" s="57" t="str">
        <f aca="false">Flights!$F$22</f>
        <v>MH0052</v>
      </c>
      <c r="D598" s="58" t="n">
        <f aca="false">Flights!$D$22</f>
        <v>46322</v>
      </c>
      <c r="E598" s="57" t="str">
        <f aca="false">Flights!$G$22&amp;"-"&amp;Flights!$H$22</f>
        <v>KUL-KIX</v>
      </c>
      <c r="F598" s="57" t="str">
        <f aca="false">Flights!$K$22</f>
        <v>BC</v>
      </c>
      <c r="G598" s="57" t="s">
        <v>416</v>
      </c>
      <c r="H598" s="57" t="s">
        <v>374</v>
      </c>
      <c r="I598" s="57" t="s">
        <v>495</v>
      </c>
      <c r="J598" s="57" t="s">
        <v>519</v>
      </c>
      <c r="K598" s="67" t="s">
        <v>497</v>
      </c>
      <c r="L598" s="67" t="s">
        <v>1296</v>
      </c>
      <c r="M598" s="67" t="s">
        <v>447</v>
      </c>
      <c r="N598" s="67" t="s">
        <v>379</v>
      </c>
      <c r="O598" s="67" t="s">
        <v>499</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")))/(LEN(L_PendNeg)+1)),1,0),1)</f>
        <v>0</v>
      </c>
      <c r="BK598" s="61" t="n">
        <f aca="false">IFERROR(IF(SUMPRODUCT((LEN(BF598)-LEN(SUBSTITUTE(BF598," "&amp;L_PendStrict&amp;" "," ")))/(LEN(L_PendStrict)+1))&gt;SUMPRODUCT((LEN(BF598)-LEN(SUBSTITUTE(BF598," "&amp;L_PendNeg&amp;" "," ")))/(LEN(L_PendNeg)+1)),1,0),1)</f>
        <v>0</v>
      </c>
      <c r="BL598" s="61" t="n">
        <f aca="false">IFERROR(IF(OR(SUMPRODUCT(--ISNUMBER(SEARCH({"a0","a-0","a_0","a/0","a.0"},BN598)))&gt;0,SUMPRODUCT(--ISNUMBER(SEARCH({"ref 0","ref no 0","ref. 0","ref: 0","no. 0","no: 0","# 0","rev 0","email 0","memo 0","form 0","sheet 0","log 0","doc 0","report 0","photo 0","photos 0","img 0","file 0","ack 0","batch 0","lot 0","job 0","record 0","fax 0","letter 0","ref0","#0","no.0","no:0"},BM598)))&gt;0,AND(SUMPRODUCT(--ISNUMBER(SEARCH({" ref "," email "," memo "," form "," sheet "," report "," ack "," letter "," record "," log "," doc "," file "," batch "," lot "," job "," fax "," rev "," ticket "," case "," order "},(" "&amp;SUBSTITUTE(SUBSTITUTE(SUBSTITUTE(BM598,":"," "),"."," "),","," ")&amp;" "))))&gt;0,ISNUMBER(SEARCH("000",SUBSTITUTE(BM598,":"," ")))),SUMPRODUCT(--ISNUMBER(SEARCH({"http","www.","\",".pdf",".jpg",".jpeg",".png",".heic",".xls",".doc",".msg",".eml"},Z598)))&gt;0),1,0),0)</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IFERROR(IF(OR(SUMPRODUCT(--ISNUMBER(SEARCH({"a0","a-0","a_0","a/0","a.0"},BP598)))&gt;0,SUMPRODUCT(--ISNUMBER(SEARCH({"ref 0","ref no 0","ref. 0","ref: 0","no. 0","no: 0","# 0","rev 0","email 0","memo 0","form 0","sheet 0","log 0","doc 0","report 0","photo 0","photos 0","img 0","file 0","ack 0","batch 0","lot 0","job 0","record 0","fax 0","letter 0","ref0","#0","no.0","no:0"},BO598)))&gt;0,AND(SUMPRODUCT(--ISNUMBER(SEARCH({" ref "," email "," memo "," form "," sheet "," report "," ack "," letter "," record "," log "," doc "," file "," batch "," lot "," job "," fax "," rev "," ticket "," case "," order "},(" "&amp;SUBSTITUTE(SUBSTITUTE(SUBSTITUTE(BO598,":"," "),"."," "),","," ")&amp;" "))))&gt;0,ISNUMBER(SEARCH("000",SUBSTITUTE(BO598,":"," ")))),SUMPRODUCT(--ISNUMBER(SEARCH({"http","www.","\",".pdf",".jpg",".jpeg",".png",".heic",".xls",".doc",".msg",".eml"},W598)))&gt;0),1,0),0)</f>
        <v>0</v>
      </c>
    </row>
    <row r="599" customFormat="false" ht="41.25" hidden="false" customHeight="true" outlineLevel="0" collapsed="false">
      <c r="A599" s="57" t="s">
        <v>1297</v>
      </c>
      <c r="B599" s="57" t="s">
        <v>293</v>
      </c>
      <c r="C599" s="57" t="str">
        <f aca="false">Flights!$F$22</f>
        <v>MH0052</v>
      </c>
      <c r="D599" s="58" t="n">
        <f aca="false">Flights!$D$22</f>
        <v>46322</v>
      </c>
      <c r="E599" s="57" t="str">
        <f aca="false">Flights!$G$22&amp;"-"&amp;Flights!$H$22</f>
        <v>KUL-KIX</v>
      </c>
      <c r="F599" s="57" t="str">
        <f aca="false">Flights!$K$22</f>
        <v>BC</v>
      </c>
      <c r="G599" s="57" t="s">
        <v>416</v>
      </c>
      <c r="H599" s="57" t="s">
        <v>374</v>
      </c>
      <c r="I599" s="57" t="s">
        <v>443</v>
      </c>
      <c r="J599" s="57" t="s">
        <v>522</v>
      </c>
      <c r="K599" s="67" t="s">
        <v>445</v>
      </c>
      <c r="L599" s="67" t="s">
        <v>1298</v>
      </c>
      <c r="M599" s="67" t="s">
        <v>447</v>
      </c>
      <c r="N599" s="67" t="s">
        <v>379</v>
      </c>
      <c r="O599" s="67" t="s">
        <v>499</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")))/(LEN(L_PendNeg)+1)),1,0),1)</f>
        <v>0</v>
      </c>
      <c r="BK599" s="61" t="n">
        <f aca="false">IFERROR(IF(SUMPRODUCT((LEN(BF599)-LEN(SUBSTITUTE(BF599," "&amp;L_PendStrict&amp;" "," ")))/(LEN(L_PendStrict)+1))&gt;SUMPRODUCT((LEN(BF599)-LEN(SUBSTITUTE(BF599," "&amp;L_PendNeg&amp;" "," ")))/(LEN(L_PendNeg)+1)),1,0),1)</f>
        <v>0</v>
      </c>
      <c r="BL599" s="61" t="n">
        <f aca="false">IFERROR(IF(OR(SUMPRODUCT(--ISNUMBER(SEARCH({"a0","a-0","a_0","a/0","a.0"},BN599)))&gt;0,SUMPRODUCT(--ISNUMBER(SEARCH({"ref 0","ref no 0","ref. 0","ref: 0","no. 0","no: 0","# 0","rev 0","email 0","memo 0","form 0","sheet 0","log 0","doc 0","report 0","photo 0","photos 0","img 0","file 0","ack 0","batch 0","lot 0","job 0","record 0","fax 0","letter 0","ref0","#0","no.0","no:0"},BM599)))&gt;0,AND(SUMPRODUCT(--ISNUMBER(SEARCH({" ref "," email "," memo "," form "," sheet "," report "," ack "," letter "," record "," log "," doc "," file "," batch "," lot "," job "," fax "," rev "," ticket "," case "," order "},(" "&amp;SUBSTITUTE(SUBSTITUTE(SUBSTITUTE(BM599,":"," "),"."," "),","," ")&amp;" "))))&gt;0,ISNUMBER(SEARCH("000",SUBSTITUTE(BM599,":"," ")))),SUMPRODUCT(--ISNUMBER(SEARCH({"http","www.","\",".pdf",".jpg",".jpeg",".png",".heic",".xls",".doc",".msg",".eml"},Z599)))&gt;0),1,0),0)</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IFERROR(IF(OR(SUMPRODUCT(--ISNUMBER(SEARCH({"a0","a-0","a_0","a/0","a.0"},BP599)))&gt;0,SUMPRODUCT(--ISNUMBER(SEARCH({"ref 0","ref no 0","ref. 0","ref: 0","no. 0","no: 0","# 0","rev 0","email 0","memo 0","form 0","sheet 0","log 0","doc 0","report 0","photo 0","photos 0","img 0","file 0","ack 0","batch 0","lot 0","job 0","record 0","fax 0","letter 0","ref0","#0","no.0","no:0"},BO599)))&gt;0,AND(SUMPRODUCT(--ISNUMBER(SEARCH({" ref "," email "," memo "," form "," sheet "," report "," ack "," letter "," record "," log "," doc "," file "," batch "," lot "," job "," fax "," rev "," ticket "," case "," order "},(" "&amp;SUBSTITUTE(SUBSTITUTE(SUBSTITUTE(BO599,":"," "),"."," "),","," ")&amp;" "))))&gt;0,ISNUMBER(SEARCH("000",SUBSTITUTE(BO599,":"," ")))),SUMPRODUCT(--ISNUMBER(SEARCH({"http","www.","\",".pdf",".jpg",".jpeg",".png",".heic",".xls",".doc",".msg",".eml"},W599)))&gt;0),1,0),0)</f>
        <v>0</v>
      </c>
    </row>
    <row r="600" customFormat="false" ht="41.25" hidden="false" customHeight="true" outlineLevel="0" collapsed="false">
      <c r="A600" s="57" t="s">
        <v>1299</v>
      </c>
      <c r="B600" s="57" t="s">
        <v>293</v>
      </c>
      <c r="C600" s="57" t="str">
        <f aca="false">Flights!$F$22</f>
        <v>MH0052</v>
      </c>
      <c r="D600" s="58" t="n">
        <f aca="false">Flights!$D$22</f>
        <v>46322</v>
      </c>
      <c r="E600" s="57" t="str">
        <f aca="false">Flights!$G$22&amp;"-"&amp;Flights!$H$22</f>
        <v>KUL-KIX</v>
      </c>
      <c r="F600" s="57" t="str">
        <f aca="false">Flights!$K$22</f>
        <v>BC</v>
      </c>
      <c r="G600" s="57" t="s">
        <v>416</v>
      </c>
      <c r="H600" s="57" t="s">
        <v>374</v>
      </c>
      <c r="I600" s="57" t="s">
        <v>443</v>
      </c>
      <c r="J600" s="57" t="s">
        <v>619</v>
      </c>
      <c r="K600" s="67" t="s">
        <v>445</v>
      </c>
      <c r="L600" s="67" t="s">
        <v>1300</v>
      </c>
      <c r="M600" s="67" t="s">
        <v>447</v>
      </c>
      <c r="N600" s="67" t="s">
        <v>379</v>
      </c>
      <c r="O600" s="67" t="s">
        <v>499</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")))/(LEN(L_PendNeg)+1)),1,0),1)</f>
        <v>0</v>
      </c>
      <c r="BK600" s="61" t="n">
        <f aca="false">IFERROR(IF(SUMPRODUCT((LEN(BF600)-LEN(SUBSTITUTE(BF600," "&amp;L_PendStrict&amp;" "," ")))/(LEN(L_PendStrict)+1))&gt;SUMPRODUCT((LEN(BF600)-LEN(SUBSTITUTE(BF600," "&amp;L_PendNeg&amp;" "," ")))/(LEN(L_PendNeg)+1)),1,0),1)</f>
        <v>0</v>
      </c>
      <c r="BL600" s="61" t="n">
        <f aca="false">IFERROR(IF(OR(SUMPRODUCT(--ISNUMBER(SEARCH({"a0","a-0","a_0","a/0","a.0"},BN600)))&gt;0,SUMPRODUCT(--ISNUMBER(SEARCH({"ref 0","ref no 0","ref. 0","ref: 0","no. 0","no: 0","# 0","rev 0","email 0","memo 0","form 0","sheet 0","log 0","doc 0","report 0","photo 0","photos 0","img 0","file 0","ack 0","batch 0","lot 0","job 0","record 0","fax 0","letter 0","ref0","#0","no.0","no:0"},BM600)))&gt;0,AND(SUMPRODUCT(--ISNUMBER(SEARCH({" ref "," email "," memo "," form "," sheet "," report "," ack "," letter "," record "," log "," doc "," file "," batch "," lot "," job "," fax "," rev "," ticket "," case "," order "},(" "&amp;SUBSTITUTE(SUBSTITUTE(SUBSTITUTE(BM600,":"," "),"."," "),","," ")&amp;" "))))&gt;0,ISNUMBER(SEARCH("000",SUBSTITUTE(BM600,":"," ")))),SUMPRODUCT(--ISNUMBER(SEARCH({"http","www.","\",".pdf",".jpg",".jpeg",".png",".heic",".xls",".doc",".msg",".eml"},Z600)))&gt;0),1,0),0)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IFERROR(IF(OR(SUMPRODUCT(--ISNUMBER(SEARCH({"a0","a-0","a_0","a/0","a.0"},BP600)))&gt;0,SUMPRODUCT(--ISNUMBER(SEARCH({"ref 0","ref no 0","ref. 0","ref: 0","no. 0","no: 0","# 0","rev 0","email 0","memo 0","form 0","sheet 0","log 0","doc 0","report 0","photo 0","photos 0","img 0","file 0","ack 0","batch 0","lot 0","job 0","record 0","fax 0","letter 0","ref0","#0","no.0","no:0"},BO600)))&gt;0,AND(SUMPRODUCT(--ISNUMBER(SEARCH({" ref "," email "," memo "," form "," sheet "," report "," ack "," letter "," record "," log "," doc "," file "," batch "," lot "," job "," fax "," rev "," ticket "," case "," order "},(" "&amp;SUBSTITUTE(SUBSTITUTE(SUBSTITUTE(BO600,":"," "),"."," "),","," ")&amp;" "))))&gt;0,ISNUMBER(SEARCH("000",SUBSTITUTE(BO600,":"," ")))),SUMPRODUCT(--ISNUMBER(SEARCH({"http","www.","\",".pdf",".jpg",".jpeg",".png",".heic",".xls",".doc",".msg",".eml"},W600)))&gt;0),1,0),0)</f>
        <v>0</v>
      </c>
    </row>
    <row r="601" customFormat="false" ht="41.25" hidden="false" customHeight="true" outlineLevel="0" collapsed="false">
      <c r="A601" s="57" t="s">
        <v>1301</v>
      </c>
      <c r="B601" s="57" t="s">
        <v>293</v>
      </c>
      <c r="C601" s="57" t="str">
        <f aca="false">Flights!$F$22</f>
        <v>MH0052</v>
      </c>
      <c r="D601" s="58" t="n">
        <f aca="false">Flights!$D$22</f>
        <v>46322</v>
      </c>
      <c r="E601" s="57" t="str">
        <f aca="false">Flights!$G$22&amp;"-"&amp;Flights!$H$22</f>
        <v>KUL-KIX</v>
      </c>
      <c r="F601" s="57" t="str">
        <f aca="false">Flights!$K$22</f>
        <v>BC</v>
      </c>
      <c r="G601" s="57" t="s">
        <v>416</v>
      </c>
      <c r="H601" s="57" t="s">
        <v>374</v>
      </c>
      <c r="I601" s="57" t="s">
        <v>443</v>
      </c>
      <c r="J601" s="57" t="s">
        <v>622</v>
      </c>
      <c r="K601" s="67" t="s">
        <v>445</v>
      </c>
      <c r="L601" s="67" t="s">
        <v>1302</v>
      </c>
      <c r="M601" s="67" t="s">
        <v>447</v>
      </c>
      <c r="N601" s="67" t="s">
        <v>379</v>
      </c>
      <c r="O601" s="67" t="s">
        <v>499</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")))/(LEN(L_PendNeg)+1)),1,0),1)</f>
        <v>0</v>
      </c>
      <c r="BK601" s="61" t="n">
        <f aca="false">IFERROR(IF(SUMPRODUCT((LEN(BF601)-LEN(SUBSTITUTE(BF601," "&amp;L_PendStrict&amp;" "," ")))/(LEN(L_PendStrict)+1))&gt;SUMPRODUCT((LEN(BF601)-LEN(SUBSTITUTE(BF601," "&amp;L_PendNeg&amp;" "," ")))/(LEN(L_PendNeg)+1)),1,0),1)</f>
        <v>0</v>
      </c>
      <c r="BL601" s="61" t="n">
        <f aca="false">IFERROR(IF(OR(SUMPRODUCT(--ISNUMBER(SEARCH({"a0","a-0","a_0","a/0","a.0"},BN601)))&gt;0,SUMPRODUCT(--ISNUMBER(SEARCH({"ref 0","ref no 0","ref. 0","ref: 0","no. 0","no: 0","# 0","rev 0","email 0","memo 0","form 0","sheet 0","log 0","doc 0","report 0","photo 0","photos 0","img 0","file 0","ack 0","batch 0","lot 0","job 0","record 0","fax 0","letter 0","ref0","#0","no.0","no:0"},BM601)))&gt;0,AND(SUMPRODUCT(--ISNUMBER(SEARCH({" ref "," email "," memo "," form "," sheet "," report "," ack "," letter "," record "," log "," doc "," file "," batch "," lot "," job "," fax "," rev "," ticket "," case "," order "},(" "&amp;SUBSTITUTE(SUBSTITUTE(SUBSTITUTE(BM601,":"," "),"."," "),","," ")&amp;" "))))&gt;0,ISNUMBER(SEARCH("000",SUBSTITUTE(BM601,":"," ")))),SUMPRODUCT(--ISNUMBER(SEARCH({"http","www.","\",".pdf",".jpg",".jpeg",".png",".heic",".xls",".doc",".msg",".eml"},Z601)))&gt;0),1,0),0)</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IFERROR(IF(OR(SUMPRODUCT(--ISNUMBER(SEARCH({"a0","a-0","a_0","a/0","a.0"},BP601)))&gt;0,SUMPRODUCT(--ISNUMBER(SEARCH({"ref 0","ref no 0","ref. 0","ref: 0","no. 0","no: 0","# 0","rev 0","email 0","memo 0","form 0","sheet 0","log 0","doc 0","report 0","photo 0","photos 0","img 0","file 0","ack 0","batch 0","lot 0","job 0","record 0","fax 0","letter 0","ref0","#0","no.0","no:0"},BO601)))&gt;0,AND(SUMPRODUCT(--ISNUMBER(SEARCH({" ref "," email "," memo "," form "," sheet "," report "," ack "," letter "," record "," log "," doc "," file "," batch "," lot "," job "," fax "," rev "," ticket "," case "," order "},(" "&amp;SUBSTITUTE(SUBSTITUTE(SUBSTITUTE(BO601,":"," "),"."," "),","," ")&amp;" "))))&gt;0,ISNUMBER(SEARCH("000",SUBSTITUTE(BO601,":"," ")))),SUMPRODUCT(--ISNUMBER(SEARCH({"http","www.","\",".pdf",".jpg",".jpeg",".png",".heic",".xls",".doc",".msg",".eml"},W601)))&gt;0),1,0),0)</f>
        <v>0</v>
      </c>
    </row>
    <row r="602" customFormat="false" ht="39.75" hidden="false" customHeight="true" outlineLevel="0" collapsed="false">
      <c r="A602" s="57" t="s">
        <v>1303</v>
      </c>
      <c r="B602" s="57" t="s">
        <v>293</v>
      </c>
      <c r="C602" s="57" t="str">
        <f aca="false">Flights!$F$22</f>
        <v>MH0052</v>
      </c>
      <c r="D602" s="58" t="n">
        <f aca="false">Flights!$D$22</f>
        <v>46322</v>
      </c>
      <c r="E602" s="57" t="str">
        <f aca="false">Flights!$G$22&amp;"-"&amp;Flights!$H$22</f>
        <v>KUL-KIX</v>
      </c>
      <c r="F602" s="57" t="str">
        <f aca="false">Flights!$K$22</f>
        <v>BC</v>
      </c>
      <c r="G602" s="57" t="s">
        <v>416</v>
      </c>
      <c r="H602" s="57" t="s">
        <v>374</v>
      </c>
      <c r="I602" s="57" t="s">
        <v>625</v>
      </c>
      <c r="J602" s="57" t="s">
        <v>626</v>
      </c>
      <c r="K602" s="67" t="s">
        <v>497</v>
      </c>
      <c r="L602" s="67" t="s">
        <v>1304</v>
      </c>
      <c r="M602" s="67" t="s">
        <v>187</v>
      </c>
      <c r="N602" s="67" t="s">
        <v>379</v>
      </c>
      <c r="O602" s="67" t="s">
        <v>628</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")))/(LEN(L_PendNeg)+1)),1,0),1)</f>
        <v>0</v>
      </c>
      <c r="BK602" s="61" t="n">
        <f aca="false">IFERROR(IF(SUMPRODUCT((LEN(BF602)-LEN(SUBSTITUTE(BF602," "&amp;L_PendStrict&amp;" "," ")))/(LEN(L_PendStrict)+1))&gt;SUMPRODUCT((LEN(BF602)-LEN(SUBSTITUTE(BF602," "&amp;L_PendNeg&amp;" "," ")))/(LEN(L_PendNeg)+1)),1,0),1)</f>
        <v>0</v>
      </c>
      <c r="BL602" s="61" t="n">
        <f aca="false">IFERROR(IF(OR(SUMPRODUCT(--ISNUMBER(SEARCH({"a0","a-0","a_0","a/0","a.0"},BN602)))&gt;0,SUMPRODUCT(--ISNUMBER(SEARCH({"ref 0","ref no 0","ref. 0","ref: 0","no. 0","no: 0","# 0","rev 0","email 0","memo 0","form 0","sheet 0","log 0","doc 0","report 0","photo 0","photos 0","img 0","file 0","ack 0","batch 0","lot 0","job 0","record 0","fax 0","letter 0","ref0","#0","no.0","no:0"},BM602)))&gt;0,AND(SUMPRODUCT(--ISNUMBER(SEARCH({" ref "," email "," memo "," form "," sheet "," report "," ack "," letter "," record "," log "," doc "," file "," batch "," lot "," job "," fax "," rev "," ticket "," case "," order "},(" "&amp;SUBSTITUTE(SUBSTITUTE(SUBSTITUTE(BM602,":"," "),"."," "),","," ")&amp;" "))))&gt;0,ISNUMBER(SEARCH("000",SUBSTITUTE(BM602,":"," ")))),SUMPRODUCT(--ISNUMBER(SEARCH({"http","www.","\",".pdf",".jpg",".jpeg",".png",".heic",".xls",".doc",".msg",".eml"},Z602)))&gt;0),1,0),0)</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IFERROR(IF(OR(SUMPRODUCT(--ISNUMBER(SEARCH({"a0","a-0","a_0","a/0","a.0"},BP602)))&gt;0,SUMPRODUCT(--ISNUMBER(SEARCH({"ref 0","ref no 0","ref. 0","ref: 0","no. 0","no: 0","# 0","rev 0","email 0","memo 0","form 0","sheet 0","log 0","doc 0","report 0","photo 0","photos 0","img 0","file 0","ack 0","batch 0","lot 0","job 0","record 0","fax 0","letter 0","ref0","#0","no.0","no:0"},BO602)))&gt;0,AND(SUMPRODUCT(--ISNUMBER(SEARCH({" ref "," email "," memo "," form "," sheet "," report "," ack "," letter "," record "," log "," doc "," file "," batch "," lot "," job "," fax "," rev "," ticket "," case "," order "},(" "&amp;SUBSTITUTE(SUBSTITUTE(SUBSTITUTE(BO602,":"," "),"."," "),","," ")&amp;" "))))&gt;0,ISNUMBER(SEARCH("000",SUBSTITUTE(BO602,":"," ")))),SUMPRODUCT(--ISNUMBER(SEARCH({"http","www.","\",".pdf",".jpg",".jpeg",".png",".heic",".xls",".doc",".msg",".eml"},W602)))&gt;0),1,0),0)</f>
        <v>0</v>
      </c>
    </row>
    <row r="603" customFormat="false" ht="41.25" hidden="false" customHeight="true" outlineLevel="0" collapsed="false">
      <c r="A603" s="57" t="s">
        <v>1305</v>
      </c>
      <c r="B603" s="57" t="s">
        <v>293</v>
      </c>
      <c r="C603" s="57" t="str">
        <f aca="false">Flights!$F$22</f>
        <v>MH0052</v>
      </c>
      <c r="D603" s="58" t="n">
        <f aca="false">Flights!$D$22</f>
        <v>46322</v>
      </c>
      <c r="E603" s="57" t="str">
        <f aca="false">Flights!$G$22&amp;"-"&amp;Flights!$H$22</f>
        <v>KUL-KIX</v>
      </c>
      <c r="F603" s="57" t="str">
        <f aca="false">Flights!$K$22</f>
        <v>BC</v>
      </c>
      <c r="G603" s="57" t="s">
        <v>416</v>
      </c>
      <c r="H603" s="57" t="s">
        <v>374</v>
      </c>
      <c r="I603" s="57" t="s">
        <v>630</v>
      </c>
      <c r="J603" s="57" t="s">
        <v>631</v>
      </c>
      <c r="K603" s="67" t="s">
        <v>1306</v>
      </c>
      <c r="L603" s="67" t="s">
        <v>1307</v>
      </c>
      <c r="M603" s="67" t="s">
        <v>447</v>
      </c>
      <c r="N603" s="67" t="s">
        <v>379</v>
      </c>
      <c r="O603" s="67" t="s">
        <v>1308</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")))/(LEN(L_PendNeg)+1)),1,0),1)</f>
        <v>0</v>
      </c>
      <c r="BK603" s="61" t="n">
        <f aca="false">IFERROR(IF(SUMPRODUCT((LEN(BF603)-LEN(SUBSTITUTE(BF603," "&amp;L_PendStrict&amp;" "," ")))/(LEN(L_PendStrict)+1))&gt;SUMPRODUCT((LEN(BF603)-LEN(SUBSTITUTE(BF603," "&amp;L_PendNeg&amp;" "," ")))/(LEN(L_PendNeg)+1)),1,0),1)</f>
        <v>0</v>
      </c>
      <c r="BL603" s="61" t="n">
        <f aca="false">IFERROR(IF(OR(SUMPRODUCT(--ISNUMBER(SEARCH({"a0","a-0","a_0","a/0","a.0"},BN603)))&gt;0,SUMPRODUCT(--ISNUMBER(SEARCH({"ref 0","ref no 0","ref. 0","ref: 0","no. 0","no: 0","# 0","rev 0","email 0","memo 0","form 0","sheet 0","log 0","doc 0","report 0","photo 0","photos 0","img 0","file 0","ack 0","batch 0","lot 0","job 0","record 0","fax 0","letter 0","ref0","#0","no.0","no:0"},BM603)))&gt;0,AND(SUMPRODUCT(--ISNUMBER(SEARCH({" ref "," email "," memo "," form "," sheet "," report "," ack "," letter "," record "," log "," doc "," file "," batch "," lot "," job "," fax "," rev "," ticket "," case "," order "},(" "&amp;SUBSTITUTE(SUBSTITUTE(SUBSTITUTE(BM603,":"," "),"."," "),","," ")&amp;" "))))&gt;0,ISNUMBER(SEARCH("000",SUBSTITUTE(BM603,":"," ")))),SUMPRODUCT(--ISNUMBER(SEARCH({"http","www.","\",".pdf",".jpg",".jpeg",".png",".heic",".xls",".doc",".msg",".eml"},Z603)))&gt;0),1,0),0)</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IFERROR(IF(OR(SUMPRODUCT(--ISNUMBER(SEARCH({"a0","a-0","a_0","a/0","a.0"},BP603)))&gt;0,SUMPRODUCT(--ISNUMBER(SEARCH({"ref 0","ref no 0","ref. 0","ref: 0","no. 0","no: 0","# 0","rev 0","email 0","memo 0","form 0","sheet 0","log 0","doc 0","report 0","photo 0","photos 0","img 0","file 0","ack 0","batch 0","lot 0","job 0","record 0","fax 0","letter 0","ref0","#0","no.0","no:0"},BO603)))&gt;0,AND(SUMPRODUCT(--ISNUMBER(SEARCH({" ref "," email "," memo "," form "," sheet "," report "," ack "," letter "," record "," log "," doc "," file "," batch "," lot "," job "," fax "," rev "," ticket "," case "," order "},(" "&amp;SUBSTITUTE(SUBSTITUTE(SUBSTITUTE(BO603,":"," "),"."," "),","," ")&amp;" "))))&gt;0,ISNUMBER(SEARCH("000",SUBSTITUTE(BO603,":"," ")))),SUMPRODUCT(--ISNUMBER(SEARCH({"http","www.","\",".pdf",".jpg",".jpeg",".png",".heic",".xls",".doc",".msg",".eml"},W603)))&gt;0),1,0),0)</f>
        <v>0</v>
      </c>
    </row>
    <row r="604" customFormat="false" ht="39.75" hidden="false" customHeight="true" outlineLevel="0" collapsed="false">
      <c r="A604" s="57" t="s">
        <v>1309</v>
      </c>
      <c r="B604" s="57" t="s">
        <v>293</v>
      </c>
      <c r="C604" s="57" t="str">
        <f aca="false">Flights!$F$22</f>
        <v>MH0052</v>
      </c>
      <c r="D604" s="58" t="n">
        <f aca="false">Flights!$D$22</f>
        <v>46322</v>
      </c>
      <c r="E604" s="57" t="str">
        <f aca="false">Flights!$G$22&amp;"-"&amp;Flights!$H$22</f>
        <v>KUL-KIX</v>
      </c>
      <c r="F604" s="57" t="str">
        <f aca="false">Flights!$K$22</f>
        <v>BC</v>
      </c>
      <c r="G604" s="57" t="s">
        <v>455</v>
      </c>
      <c r="H604" s="57" t="s">
        <v>456</v>
      </c>
      <c r="I604" s="57" t="s">
        <v>375</v>
      </c>
      <c r="J604" s="57" t="s">
        <v>457</v>
      </c>
      <c r="K604" s="67" t="s">
        <v>422</v>
      </c>
      <c r="L604" s="67" t="s">
        <v>458</v>
      </c>
      <c r="M604" s="67"/>
      <c r="N604" s="67" t="s">
        <v>379</v>
      </c>
      <c r="O604" s="67" t="s">
        <v>459</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IFERROR(IF(OR(SUMPRODUCT(--ISNUMBER(SEARCH({"a0","a-0","a_0","a/0","a.0"},BN604)))&gt;0,SUMPRODUCT(--ISNUMBER(SEARCH({"ref 0","ref no 0","ref. 0","ref: 0","no. 0","no: 0","# 0","rev 0","email 0","memo 0","form 0","sheet 0","log 0","doc 0","report 0","photo 0","photos 0","img 0","file 0","ack 0","batch 0","lot 0","job 0","record 0","fax 0","letter 0","ref0","#0","no.0","no:0"},BM604)))&gt;0,AND(SUMPRODUCT(--ISNUMBER(SEARCH({" ref "," email "," memo "," form "," sheet "," report "," ack "," letter "," record "," log "," doc "," file "," batch "," lot "," job "," fax "," rev "," ticket "," case "," order "},(" "&amp;SUBSTITUTE(SUBSTITUTE(SUBSTITUTE(BM604,":"," "),"."," "),","," ")&amp;" "))))&gt;0,ISNUMBER(SEARCH("000",SUBSTITUTE(BM604,":"," ")))),SUMPRODUCT(--ISNUMBER(SEARCH({"http","www.","\",".pdf",".jpg",".jpeg",".png",".heic",".xls",".doc",".msg",".eml"},Z604)))&gt;0),1,0),0)</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IFERROR(IF(OR(SUMPRODUCT(--ISNUMBER(SEARCH({"a0","a-0","a_0","a/0","a.0"},BP604)))&gt;0,SUMPRODUCT(--ISNUMBER(SEARCH({"ref 0","ref no 0","ref. 0","ref: 0","no. 0","no: 0","# 0","rev 0","email 0","memo 0","form 0","sheet 0","log 0","doc 0","report 0","photo 0","photos 0","img 0","file 0","ack 0","batch 0","lot 0","job 0","record 0","fax 0","letter 0","ref0","#0","no.0","no:0"},BO604)))&gt;0,AND(SUMPRODUCT(--ISNUMBER(SEARCH({" ref "," email "," memo "," form "," sheet "," report "," ack "," letter "," record "," log "," doc "," file "," batch "," lot "," job "," fax "," rev "," ticket "," case "," order "},(" "&amp;SUBSTITUTE(SUBSTITUTE(SUBSTITUTE(BO604,":"," "),"."," "),","," ")&amp;" "))))&gt;0,ISNUMBER(SEARCH("000",SUBSTITUTE(BO604,":"," ")))),SUMPRODUCT(--ISNUMBER(SEARCH({"http","www.","\",".pdf",".jpg",".jpeg",".png",".heic",".xls",".doc",".msg",".eml"},W604)))&gt;0),1,0),0)</f>
        <v>0</v>
      </c>
    </row>
    <row r="605" customFormat="false" ht="39.75" hidden="false" customHeight="true" outlineLevel="0" collapsed="false">
      <c r="A605" s="57" t="s">
        <v>1310</v>
      </c>
      <c r="B605" s="57" t="s">
        <v>293</v>
      </c>
      <c r="C605" s="57" t="str">
        <f aca="false">Flights!$F$22</f>
        <v>MH0052</v>
      </c>
      <c r="D605" s="58" t="n">
        <f aca="false">Flights!$D$22</f>
        <v>46322</v>
      </c>
      <c r="E605" s="57" t="str">
        <f aca="false">Flights!$G$22&amp;"-"&amp;Flights!$H$22</f>
        <v>KUL-KIX</v>
      </c>
      <c r="F605" s="57" t="str">
        <f aca="false">Flights!$K$22</f>
        <v>BC</v>
      </c>
      <c r="G605" s="57" t="s">
        <v>455</v>
      </c>
      <c r="H605" s="57" t="s">
        <v>456</v>
      </c>
      <c r="I605" s="57" t="s">
        <v>424</v>
      </c>
      <c r="J605" s="57" t="s">
        <v>461</v>
      </c>
      <c r="K605" s="67" t="s">
        <v>422</v>
      </c>
      <c r="L605" s="67" t="s">
        <v>458</v>
      </c>
      <c r="M605" s="67"/>
      <c r="N605" s="67" t="s">
        <v>379</v>
      </c>
      <c r="O605" s="67" t="s">
        <v>459</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IFERROR(IF(OR(SUMPRODUCT(--ISNUMBER(SEARCH({"a0","a-0","a_0","a/0","a.0"},BN605)))&gt;0,SUMPRODUCT(--ISNUMBER(SEARCH({"ref 0","ref no 0","ref. 0","ref: 0","no. 0","no: 0","# 0","rev 0","email 0","memo 0","form 0","sheet 0","log 0","doc 0","report 0","photo 0","photos 0","img 0","file 0","ack 0","batch 0","lot 0","job 0","record 0","fax 0","letter 0","ref0","#0","no.0","no:0"},BM605)))&gt;0,AND(SUMPRODUCT(--ISNUMBER(SEARCH({" ref "," email "," memo "," form "," sheet "," report "," ack "," letter "," record "," log "," doc "," file "," batch "," lot "," job "," fax "," rev "," ticket "," case "," order "},(" "&amp;SUBSTITUTE(SUBSTITUTE(SUBSTITUTE(BM605,":"," "),"."," "),","," ")&amp;" "))))&gt;0,ISNUMBER(SEARCH("000",SUBSTITUTE(BM605,":"," ")))),SUMPRODUCT(--ISNUMBER(SEARCH({"http","www.","\",".pdf",".jpg",".jpeg",".png",".heic",".xls",".doc",".msg",".eml"},Z605)))&gt;0),1,0),0)</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IFERROR(IF(OR(SUMPRODUCT(--ISNUMBER(SEARCH({"a0","a-0","a_0","a/0","a.0"},BP605)))&gt;0,SUMPRODUCT(--ISNUMBER(SEARCH({"ref 0","ref no 0","ref. 0","ref: 0","no. 0","no: 0","# 0","rev 0","email 0","memo 0","form 0","sheet 0","log 0","doc 0","report 0","photo 0","photos 0","img 0","file 0","ack 0","batch 0","lot 0","job 0","record 0","fax 0","letter 0","ref0","#0","no.0","no:0"},BO605)))&gt;0,AND(SUMPRODUCT(--ISNUMBER(SEARCH({" ref "," email "," memo "," form "," sheet "," report "," ack "," letter "," record "," log "," doc "," file "," batch "," lot "," job "," fax "," rev "," ticket "," case "," order "},(" "&amp;SUBSTITUTE(SUBSTITUTE(SUBSTITUTE(BO605,":"," "),"."," "),","," ")&amp;" "))))&gt;0,ISNUMBER(SEARCH("000",SUBSTITUTE(BO605,":"," ")))),SUMPRODUCT(--ISNUMBER(SEARCH({"http","www.","\",".pdf",".jpg",".jpeg",".png",".heic",".xls",".doc",".msg",".eml"},W605)))&gt;0),1,0),0)</f>
        <v>0</v>
      </c>
    </row>
    <row r="606" customFormat="false" ht="39.75" hidden="false" customHeight="true" outlineLevel="0" collapsed="false">
      <c r="A606" s="57" t="s">
        <v>1311</v>
      </c>
      <c r="B606" s="57" t="s">
        <v>293</v>
      </c>
      <c r="C606" s="57" t="str">
        <f aca="false">Flights!$F$22</f>
        <v>MH0052</v>
      </c>
      <c r="D606" s="58" t="n">
        <f aca="false">Flights!$D$22</f>
        <v>46322</v>
      </c>
      <c r="E606" s="57" t="str">
        <f aca="false">Flights!$G$22&amp;"-"&amp;Flights!$H$22</f>
        <v>KUL-KIX</v>
      </c>
      <c r="F606" s="57" t="str">
        <f aca="false">Flights!$K$22</f>
        <v>BC</v>
      </c>
      <c r="G606" s="57" t="s">
        <v>455</v>
      </c>
      <c r="H606" s="57" t="s">
        <v>456</v>
      </c>
      <c r="I606" s="57" t="s">
        <v>436</v>
      </c>
      <c r="J606" s="57" t="s">
        <v>639</v>
      </c>
      <c r="K606" s="67" t="s">
        <v>497</v>
      </c>
      <c r="L606" s="67" t="s">
        <v>1282</v>
      </c>
      <c r="M606" s="67" t="s">
        <v>187</v>
      </c>
      <c r="N606" s="67" t="s">
        <v>379</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IFERROR(IF(OR(SUMPRODUCT(--ISNUMBER(SEARCH({"a0","a-0","a_0","a/0","a.0"},BN606)))&gt;0,SUMPRODUCT(--ISNUMBER(SEARCH({"ref 0","ref no 0","ref. 0","ref: 0","no. 0","no: 0","# 0","rev 0","email 0","memo 0","form 0","sheet 0","log 0","doc 0","report 0","photo 0","photos 0","img 0","file 0","ack 0","batch 0","lot 0","job 0","record 0","fax 0","letter 0","ref0","#0","no.0","no:0"},BM606)))&gt;0,AND(SUMPRODUCT(--ISNUMBER(SEARCH({" ref "," email "," memo "," form "," sheet "," report "," ack "," letter "," record "," log "," doc "," file "," batch "," lot "," job "," fax "," rev "," ticket "," case "," order "},(" "&amp;SUBSTITUTE(SUBSTITUTE(SUBSTITUTE(BM606,":"," "),"."," "),","," ")&amp;" "))))&gt;0,ISNUMBER(SEARCH("000",SUBSTITUTE(BM606,":"," ")))),SUMPRODUCT(--ISNUMBER(SEARCH({"http","www.","\",".pdf",".jpg",".jpeg",".png",".heic",".xls",".doc",".msg",".eml"},Z606)))&gt;0),1,0),0)</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IFERROR(IF(OR(SUMPRODUCT(--ISNUMBER(SEARCH({"a0","a-0","a_0","a/0","a.0"},BP606)))&gt;0,SUMPRODUCT(--ISNUMBER(SEARCH({"ref 0","ref no 0","ref. 0","ref: 0","no. 0","no: 0","# 0","rev 0","email 0","memo 0","form 0","sheet 0","log 0","doc 0","report 0","photo 0","photos 0","img 0","file 0","ack 0","batch 0","lot 0","job 0","record 0","fax 0","letter 0","ref0","#0","no.0","no:0"},BO606)))&gt;0,AND(SUMPRODUCT(--ISNUMBER(SEARCH({" ref "," email "," memo "," form "," sheet "," report "," ack "," letter "," record "," log "," doc "," file "," batch "," lot "," job "," fax "," rev "," ticket "," case "," order "},(" "&amp;SUBSTITUTE(SUBSTITUTE(SUBSTITUTE(BO606,":"," "),"."," "),","," ")&amp;" "))))&gt;0,ISNUMBER(SEARCH("000",SUBSTITUTE(BO606,":"," ")))),SUMPRODUCT(--ISNUMBER(SEARCH({"http","www.","\",".pdf",".jpg",".jpeg",".png",".heic",".xls",".doc",".msg",".eml"},W606)))&gt;0),1,0),0)</f>
        <v>0</v>
      </c>
    </row>
    <row r="607" customFormat="false" ht="39.75" hidden="false" customHeight="true" outlineLevel="0" collapsed="false">
      <c r="A607" s="57" t="s">
        <v>1312</v>
      </c>
      <c r="B607" s="57" t="s">
        <v>293</v>
      </c>
      <c r="C607" s="57" t="str">
        <f aca="false">Flights!$F$22</f>
        <v>MH0052</v>
      </c>
      <c r="D607" s="58" t="n">
        <f aca="false">Flights!$D$22</f>
        <v>46322</v>
      </c>
      <c r="E607" s="57" t="str">
        <f aca="false">Flights!$G$22&amp;"-"&amp;Flights!$H$22</f>
        <v>KUL-KIX</v>
      </c>
      <c r="F607" s="57" t="str">
        <f aca="false">Flights!$K$22</f>
        <v>BC</v>
      </c>
      <c r="G607" s="57" t="s">
        <v>455</v>
      </c>
      <c r="H607" s="57" t="s">
        <v>456</v>
      </c>
      <c r="I607" s="57" t="s">
        <v>495</v>
      </c>
      <c r="J607" s="57" t="s">
        <v>533</v>
      </c>
      <c r="K607" s="67" t="s">
        <v>497</v>
      </c>
      <c r="L607" s="67" t="s">
        <v>1284</v>
      </c>
      <c r="M607" s="67" t="s">
        <v>447</v>
      </c>
      <c r="N607" s="67" t="s">
        <v>379</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IFERROR(IF(OR(SUMPRODUCT(--ISNUMBER(SEARCH({"a0","a-0","a_0","a/0","a.0"},BN607)))&gt;0,SUMPRODUCT(--ISNUMBER(SEARCH({"ref 0","ref no 0","ref. 0","ref: 0","no. 0","no: 0","# 0","rev 0","email 0","memo 0","form 0","sheet 0","log 0","doc 0","report 0","photo 0","photos 0","img 0","file 0","ack 0","batch 0","lot 0","job 0","record 0","fax 0","letter 0","ref0","#0","no.0","no:0"},BM607)))&gt;0,AND(SUMPRODUCT(--ISNUMBER(SEARCH({" ref "," email "," memo "," form "," sheet "," report "," ack "," letter "," record "," log "," doc "," file "," batch "," lot "," job "," fax "," rev "," ticket "," case "," order "},(" "&amp;SUBSTITUTE(SUBSTITUTE(SUBSTITUTE(BM607,":"," "),"."," "),","," ")&amp;" "))))&gt;0,ISNUMBER(SEARCH("000",SUBSTITUTE(BM607,":"," ")))),SUMPRODUCT(--ISNUMBER(SEARCH({"http","www.","\",".pdf",".jpg",".jpeg",".png",".heic",".xls",".doc",".msg",".eml"},Z607)))&gt;0),1,0),0)</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IFERROR(IF(OR(SUMPRODUCT(--ISNUMBER(SEARCH({"a0","a-0","a_0","a/0","a.0"},BP607)))&gt;0,SUMPRODUCT(--ISNUMBER(SEARCH({"ref 0","ref no 0","ref. 0","ref: 0","no. 0","no: 0","# 0","rev 0","email 0","memo 0","form 0","sheet 0","log 0","doc 0","report 0","photo 0","photos 0","img 0","file 0","ack 0","batch 0","lot 0","job 0","record 0","fax 0","letter 0","ref0","#0","no.0","no:0"},BO607)))&gt;0,AND(SUMPRODUCT(--ISNUMBER(SEARCH({" ref "," email "," memo "," form "," sheet "," report "," ack "," letter "," record "," log "," doc "," file "," batch "," lot "," job "," fax "," rev "," ticket "," case "," order "},(" "&amp;SUBSTITUTE(SUBSTITUTE(SUBSTITUTE(BO607,":"," "),"."," "),","," ")&amp;" "))))&gt;0,ISNUMBER(SEARCH("000",SUBSTITUTE(BO607,":"," ")))),SUMPRODUCT(--ISNUMBER(SEARCH({"http","www.","\",".pdf",".jpg",".jpeg",".png",".heic",".xls",".doc",".msg",".eml"},W607)))&gt;0),1,0),0)</f>
        <v>0</v>
      </c>
    </row>
    <row r="608" customFormat="false" ht="39.75" hidden="false" customHeight="true" outlineLevel="0" collapsed="false">
      <c r="A608" s="57" t="s">
        <v>1313</v>
      </c>
      <c r="B608" s="57" t="s">
        <v>293</v>
      </c>
      <c r="C608" s="57" t="str">
        <f aca="false">Flights!$F$22</f>
        <v>MH0052</v>
      </c>
      <c r="D608" s="58" t="n">
        <f aca="false">Flights!$D$22</f>
        <v>46322</v>
      </c>
      <c r="E608" s="57" t="str">
        <f aca="false">Flights!$G$22&amp;"-"&amp;Flights!$H$22</f>
        <v>KUL-KIX</v>
      </c>
      <c r="F608" s="57" t="str">
        <f aca="false">Flights!$K$22</f>
        <v>BC</v>
      </c>
      <c r="G608" s="57" t="s">
        <v>455</v>
      </c>
      <c r="H608" s="57" t="s">
        <v>456</v>
      </c>
      <c r="I608" s="57" t="s">
        <v>495</v>
      </c>
      <c r="J608" s="57" t="s">
        <v>535</v>
      </c>
      <c r="K608" s="67" t="s">
        <v>497</v>
      </c>
      <c r="L608" s="67" t="s">
        <v>1286</v>
      </c>
      <c r="M608" s="67" t="s">
        <v>447</v>
      </c>
      <c r="N608" s="67" t="s">
        <v>379</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IFERROR(IF(OR(SUMPRODUCT(--ISNUMBER(SEARCH({"a0","a-0","a_0","a/0","a.0"},BN608)))&gt;0,SUMPRODUCT(--ISNUMBER(SEARCH({"ref 0","ref no 0","ref. 0","ref: 0","no. 0","no: 0","# 0","rev 0","email 0","memo 0","form 0","sheet 0","log 0","doc 0","report 0","photo 0","photos 0","img 0","file 0","ack 0","batch 0","lot 0","job 0","record 0","fax 0","letter 0","ref0","#0","no.0","no:0"},BM608)))&gt;0,AND(SUMPRODUCT(--ISNUMBER(SEARCH({" ref "," email "," memo "," form "," sheet "," report "," ack "," letter "," record "," log "," doc "," file "," batch "," lot "," job "," fax "," rev "," ticket "," case "," order "},(" "&amp;SUBSTITUTE(SUBSTITUTE(SUBSTITUTE(BM608,":"," "),"."," "),","," ")&amp;" "))))&gt;0,ISNUMBER(SEARCH("000",SUBSTITUTE(BM608,":"," ")))),SUMPRODUCT(--ISNUMBER(SEARCH({"http","www.","\",".pdf",".jpg",".jpeg",".png",".heic",".xls",".doc",".msg",".eml"},Z608)))&gt;0),1,0),0)</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IFERROR(IF(OR(SUMPRODUCT(--ISNUMBER(SEARCH({"a0","a-0","a_0","a/0","a.0"},BP608)))&gt;0,SUMPRODUCT(--ISNUMBER(SEARCH({"ref 0","ref no 0","ref. 0","ref: 0","no. 0","no: 0","# 0","rev 0","email 0","memo 0","form 0","sheet 0","log 0","doc 0","report 0","photo 0","photos 0","img 0","file 0","ack 0","batch 0","lot 0","job 0","record 0","fax 0","letter 0","ref0","#0","no.0","no:0"},BO608)))&gt;0,AND(SUMPRODUCT(--ISNUMBER(SEARCH({" ref "," email "," memo "," form "," sheet "," report "," ack "," letter "," record "," log "," doc "," file "," batch "," lot "," job "," fax "," rev "," ticket "," case "," order "},(" "&amp;SUBSTITUTE(SUBSTITUTE(SUBSTITUTE(BO608,":"," "),"."," "),","," ")&amp;" "))))&gt;0,ISNUMBER(SEARCH("000",SUBSTITUTE(BO608,":"," ")))),SUMPRODUCT(--ISNUMBER(SEARCH({"http","www.","\",".pdf",".jpg",".jpeg",".png",".heic",".xls",".doc",".msg",".eml"},W608)))&gt;0),1,0),0)</f>
        <v>0</v>
      </c>
    </row>
    <row r="609" customFormat="false" ht="39.75" hidden="false" customHeight="true" outlineLevel="0" collapsed="false">
      <c r="A609" s="57" t="s">
        <v>1314</v>
      </c>
      <c r="B609" s="57" t="s">
        <v>293</v>
      </c>
      <c r="C609" s="57" t="str">
        <f aca="false">Flights!$F$22</f>
        <v>MH0052</v>
      </c>
      <c r="D609" s="58" t="n">
        <f aca="false">Flights!$D$22</f>
        <v>46322</v>
      </c>
      <c r="E609" s="57" t="str">
        <f aca="false">Flights!$G$22&amp;"-"&amp;Flights!$H$22</f>
        <v>KUL-KIX</v>
      </c>
      <c r="F609" s="57" t="str">
        <f aca="false">Flights!$K$22</f>
        <v>BC</v>
      </c>
      <c r="G609" s="57" t="s">
        <v>455</v>
      </c>
      <c r="H609" s="57" t="s">
        <v>456</v>
      </c>
      <c r="I609" s="57" t="s">
        <v>495</v>
      </c>
      <c r="J609" s="57" t="s">
        <v>537</v>
      </c>
      <c r="K609" s="67" t="s">
        <v>497</v>
      </c>
      <c r="L609" s="67" t="s">
        <v>1288</v>
      </c>
      <c r="M609" s="67" t="s">
        <v>447</v>
      </c>
      <c r="N609" s="67" t="s">
        <v>379</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IFERROR(IF(OR(SUMPRODUCT(--ISNUMBER(SEARCH({"a0","a-0","a_0","a/0","a.0"},BN609)))&gt;0,SUMPRODUCT(--ISNUMBER(SEARCH({"ref 0","ref no 0","ref. 0","ref: 0","no. 0","no: 0","# 0","rev 0","email 0","memo 0","form 0","sheet 0","log 0","doc 0","report 0","photo 0","photos 0","img 0","file 0","ack 0","batch 0","lot 0","job 0","record 0","fax 0","letter 0","ref0","#0","no.0","no:0"},BM609)))&gt;0,AND(SUMPRODUCT(--ISNUMBER(SEARCH({" ref "," email "," memo "," form "," sheet "," report "," ack "," letter "," record "," log "," doc "," file "," batch "," lot "," job "," fax "," rev "," ticket "," case "," order "},(" "&amp;SUBSTITUTE(SUBSTITUTE(SUBSTITUTE(BM609,":"," "),"."," "),","," ")&amp;" "))))&gt;0,ISNUMBER(SEARCH("000",SUBSTITUTE(BM609,":"," ")))),SUMPRODUCT(--ISNUMBER(SEARCH({"http","www.","\",".pdf",".jpg",".jpeg",".png",".heic",".xls",".doc",".msg",".eml"},Z609)))&gt;0),1,0),0)</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IFERROR(IF(OR(SUMPRODUCT(--ISNUMBER(SEARCH({"a0","a-0","a_0","a/0","a.0"},BP609)))&gt;0,SUMPRODUCT(--ISNUMBER(SEARCH({"ref 0","ref no 0","ref. 0","ref: 0","no. 0","no: 0","# 0","rev 0","email 0","memo 0","form 0","sheet 0","log 0","doc 0","report 0","photo 0","photos 0","img 0","file 0","ack 0","batch 0","lot 0","job 0","record 0","fax 0","letter 0","ref0","#0","no.0","no:0"},BO609)))&gt;0,AND(SUMPRODUCT(--ISNUMBER(SEARCH({" ref "," email "," memo "," form "," sheet "," report "," ack "," letter "," record "," log "," doc "," file "," batch "," lot "," job "," fax "," rev "," ticket "," case "," order "},(" "&amp;SUBSTITUTE(SUBSTITUTE(SUBSTITUTE(BO609,":"," "),"."," "),","," ")&amp;" "))))&gt;0,ISNUMBER(SEARCH("000",SUBSTITUTE(BO609,":"," ")))),SUMPRODUCT(--ISNUMBER(SEARCH({"http","www.","\",".pdf",".jpg",".jpeg",".png",".heic",".xls",".doc",".msg",".eml"},W609)))&gt;0),1,0),0)</f>
        <v>0</v>
      </c>
    </row>
    <row r="610" customFormat="false" ht="39.75" hidden="false" customHeight="true" outlineLevel="0" collapsed="false">
      <c r="A610" s="57" t="s">
        <v>1315</v>
      </c>
      <c r="B610" s="57" t="s">
        <v>293</v>
      </c>
      <c r="C610" s="57" t="str">
        <f aca="false">Flights!$F$22</f>
        <v>MH0052</v>
      </c>
      <c r="D610" s="58" t="n">
        <f aca="false">Flights!$D$22</f>
        <v>46322</v>
      </c>
      <c r="E610" s="57" t="str">
        <f aca="false">Flights!$G$22&amp;"-"&amp;Flights!$H$22</f>
        <v>KUL-KIX</v>
      </c>
      <c r="F610" s="57" t="str">
        <f aca="false">Flights!$K$22</f>
        <v>BC</v>
      </c>
      <c r="G610" s="57" t="s">
        <v>455</v>
      </c>
      <c r="H610" s="57" t="s">
        <v>456</v>
      </c>
      <c r="I610" s="57" t="s">
        <v>495</v>
      </c>
      <c r="J610" s="57" t="s">
        <v>539</v>
      </c>
      <c r="K610" s="67" t="s">
        <v>497</v>
      </c>
      <c r="L610" s="67" t="s">
        <v>1290</v>
      </c>
      <c r="M610" s="67" t="s">
        <v>447</v>
      </c>
      <c r="N610" s="67" t="s">
        <v>379</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IFERROR(IF(OR(SUMPRODUCT(--ISNUMBER(SEARCH({"a0","a-0","a_0","a/0","a.0"},BN610)))&gt;0,SUMPRODUCT(--ISNUMBER(SEARCH({"ref 0","ref no 0","ref. 0","ref: 0","no. 0","no: 0","# 0","rev 0","email 0","memo 0","form 0","sheet 0","log 0","doc 0","report 0","photo 0","photos 0","img 0","file 0","ack 0","batch 0","lot 0","job 0","record 0","fax 0","letter 0","ref0","#0","no.0","no:0"},BM610)))&gt;0,AND(SUMPRODUCT(--ISNUMBER(SEARCH({" ref "," email "," memo "," form "," sheet "," report "," ack "," letter "," record "," log "," doc "," file "," batch "," lot "," job "," fax "," rev "," ticket "," case "," order "},(" "&amp;SUBSTITUTE(SUBSTITUTE(SUBSTITUTE(BM610,":"," "),"."," "),","," ")&amp;" "))))&gt;0,ISNUMBER(SEARCH("000",SUBSTITUTE(BM610,":"," ")))),SUMPRODUCT(--ISNUMBER(SEARCH({"http","www.","\",".pdf",".jpg",".jpeg",".png",".heic",".xls",".doc",".msg",".eml"},Z610)))&gt;0),1,0),0)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IFERROR(IF(OR(SUMPRODUCT(--ISNUMBER(SEARCH({"a0","a-0","a_0","a/0","a.0"},BP610)))&gt;0,SUMPRODUCT(--ISNUMBER(SEARCH({"ref 0","ref no 0","ref. 0","ref: 0","no. 0","no: 0","# 0","rev 0","email 0","memo 0","form 0","sheet 0","log 0","doc 0","report 0","photo 0","photos 0","img 0","file 0","ack 0","batch 0","lot 0","job 0","record 0","fax 0","letter 0","ref0","#0","no.0","no:0"},BO610)))&gt;0,AND(SUMPRODUCT(--ISNUMBER(SEARCH({" ref "," email "," memo "," form "," sheet "," report "," ack "," letter "," record "," log "," doc "," file "," batch "," lot "," job "," fax "," rev "," ticket "," case "," order "},(" "&amp;SUBSTITUTE(SUBSTITUTE(SUBSTITUTE(BO610,":"," "),"."," "),","," ")&amp;" "))))&gt;0,ISNUMBER(SEARCH("000",SUBSTITUTE(BO610,":"," ")))),SUMPRODUCT(--ISNUMBER(SEARCH({"http","www.","\",".pdf",".jpg",".jpeg",".png",".heic",".xls",".doc",".msg",".eml"},W610)))&gt;0),1,0),0)</f>
        <v>0</v>
      </c>
    </row>
    <row r="611" customFormat="false" ht="39.75" hidden="false" customHeight="true" outlineLevel="0" collapsed="false">
      <c r="A611" s="57" t="s">
        <v>1316</v>
      </c>
      <c r="B611" s="57" t="s">
        <v>293</v>
      </c>
      <c r="C611" s="57" t="str">
        <f aca="false">Flights!$F$22</f>
        <v>MH0052</v>
      </c>
      <c r="D611" s="58" t="n">
        <f aca="false">Flights!$D$22</f>
        <v>46322</v>
      </c>
      <c r="E611" s="57" t="str">
        <f aca="false">Flights!$G$22&amp;"-"&amp;Flights!$H$22</f>
        <v>KUL-KIX</v>
      </c>
      <c r="F611" s="57" t="str">
        <f aca="false">Flights!$K$22</f>
        <v>BC</v>
      </c>
      <c r="G611" s="57" t="s">
        <v>455</v>
      </c>
      <c r="H611" s="57" t="s">
        <v>456</v>
      </c>
      <c r="I611" s="57" t="s">
        <v>495</v>
      </c>
      <c r="J611" s="57" t="s">
        <v>542</v>
      </c>
      <c r="K611" s="67" t="s">
        <v>497</v>
      </c>
      <c r="L611" s="67" t="s">
        <v>1292</v>
      </c>
      <c r="M611" s="67" t="s">
        <v>447</v>
      </c>
      <c r="N611" s="67" t="s">
        <v>379</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IFERROR(IF(OR(SUMPRODUCT(--ISNUMBER(SEARCH({"a0","a-0","a_0","a/0","a.0"},BN611)))&gt;0,SUMPRODUCT(--ISNUMBER(SEARCH({"ref 0","ref no 0","ref. 0","ref: 0","no. 0","no: 0","# 0","rev 0","email 0","memo 0","form 0","sheet 0","log 0","doc 0","report 0","photo 0","photos 0","img 0","file 0","ack 0","batch 0","lot 0","job 0","record 0","fax 0","letter 0","ref0","#0","no.0","no:0"},BM611)))&gt;0,AND(SUMPRODUCT(--ISNUMBER(SEARCH({" ref "," email "," memo "," form "," sheet "," report "," ack "," letter "," record "," log "," doc "," file "," batch "," lot "," job "," fax "," rev "," ticket "," case "," order "},(" "&amp;SUBSTITUTE(SUBSTITUTE(SUBSTITUTE(BM611,":"," "),"."," "),","," ")&amp;" "))))&gt;0,ISNUMBER(SEARCH("000",SUBSTITUTE(BM611,":"," ")))),SUMPRODUCT(--ISNUMBER(SEARCH({"http","www.","\",".pdf",".jpg",".jpeg",".png",".heic",".xls",".doc",".msg",".eml"},Z611)))&gt;0),1,0),0)</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IFERROR(IF(OR(SUMPRODUCT(--ISNUMBER(SEARCH({"a0","a-0","a_0","a/0","a.0"},BP611)))&gt;0,SUMPRODUCT(--ISNUMBER(SEARCH({"ref 0","ref no 0","ref. 0","ref: 0","no. 0","no: 0","# 0","rev 0","email 0","memo 0","form 0","sheet 0","log 0","doc 0","report 0","photo 0","photos 0","img 0","file 0","ack 0","batch 0","lot 0","job 0","record 0","fax 0","letter 0","ref0","#0","no.0","no:0"},BO611)))&gt;0,AND(SUMPRODUCT(--ISNUMBER(SEARCH({" ref "," email "," memo "," form "," sheet "," report "," ack "," letter "," record "," log "," doc "," file "," batch "," lot "," job "," fax "," rev "," ticket "," case "," order "},(" "&amp;SUBSTITUTE(SUBSTITUTE(SUBSTITUTE(BO611,":"," "),"."," "),","," ")&amp;" "))))&gt;0,ISNUMBER(SEARCH("000",SUBSTITUTE(BO611,":"," ")))),SUMPRODUCT(--ISNUMBER(SEARCH({"http","www.","\",".pdf",".jpg",".jpeg",".png",".heic",".xls",".doc",".msg",".eml"},W611)))&gt;0),1,0),0)</f>
        <v>0</v>
      </c>
    </row>
    <row r="612" customFormat="false" ht="39.75" hidden="false" customHeight="true" outlineLevel="0" collapsed="false">
      <c r="A612" s="57" t="s">
        <v>1317</v>
      </c>
      <c r="B612" s="57" t="s">
        <v>293</v>
      </c>
      <c r="C612" s="57" t="str">
        <f aca="false">Flights!$F$22</f>
        <v>MH0052</v>
      </c>
      <c r="D612" s="58" t="n">
        <f aca="false">Flights!$D$22</f>
        <v>46322</v>
      </c>
      <c r="E612" s="57" t="str">
        <f aca="false">Flights!$G$22&amp;"-"&amp;Flights!$H$22</f>
        <v>KUL-KIX</v>
      </c>
      <c r="F612" s="57" t="str">
        <f aca="false">Flights!$K$22</f>
        <v>BC</v>
      </c>
      <c r="G612" s="57" t="s">
        <v>455</v>
      </c>
      <c r="H612" s="57" t="s">
        <v>456</v>
      </c>
      <c r="I612" s="57" t="s">
        <v>495</v>
      </c>
      <c r="J612" s="57" t="s">
        <v>544</v>
      </c>
      <c r="K612" s="67" t="s">
        <v>612</v>
      </c>
      <c r="L612" s="67" t="s">
        <v>1294</v>
      </c>
      <c r="M612" s="67" t="s">
        <v>447</v>
      </c>
      <c r="N612" s="67" t="s">
        <v>379</v>
      </c>
      <c r="O612" s="67" t="s">
        <v>545</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IFERROR(IF(OR(SUMPRODUCT(--ISNUMBER(SEARCH({"a0","a-0","a_0","a/0","a.0"},BN612)))&gt;0,SUMPRODUCT(--ISNUMBER(SEARCH({"ref 0","ref no 0","ref. 0","ref: 0","no. 0","no: 0","# 0","rev 0","email 0","memo 0","form 0","sheet 0","log 0","doc 0","report 0","photo 0","photos 0","img 0","file 0","ack 0","batch 0","lot 0","job 0","record 0","fax 0","letter 0","ref0","#0","no.0","no:0"},BM612)))&gt;0,AND(SUMPRODUCT(--ISNUMBER(SEARCH({" ref "," email "," memo "," form "," sheet "," report "," ack "," letter "," record "," log "," doc "," file "," batch "," lot "," job "," fax "," rev "," ticket "," case "," order "},(" "&amp;SUBSTITUTE(SUBSTITUTE(SUBSTITUTE(BM612,":"," "),"."," "),","," ")&amp;" "))))&gt;0,ISNUMBER(SEARCH("000",SUBSTITUTE(BM612,":"," ")))),SUMPRODUCT(--ISNUMBER(SEARCH({"http","www.","\",".pdf",".jpg",".jpeg",".png",".heic",".xls",".doc",".msg",".eml"},Z612)))&gt;0),1,0),0)</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IFERROR(IF(OR(SUMPRODUCT(--ISNUMBER(SEARCH({"a0","a-0","a_0","a/0","a.0"},BP612)))&gt;0,SUMPRODUCT(--ISNUMBER(SEARCH({"ref 0","ref no 0","ref. 0","ref: 0","no. 0","no: 0","# 0","rev 0","email 0","memo 0","form 0","sheet 0","log 0","doc 0","report 0","photo 0","photos 0","img 0","file 0","ack 0","batch 0","lot 0","job 0","record 0","fax 0","letter 0","ref0","#0","no.0","no:0"},BO612)))&gt;0,AND(SUMPRODUCT(--ISNUMBER(SEARCH({" ref "," email "," memo "," form "," sheet "," report "," ack "," letter "," record "," log "," doc "," file "," batch "," lot "," job "," fax "," rev "," ticket "," case "," order "},(" "&amp;SUBSTITUTE(SUBSTITUTE(SUBSTITUTE(BO612,":"," "),"."," "),","," ")&amp;" "))))&gt;0,ISNUMBER(SEARCH("000",SUBSTITUTE(BO612,":"," ")))),SUMPRODUCT(--ISNUMBER(SEARCH({"http","www.","\",".pdf",".jpg",".jpeg",".png",".heic",".xls",".doc",".msg",".eml"},W612)))&gt;0),1,0),0)</f>
        <v>0</v>
      </c>
    </row>
    <row r="613" customFormat="false" ht="39.75" hidden="false" customHeight="true" outlineLevel="0" collapsed="false">
      <c r="A613" s="57" t="s">
        <v>1318</v>
      </c>
      <c r="B613" s="57" t="s">
        <v>293</v>
      </c>
      <c r="C613" s="57" t="str">
        <f aca="false">Flights!$F$22</f>
        <v>MH0052</v>
      </c>
      <c r="D613" s="58" t="n">
        <f aca="false">Flights!$D$22</f>
        <v>46322</v>
      </c>
      <c r="E613" s="57" t="str">
        <f aca="false">Flights!$G$22&amp;"-"&amp;Flights!$H$22</f>
        <v>KUL-KIX</v>
      </c>
      <c r="F613" s="57" t="str">
        <f aca="false">Flights!$K$22</f>
        <v>BC</v>
      </c>
      <c r="G613" s="57" t="s">
        <v>455</v>
      </c>
      <c r="H613" s="57" t="s">
        <v>456</v>
      </c>
      <c r="I613" s="57" t="s">
        <v>495</v>
      </c>
      <c r="J613" s="57" t="s">
        <v>547</v>
      </c>
      <c r="K613" s="67" t="s">
        <v>497</v>
      </c>
      <c r="L613" s="67" t="s">
        <v>1296</v>
      </c>
      <c r="M613" s="67" t="s">
        <v>447</v>
      </c>
      <c r="N613" s="67" t="s">
        <v>379</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IFERROR(IF(OR(SUMPRODUCT(--ISNUMBER(SEARCH({"a0","a-0","a_0","a/0","a.0"},BN613)))&gt;0,SUMPRODUCT(--ISNUMBER(SEARCH({"ref 0","ref no 0","ref. 0","ref: 0","no. 0","no: 0","# 0","rev 0","email 0","memo 0","form 0","sheet 0","log 0","doc 0","report 0","photo 0","photos 0","img 0","file 0","ack 0","batch 0","lot 0","job 0","record 0","fax 0","letter 0","ref0","#0","no.0","no:0"},BM613)))&gt;0,AND(SUMPRODUCT(--ISNUMBER(SEARCH({" ref "," email "," memo "," form "," sheet "," report "," ack "," letter "," record "," log "," doc "," file "," batch "," lot "," job "," fax "," rev "," ticket "," case "," order "},(" "&amp;SUBSTITUTE(SUBSTITUTE(SUBSTITUTE(BM613,":"," "),"."," "),","," ")&amp;" "))))&gt;0,ISNUMBER(SEARCH("000",SUBSTITUTE(BM613,":"," ")))),SUMPRODUCT(--ISNUMBER(SEARCH({"http","www.","\",".pdf",".jpg",".jpeg",".png",".heic",".xls",".doc",".msg",".eml"},Z613)))&gt;0),1,0),0)</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IFERROR(IF(OR(SUMPRODUCT(--ISNUMBER(SEARCH({"a0","a-0","a_0","a/0","a.0"},BP613)))&gt;0,SUMPRODUCT(--ISNUMBER(SEARCH({"ref 0","ref no 0","ref. 0","ref: 0","no. 0","no: 0","# 0","rev 0","email 0","memo 0","form 0","sheet 0","log 0","doc 0","report 0","photo 0","photos 0","img 0","file 0","ack 0","batch 0","lot 0","job 0","record 0","fax 0","letter 0","ref0","#0","no.0","no:0"},BO613)))&gt;0,AND(SUMPRODUCT(--ISNUMBER(SEARCH({" ref "," email "," memo "," form "," sheet "," report "," ack "," letter "," record "," log "," doc "," file "," batch "," lot "," job "," fax "," rev "," ticket "," case "," order "},(" "&amp;SUBSTITUTE(SUBSTITUTE(SUBSTITUTE(BO613,":"," "),"."," "),","," ")&amp;" "))))&gt;0,ISNUMBER(SEARCH("000",SUBSTITUTE(BO613,":"," ")))),SUMPRODUCT(--ISNUMBER(SEARCH({"http","www.","\",".pdf",".jpg",".jpeg",".png",".heic",".xls",".doc",".msg",".eml"},W613)))&gt;0),1,0),0)</f>
        <v>0</v>
      </c>
    </row>
    <row r="614" customFormat="false" ht="39.75" hidden="false" customHeight="true" outlineLevel="0" collapsed="false">
      <c r="A614" s="57" t="s">
        <v>1319</v>
      </c>
      <c r="B614" s="57" t="s">
        <v>293</v>
      </c>
      <c r="C614" s="57" t="str">
        <f aca="false">Flights!$F$22</f>
        <v>MH0052</v>
      </c>
      <c r="D614" s="58" t="n">
        <f aca="false">Flights!$D$22</f>
        <v>46322</v>
      </c>
      <c r="E614" s="57" t="str">
        <f aca="false">Flights!$G$22&amp;"-"&amp;Flights!$H$22</f>
        <v>KUL-KIX</v>
      </c>
      <c r="F614" s="57" t="str">
        <f aca="false">Flights!$K$22</f>
        <v>BC</v>
      </c>
      <c r="G614" s="57" t="s">
        <v>455</v>
      </c>
      <c r="H614" s="57" t="s">
        <v>456</v>
      </c>
      <c r="I614" s="57" t="s">
        <v>443</v>
      </c>
      <c r="J614" s="57" t="s">
        <v>549</v>
      </c>
      <c r="K614" s="67" t="s">
        <v>445</v>
      </c>
      <c r="L614" s="67" t="s">
        <v>1298</v>
      </c>
      <c r="M614" s="67" t="s">
        <v>447</v>
      </c>
      <c r="N614" s="67" t="s">
        <v>379</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IFERROR(IF(OR(SUMPRODUCT(--ISNUMBER(SEARCH({"a0","a-0","a_0","a/0","a.0"},BN614)))&gt;0,SUMPRODUCT(--ISNUMBER(SEARCH({"ref 0","ref no 0","ref. 0","ref: 0","no. 0","no: 0","# 0","rev 0","email 0","memo 0","form 0","sheet 0","log 0","doc 0","report 0","photo 0","photos 0","img 0","file 0","ack 0","batch 0","lot 0","job 0","record 0","fax 0","letter 0","ref0","#0","no.0","no:0"},BM614)))&gt;0,AND(SUMPRODUCT(--ISNUMBER(SEARCH({" ref "," email "," memo "," form "," sheet "," report "," ack "," letter "," record "," log "," doc "," file "," batch "," lot "," job "," fax "," rev "," ticket "," case "," order "},(" "&amp;SUBSTITUTE(SUBSTITUTE(SUBSTITUTE(BM614,":"," "),"."," "),","," ")&amp;" "))))&gt;0,ISNUMBER(SEARCH("000",SUBSTITUTE(BM614,":"," ")))),SUMPRODUCT(--ISNUMBER(SEARCH({"http","www.","\",".pdf",".jpg",".jpeg",".png",".heic",".xls",".doc",".msg",".eml"},Z614)))&gt;0),1,0),0)</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IFERROR(IF(OR(SUMPRODUCT(--ISNUMBER(SEARCH({"a0","a-0","a_0","a/0","a.0"},BP614)))&gt;0,SUMPRODUCT(--ISNUMBER(SEARCH({"ref 0","ref no 0","ref. 0","ref: 0","no. 0","no: 0","# 0","rev 0","email 0","memo 0","form 0","sheet 0","log 0","doc 0","report 0","photo 0","photos 0","img 0","file 0","ack 0","batch 0","lot 0","job 0","record 0","fax 0","letter 0","ref0","#0","no.0","no:0"},BO614)))&gt;0,AND(SUMPRODUCT(--ISNUMBER(SEARCH({" ref "," email "," memo "," form "," sheet "," report "," ack "," letter "," record "," log "," doc "," file "," batch "," lot "," job "," fax "," rev "," ticket "," case "," order "},(" "&amp;SUBSTITUTE(SUBSTITUTE(SUBSTITUTE(BO614,":"," "),"."," "),","," ")&amp;" "))))&gt;0,ISNUMBER(SEARCH("000",SUBSTITUTE(BO614,":"," ")))),SUMPRODUCT(--ISNUMBER(SEARCH({"http","www.","\",".pdf",".jpg",".jpeg",".png",".heic",".xls",".doc",".msg",".eml"},W614)))&gt;0),1,0),0)</f>
        <v>0</v>
      </c>
    </row>
    <row r="615" customFormat="false" ht="39.75" hidden="false" customHeight="true" outlineLevel="0" collapsed="false">
      <c r="A615" s="57" t="s">
        <v>1320</v>
      </c>
      <c r="B615" s="57" t="s">
        <v>293</v>
      </c>
      <c r="C615" s="57" t="str">
        <f aca="false">Flights!$F$22</f>
        <v>MH0052</v>
      </c>
      <c r="D615" s="58" t="n">
        <f aca="false">Flights!$D$22</f>
        <v>46322</v>
      </c>
      <c r="E615" s="57" t="str">
        <f aca="false">Flights!$G$22&amp;"-"&amp;Flights!$H$22</f>
        <v>KUL-KIX</v>
      </c>
      <c r="F615" s="57" t="str">
        <f aca="false">Flights!$K$22</f>
        <v>BC</v>
      </c>
      <c r="G615" s="57" t="s">
        <v>455</v>
      </c>
      <c r="H615" s="57" t="s">
        <v>456</v>
      </c>
      <c r="I615" s="57" t="s">
        <v>443</v>
      </c>
      <c r="J615" s="57" t="s">
        <v>649</v>
      </c>
      <c r="K615" s="67" t="s">
        <v>445</v>
      </c>
      <c r="L615" s="67" t="s">
        <v>1300</v>
      </c>
      <c r="M615" s="67" t="s">
        <v>447</v>
      </c>
      <c r="N615" s="67" t="s">
        <v>379</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IFERROR(IF(OR(SUMPRODUCT(--ISNUMBER(SEARCH({"a0","a-0","a_0","a/0","a.0"},BN615)))&gt;0,SUMPRODUCT(--ISNUMBER(SEARCH({"ref 0","ref no 0","ref. 0","ref: 0","no. 0","no: 0","# 0","rev 0","email 0","memo 0","form 0","sheet 0","log 0","doc 0","report 0","photo 0","photos 0","img 0","file 0","ack 0","batch 0","lot 0","job 0","record 0","fax 0","letter 0","ref0","#0","no.0","no:0"},BM615)))&gt;0,AND(SUMPRODUCT(--ISNUMBER(SEARCH({" ref "," email "," memo "," form "," sheet "," report "," ack "," letter "," record "," log "," doc "," file "," batch "," lot "," job "," fax "," rev "," ticket "," case "," order "},(" "&amp;SUBSTITUTE(SUBSTITUTE(SUBSTITUTE(BM615,":"," "),"."," "),","," ")&amp;" "))))&gt;0,ISNUMBER(SEARCH("000",SUBSTITUTE(BM615,":"," ")))),SUMPRODUCT(--ISNUMBER(SEARCH({"http","www.","\",".pdf",".jpg",".jpeg",".png",".heic",".xls",".doc",".msg",".eml"},Z615)))&gt;0),1,0),0)</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IFERROR(IF(OR(SUMPRODUCT(--ISNUMBER(SEARCH({"a0","a-0","a_0","a/0","a.0"},BP615)))&gt;0,SUMPRODUCT(--ISNUMBER(SEARCH({"ref 0","ref no 0","ref. 0","ref: 0","no. 0","no: 0","# 0","rev 0","email 0","memo 0","form 0","sheet 0","log 0","doc 0","report 0","photo 0","photos 0","img 0","file 0","ack 0","batch 0","lot 0","job 0","record 0","fax 0","letter 0","ref0","#0","no.0","no:0"},BO615)))&gt;0,AND(SUMPRODUCT(--ISNUMBER(SEARCH({" ref "," email "," memo "," form "," sheet "," report "," ack "," letter "," record "," log "," doc "," file "," batch "," lot "," job "," fax "," rev "," ticket "," case "," order "},(" "&amp;SUBSTITUTE(SUBSTITUTE(SUBSTITUTE(BO615,":"," "),"."," "),","," ")&amp;" "))))&gt;0,ISNUMBER(SEARCH("000",SUBSTITUTE(BO615,":"," ")))),SUMPRODUCT(--ISNUMBER(SEARCH({"http","www.","\",".pdf",".jpg",".jpeg",".png",".heic",".xls",".doc",".msg",".eml"},W615)))&gt;0),1,0),0)</f>
        <v>0</v>
      </c>
    </row>
    <row r="616" customFormat="false" ht="39.75" hidden="false" customHeight="true" outlineLevel="0" collapsed="false">
      <c r="A616" s="57" t="s">
        <v>1321</v>
      </c>
      <c r="B616" s="57" t="s">
        <v>293</v>
      </c>
      <c r="C616" s="57" t="str">
        <f aca="false">Flights!$F$22</f>
        <v>MH0052</v>
      </c>
      <c r="D616" s="58" t="n">
        <f aca="false">Flights!$D$22</f>
        <v>46322</v>
      </c>
      <c r="E616" s="57" t="str">
        <f aca="false">Flights!$G$22&amp;"-"&amp;Flights!$H$22</f>
        <v>KUL-KIX</v>
      </c>
      <c r="F616" s="57" t="str">
        <f aca="false">Flights!$K$22</f>
        <v>BC</v>
      </c>
      <c r="G616" s="57" t="s">
        <v>455</v>
      </c>
      <c r="H616" s="57" t="s">
        <v>456</v>
      </c>
      <c r="I616" s="57" t="s">
        <v>443</v>
      </c>
      <c r="J616" s="57" t="s">
        <v>651</v>
      </c>
      <c r="K616" s="67" t="s">
        <v>445</v>
      </c>
      <c r="L616" s="67" t="s">
        <v>1302</v>
      </c>
      <c r="M616" s="67" t="s">
        <v>447</v>
      </c>
      <c r="N616" s="67" t="s">
        <v>379</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IFERROR(IF(OR(SUMPRODUCT(--ISNUMBER(SEARCH({"a0","a-0","a_0","a/0","a.0"},BN616)))&gt;0,SUMPRODUCT(--ISNUMBER(SEARCH({"ref 0","ref no 0","ref. 0","ref: 0","no. 0","no: 0","# 0","rev 0","email 0","memo 0","form 0","sheet 0","log 0","doc 0","report 0","photo 0","photos 0","img 0","file 0","ack 0","batch 0","lot 0","job 0","record 0","fax 0","letter 0","ref0","#0","no.0","no:0"},BM616)))&gt;0,AND(SUMPRODUCT(--ISNUMBER(SEARCH({" ref "," email "," memo "," form "," sheet "," report "," ack "," letter "," record "," log "," doc "," file "," batch "," lot "," job "," fax "," rev "," ticket "," case "," order "},(" "&amp;SUBSTITUTE(SUBSTITUTE(SUBSTITUTE(BM616,":"," "),"."," "),","," ")&amp;" "))))&gt;0,ISNUMBER(SEARCH("000",SUBSTITUTE(BM616,":"," ")))),SUMPRODUCT(--ISNUMBER(SEARCH({"http","www.","\",".pdf",".jpg",".jpeg",".png",".heic",".xls",".doc",".msg",".eml"},Z616)))&gt;0),1,0),0)</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IFERROR(IF(OR(SUMPRODUCT(--ISNUMBER(SEARCH({"a0","a-0","a_0","a/0","a.0"},BP616)))&gt;0,SUMPRODUCT(--ISNUMBER(SEARCH({"ref 0","ref no 0","ref. 0","ref: 0","no. 0","no: 0","# 0","rev 0","email 0","memo 0","form 0","sheet 0","log 0","doc 0","report 0","photo 0","photos 0","img 0","file 0","ack 0","batch 0","lot 0","job 0","record 0","fax 0","letter 0","ref0","#0","no.0","no:0"},BO616)))&gt;0,AND(SUMPRODUCT(--ISNUMBER(SEARCH({" ref "," email "," memo "," form "," sheet "," report "," ack "," letter "," record "," log "," doc "," file "," batch "," lot "," job "," fax "," rev "," ticket "," case "," order "},(" "&amp;SUBSTITUTE(SUBSTITUTE(SUBSTITUTE(BO616,":"," "),"."," "),","," ")&amp;" "))))&gt;0,ISNUMBER(SEARCH("000",SUBSTITUTE(BO616,":"," ")))),SUMPRODUCT(--ISNUMBER(SEARCH({"http","www.","\",".pdf",".jpg",".jpeg",".png",".heic",".xls",".doc",".msg",".eml"},W616)))&gt;0),1,0),0)</f>
        <v>0</v>
      </c>
    </row>
    <row r="617" customFormat="false" ht="39.75" hidden="false" customHeight="true" outlineLevel="0" collapsed="false">
      <c r="A617" s="57" t="s">
        <v>1322</v>
      </c>
      <c r="B617" s="57" t="s">
        <v>293</v>
      </c>
      <c r="C617" s="57" t="str">
        <f aca="false">Flights!$F$22</f>
        <v>MH0052</v>
      </c>
      <c r="D617" s="58" t="n">
        <f aca="false">Flights!$D$22</f>
        <v>46322</v>
      </c>
      <c r="E617" s="57" t="str">
        <f aca="false">Flights!$G$22&amp;"-"&amp;Flights!$H$22</f>
        <v>KUL-KIX</v>
      </c>
      <c r="F617" s="57" t="str">
        <f aca="false">Flights!$K$22</f>
        <v>BC</v>
      </c>
      <c r="G617" s="57" t="s">
        <v>455</v>
      </c>
      <c r="H617" s="57" t="s">
        <v>456</v>
      </c>
      <c r="I617" s="57" t="s">
        <v>625</v>
      </c>
      <c r="J617" s="57" t="s">
        <v>653</v>
      </c>
      <c r="K617" s="67" t="s">
        <v>497</v>
      </c>
      <c r="L617" s="67" t="s">
        <v>1304</v>
      </c>
      <c r="M617" s="67" t="s">
        <v>187</v>
      </c>
      <c r="N617" s="67" t="s">
        <v>379</v>
      </c>
      <c r="O617" s="67" t="s">
        <v>628</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IFERROR(IF(OR(SUMPRODUCT(--ISNUMBER(SEARCH({"a0","a-0","a_0","a/0","a.0"},BN617)))&gt;0,SUMPRODUCT(--ISNUMBER(SEARCH({"ref 0","ref no 0","ref. 0","ref: 0","no. 0","no: 0","# 0","rev 0","email 0","memo 0","form 0","sheet 0","log 0","doc 0","report 0","photo 0","photos 0","img 0","file 0","ack 0","batch 0","lot 0","job 0","record 0","fax 0","letter 0","ref0","#0","no.0","no:0"},BM617)))&gt;0,AND(SUMPRODUCT(--ISNUMBER(SEARCH({" ref "," email "," memo "," form "," sheet "," report "," ack "," letter "," record "," log "," doc "," file "," batch "," lot "," job "," fax "," rev "," ticket "," case "," order "},(" "&amp;SUBSTITUTE(SUBSTITUTE(SUBSTITUTE(BM617,":"," "),"."," "),","," ")&amp;" "))))&gt;0,ISNUMBER(SEARCH("000",SUBSTITUTE(BM617,":"," ")))),SUMPRODUCT(--ISNUMBER(SEARCH({"http","www.","\",".pdf",".jpg",".jpeg",".png",".heic",".xls",".doc",".msg",".eml"},Z617)))&gt;0),1,0),0)</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IFERROR(IF(OR(SUMPRODUCT(--ISNUMBER(SEARCH({"a0","a-0","a_0","a/0","a.0"},BP617)))&gt;0,SUMPRODUCT(--ISNUMBER(SEARCH({"ref 0","ref no 0","ref. 0","ref: 0","no. 0","no: 0","# 0","rev 0","email 0","memo 0","form 0","sheet 0","log 0","doc 0","report 0","photo 0","photos 0","img 0","file 0","ack 0","batch 0","lot 0","job 0","record 0","fax 0","letter 0","ref0","#0","no.0","no:0"},BO617)))&gt;0,AND(SUMPRODUCT(--ISNUMBER(SEARCH({" ref "," email "," memo "," form "," sheet "," report "," ack "," letter "," record "," log "," doc "," file "," batch "," lot "," job "," fax "," rev "," ticket "," case "," order "},(" "&amp;SUBSTITUTE(SUBSTITUTE(SUBSTITUTE(BO617,":"," "),"."," "),","," ")&amp;" "))))&gt;0,ISNUMBER(SEARCH("000",SUBSTITUTE(BO617,":"," ")))),SUMPRODUCT(--ISNUMBER(SEARCH({"http","www.","\",".pdf",".jpg",".jpeg",".png",".heic",".xls",".doc",".msg",".eml"},W617)))&gt;0),1,0),0)</f>
        <v>0</v>
      </c>
    </row>
    <row r="618" customFormat="false" ht="39.75" hidden="false" customHeight="true" outlineLevel="0" collapsed="false">
      <c r="A618" s="57" t="s">
        <v>1323</v>
      </c>
      <c r="B618" s="57" t="s">
        <v>293</v>
      </c>
      <c r="C618" s="57" t="str">
        <f aca="false">Flights!$F$22</f>
        <v>MH0052</v>
      </c>
      <c r="D618" s="58" t="n">
        <f aca="false">Flights!$D$22</f>
        <v>46322</v>
      </c>
      <c r="E618" s="57" t="str">
        <f aca="false">Flights!$G$22&amp;"-"&amp;Flights!$H$22</f>
        <v>KUL-KIX</v>
      </c>
      <c r="F618" s="57" t="str">
        <f aca="false">Flights!$K$22</f>
        <v>BC</v>
      </c>
      <c r="G618" s="57" t="s">
        <v>455</v>
      </c>
      <c r="H618" s="57" t="s">
        <v>456</v>
      </c>
      <c r="I618" s="57" t="s">
        <v>630</v>
      </c>
      <c r="J618" s="57" t="s">
        <v>655</v>
      </c>
      <c r="K618" s="67" t="s">
        <v>1306</v>
      </c>
      <c r="L618" s="67" t="s">
        <v>1307</v>
      </c>
      <c r="M618" s="67" t="s">
        <v>447</v>
      </c>
      <c r="N618" s="67" t="s">
        <v>379</v>
      </c>
      <c r="O618" s="67" t="s">
        <v>1324</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IFERROR(IF(OR(SUMPRODUCT(--ISNUMBER(SEARCH({"a0","a-0","a_0","a/0","a.0"},BN618)))&gt;0,SUMPRODUCT(--ISNUMBER(SEARCH({"ref 0","ref no 0","ref. 0","ref: 0","no. 0","no: 0","# 0","rev 0","email 0","memo 0","form 0","sheet 0","log 0","doc 0","report 0","photo 0","photos 0","img 0","file 0","ack 0","batch 0","lot 0","job 0","record 0","fax 0","letter 0","ref0","#0","no.0","no:0"},BM618)))&gt;0,AND(SUMPRODUCT(--ISNUMBER(SEARCH({" ref "," email "," memo "," form "," sheet "," report "," ack "," letter "," record "," log "," doc "," file "," batch "," lot "," job "," fax "," rev "," ticket "," case "," order "},(" "&amp;SUBSTITUTE(SUBSTITUTE(SUBSTITUTE(BM618,":"," "),"."," "),","," ")&amp;" "))))&gt;0,ISNUMBER(SEARCH("000",SUBSTITUTE(BM618,":"," ")))),SUMPRODUCT(--ISNUMBER(SEARCH({"http","www.","\",".pdf",".jpg",".jpeg",".png",".heic",".xls",".doc",".msg",".eml"},Z618)))&gt;0),1,0),0)</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IFERROR(IF(OR(SUMPRODUCT(--ISNUMBER(SEARCH({"a0","a-0","a_0","a/0","a.0"},BP618)))&gt;0,SUMPRODUCT(--ISNUMBER(SEARCH({"ref 0","ref no 0","ref. 0","ref: 0","no. 0","no: 0","# 0","rev 0","email 0","memo 0","form 0","sheet 0","log 0","doc 0","report 0","photo 0","photos 0","img 0","file 0","ack 0","batch 0","lot 0","job 0","record 0","fax 0","letter 0","ref0","#0","no.0","no:0"},BO618)))&gt;0,AND(SUMPRODUCT(--ISNUMBER(SEARCH({" ref "," email "," memo "," form "," sheet "," report "," ack "," letter "," record "," log "," doc "," file "," batch "," lot "," job "," fax "," rev "," ticket "," case "," order "},(" "&amp;SUBSTITUTE(SUBSTITUTE(SUBSTITUTE(BO618,":"," "),"."," "),","," ")&amp;" "))))&gt;0,ISNUMBER(SEARCH("000",SUBSTITUTE(BO618,":"," ")))),SUMPRODUCT(--ISNUMBER(SEARCH({"http","www.","\",".pdf",".jpg",".jpeg",".png",".heic",".xls",".doc",".msg",".eml"},W618)))&gt;0),1,0),0)</f>
        <v>0</v>
      </c>
    </row>
    <row r="619" customFormat="false" ht="39.75" hidden="false" customHeight="true" outlineLevel="0" collapsed="false">
      <c r="A619" s="57" t="s">
        <v>1325</v>
      </c>
      <c r="B619" s="57" t="s">
        <v>301</v>
      </c>
      <c r="C619" s="57" t="str">
        <f aca="false">Flights!$F$23</f>
        <v>MH0053</v>
      </c>
      <c r="D619" s="58" t="n">
        <f aca="false">Flights!$D$23</f>
        <v>46324</v>
      </c>
      <c r="E619" s="57" t="str">
        <f aca="false">Flights!$G$23&amp;"-"&amp;Flights!$H$23</f>
        <v>KIX-KUL</v>
      </c>
      <c r="F619" s="57" t="str">
        <f aca="false">Flights!$K$23</f>
        <v>EY</v>
      </c>
      <c r="G619" s="57" t="s">
        <v>81</v>
      </c>
      <c r="H619" s="57" t="s">
        <v>374</v>
      </c>
      <c r="I619" s="57" t="s">
        <v>375</v>
      </c>
      <c r="J619" s="57" t="s">
        <v>376</v>
      </c>
      <c r="K619" s="67" t="s">
        <v>377</v>
      </c>
      <c r="L619" s="67" t="s">
        <v>378</v>
      </c>
      <c r="M619" s="67"/>
      <c r="N619" s="67" t="s">
        <v>379</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")))/(LEN(L_PendNeg)+1)),1,0),1)</f>
        <v>0</v>
      </c>
      <c r="BK619" s="61" t="n">
        <f aca="false">IFERROR(IF(SUMPRODUCT((LEN(BF619)-LEN(SUBSTITUTE(BF619," "&amp;L_PendStrict&amp;" "," ")))/(LEN(L_PendStrict)+1))&gt;SUMPRODUCT((LEN(BF619)-LEN(SUBSTITUTE(BF619," "&amp;L_PendNeg&amp;" "," ")))/(LEN(L_PendNeg)+1)),1,0),1)</f>
        <v>0</v>
      </c>
      <c r="BL619" s="61" t="n">
        <f aca="false">IFERROR(IF(OR(SUMPRODUCT(--ISNUMBER(SEARCH({"a0","a-0","a_0","a/0","a.0"},BN619)))&gt;0,SUMPRODUCT(--ISNUMBER(SEARCH({"ref 0","ref no 0","ref. 0","ref: 0","no. 0","no: 0","# 0","rev 0","email 0","memo 0","form 0","sheet 0","log 0","doc 0","report 0","photo 0","photos 0","img 0","file 0","ack 0","batch 0","lot 0","job 0","record 0","fax 0","letter 0","ref0","#0","no.0","no:0"},BM619)))&gt;0,AND(SUMPRODUCT(--ISNUMBER(SEARCH({" ref "," email "," memo "," form "," sheet "," report "," ack "," letter "," record "," log "," doc "," file "," batch "," lot "," job "," fax "," rev "," ticket "," case "," order "},(" "&amp;SUBSTITUTE(SUBSTITUTE(SUBSTITUTE(BM619,":"," "),"."," "),","," ")&amp;" "))))&gt;0,ISNUMBER(SEARCH("000",SUBSTITUTE(BM619,":"," ")))),SUMPRODUCT(--ISNUMBER(SEARCH({"http","www.","\",".pdf",".jpg",".jpeg",".png",".heic",".xls",".doc",".msg",".eml"},Z619)))&gt;0),1,0),0)</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IFERROR(IF(OR(SUMPRODUCT(--ISNUMBER(SEARCH({"a0","a-0","a_0","a/0","a.0"},BP619)))&gt;0,SUMPRODUCT(--ISNUMBER(SEARCH({"ref 0","ref no 0","ref. 0","ref: 0","no. 0","no: 0","# 0","rev 0","email 0","memo 0","form 0","sheet 0","log 0","doc 0","report 0","photo 0","photos 0","img 0","file 0","ack 0","batch 0","lot 0","job 0","record 0","fax 0","letter 0","ref0","#0","no.0","no:0"},BO619)))&gt;0,AND(SUMPRODUCT(--ISNUMBER(SEARCH({" ref "," email "," memo "," form "," sheet "," report "," ack "," letter "," record "," log "," doc "," file "," batch "," lot "," job "," fax "," rev "," ticket "," case "," order "},(" "&amp;SUBSTITUTE(SUBSTITUTE(SUBSTITUTE(BO619,":"," "),"."," "),","," ")&amp;" "))))&gt;0,ISNUMBER(SEARCH("000",SUBSTITUTE(BO619,":"," ")))),SUMPRODUCT(--ISNUMBER(SEARCH({"http","www.","\",".pdf",".jpg",".jpeg",".png",".heic",".xls",".doc",".msg",".eml"},W619)))&gt;0),1,0),0)</f>
        <v>0</v>
      </c>
    </row>
    <row r="620" customFormat="false" ht="39.75" hidden="false" customHeight="true" outlineLevel="0" collapsed="false">
      <c r="A620" s="57" t="s">
        <v>1326</v>
      </c>
      <c r="B620" s="57" t="s">
        <v>301</v>
      </c>
      <c r="C620" s="57" t="str">
        <f aca="false">Flights!$F$23</f>
        <v>MH0053</v>
      </c>
      <c r="D620" s="58" t="n">
        <f aca="false">Flights!$D$23</f>
        <v>46324</v>
      </c>
      <c r="E620" s="57" t="str">
        <f aca="false">Flights!$G$23&amp;"-"&amp;Flights!$H$23</f>
        <v>KIX-KUL</v>
      </c>
      <c r="F620" s="57" t="str">
        <f aca="false">Flights!$K$23</f>
        <v>EY</v>
      </c>
      <c r="G620" s="57" t="s">
        <v>81</v>
      </c>
      <c r="H620" s="57" t="s">
        <v>374</v>
      </c>
      <c r="I620" s="57" t="s">
        <v>381</v>
      </c>
      <c r="J620" s="57" t="s">
        <v>382</v>
      </c>
      <c r="K620" s="67" t="s">
        <v>383</v>
      </c>
      <c r="L620" s="67" t="s">
        <v>378</v>
      </c>
      <c r="M620" s="67"/>
      <c r="N620" s="67" t="s">
        <v>379</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")))/(LEN(L_PendNeg)+1)),1,0),1)</f>
        <v>0</v>
      </c>
      <c r="BK620" s="61" t="n">
        <f aca="false">IFERROR(IF(SUMPRODUCT((LEN(BF620)-LEN(SUBSTITUTE(BF620," "&amp;L_PendStrict&amp;" "," ")))/(LEN(L_PendStrict)+1))&gt;SUMPRODUCT((LEN(BF620)-LEN(SUBSTITUTE(BF620," "&amp;L_PendNeg&amp;" "," ")))/(LEN(L_PendNeg)+1)),1,0),1)</f>
        <v>0</v>
      </c>
      <c r="BL620" s="61" t="n">
        <f aca="false">IFERROR(IF(OR(SUMPRODUCT(--ISNUMBER(SEARCH({"a0","a-0","a_0","a/0","a.0"},BN620)))&gt;0,SUMPRODUCT(--ISNUMBER(SEARCH({"ref 0","ref no 0","ref. 0","ref: 0","no. 0","no: 0","# 0","rev 0","email 0","memo 0","form 0","sheet 0","log 0","doc 0","report 0","photo 0","photos 0","img 0","file 0","ack 0","batch 0","lot 0","job 0","record 0","fax 0","letter 0","ref0","#0","no.0","no:0"},BM620)))&gt;0,AND(SUMPRODUCT(--ISNUMBER(SEARCH({" ref "," email "," memo "," form "," sheet "," report "," ack "," letter "," record "," log "," doc "," file "," batch "," lot "," job "," fax "," rev "," ticket "," case "," order "},(" "&amp;SUBSTITUTE(SUBSTITUTE(SUBSTITUTE(BM620,":"," "),"."," "),","," ")&amp;" "))))&gt;0,ISNUMBER(SEARCH("000",SUBSTITUTE(BM620,":"," ")))),SUMPRODUCT(--ISNUMBER(SEARCH({"http","www.","\",".pdf",".jpg",".jpeg",".png",".heic",".xls",".doc",".msg",".eml"},Z620)))&gt;0),1,0),0)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IFERROR(IF(OR(SUMPRODUCT(--ISNUMBER(SEARCH({"a0","a-0","a_0","a/0","a.0"},BP620)))&gt;0,SUMPRODUCT(--ISNUMBER(SEARCH({"ref 0","ref no 0","ref. 0","ref: 0","no. 0","no: 0","# 0","rev 0","email 0","memo 0","form 0","sheet 0","log 0","doc 0","report 0","photo 0","photos 0","img 0","file 0","ack 0","batch 0","lot 0","job 0","record 0","fax 0","letter 0","ref0","#0","no.0","no:0"},BO620)))&gt;0,AND(SUMPRODUCT(--ISNUMBER(SEARCH({" ref "," email "," memo "," form "," sheet "," report "," ack "," letter "," record "," log "," doc "," file "," batch "," lot "," job "," fax "," rev "," ticket "," case "," order "},(" "&amp;SUBSTITUTE(SUBSTITUTE(SUBSTITUTE(BO620,":"," "),"."," "),","," ")&amp;" "))))&gt;0,ISNUMBER(SEARCH("000",SUBSTITUTE(BO620,":"," ")))),SUMPRODUCT(--ISNUMBER(SEARCH({"http","www.","\",".pdf",".jpg",".jpeg",".png",".heic",".xls",".doc",".msg",".eml"},W620)))&gt;0),1,0),0)</f>
        <v>0</v>
      </c>
    </row>
    <row r="621" customFormat="false" ht="41.25" hidden="false" customHeight="true" outlineLevel="0" collapsed="false">
      <c r="A621" s="57" t="s">
        <v>1327</v>
      </c>
      <c r="B621" s="57" t="s">
        <v>301</v>
      </c>
      <c r="C621" s="57" t="str">
        <f aca="false">Flights!$F$23</f>
        <v>MH0053</v>
      </c>
      <c r="D621" s="58" t="n">
        <f aca="false">Flights!$D$23</f>
        <v>46324</v>
      </c>
      <c r="E621" s="57" t="str">
        <f aca="false">Flights!$G$23&amp;"-"&amp;Flights!$H$23</f>
        <v>KIX-KUL</v>
      </c>
      <c r="F621" s="57" t="str">
        <f aca="false">Flights!$K$23</f>
        <v>EY</v>
      </c>
      <c r="G621" s="57" t="s">
        <v>81</v>
      </c>
      <c r="H621" s="57" t="s">
        <v>374</v>
      </c>
      <c r="I621" s="57" t="s">
        <v>385</v>
      </c>
      <c r="J621" s="57" t="s">
        <v>386</v>
      </c>
      <c r="K621" s="67" t="s">
        <v>387</v>
      </c>
      <c r="L621" s="67" t="s">
        <v>378</v>
      </c>
      <c r="M621" s="67"/>
      <c r="N621" s="67" t="str">
        <f aca="false">IF(TRIM(Flights!$L$23)="A339","Required","N/A – rule")</f>
        <v>N/A – rule</v>
      </c>
      <c r="O621" s="67" t="s">
        <v>388</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")))/(LEN(L_PendNeg)+1)),1,0),1)</f>
        <v>0</v>
      </c>
      <c r="BK621" s="61" t="n">
        <f aca="false">IFERROR(IF(SUMPRODUCT((LEN(BF621)-LEN(SUBSTITUTE(BF621," "&amp;L_PendStrict&amp;" "," ")))/(LEN(L_PendStrict)+1))&gt;SUMPRODUCT((LEN(BF621)-LEN(SUBSTITUTE(BF621," "&amp;L_PendNeg&amp;" "," ")))/(LEN(L_PendNeg)+1)),1,0),1)</f>
        <v>0</v>
      </c>
      <c r="BL621" s="61" t="n">
        <f aca="false">IFERROR(IF(OR(SUMPRODUCT(--ISNUMBER(SEARCH({"a0","a-0","a_0","a/0","a.0"},BN621)))&gt;0,SUMPRODUCT(--ISNUMBER(SEARCH({"ref 0","ref no 0","ref. 0","ref: 0","no. 0","no: 0","# 0","rev 0","email 0","memo 0","form 0","sheet 0","log 0","doc 0","report 0","photo 0","photos 0","img 0","file 0","ack 0","batch 0","lot 0","job 0","record 0","fax 0","letter 0","ref0","#0","no.0","no:0"},BM621)))&gt;0,AND(SUMPRODUCT(--ISNUMBER(SEARCH({" ref "," email "," memo "," form "," sheet "," report "," ack "," letter "," record "," log "," doc "," file "," batch "," lot "," job "," fax "," rev "," ticket "," case "," order "},(" "&amp;SUBSTITUTE(SUBSTITUTE(SUBSTITUTE(BM621,":"," "),"."," "),","," ")&amp;" "))))&gt;0,ISNUMBER(SEARCH("000",SUBSTITUTE(BM621,":"," ")))),SUMPRODUCT(--ISNUMBER(SEARCH({"http","www.","\",".pdf",".jpg",".jpeg",".png",".heic",".xls",".doc",".msg",".eml"},Z621)))&gt;0),1,0),0)</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IFERROR(IF(OR(SUMPRODUCT(--ISNUMBER(SEARCH({"a0","a-0","a_0","a/0","a.0"},BP621)))&gt;0,SUMPRODUCT(--ISNUMBER(SEARCH({"ref 0","ref no 0","ref. 0","ref: 0","no. 0","no: 0","# 0","rev 0","email 0","memo 0","form 0","sheet 0","log 0","doc 0","report 0","photo 0","photos 0","img 0","file 0","ack 0","batch 0","lot 0","job 0","record 0","fax 0","letter 0","ref0","#0","no.0","no:0"},BO621)))&gt;0,AND(SUMPRODUCT(--ISNUMBER(SEARCH({" ref "," email "," memo "," form "," sheet "," report "," ack "," letter "," record "," log "," doc "," file "," batch "," lot "," job "," fax "," rev "," ticket "," case "," order "},(" "&amp;SUBSTITUTE(SUBSTITUTE(SUBSTITUTE(BO621,":"," "),"."," "),","," ")&amp;" "))))&gt;0,ISNUMBER(SEARCH("000",SUBSTITUTE(BO621,":"," ")))),SUMPRODUCT(--ISNUMBER(SEARCH({"http","www.","\",".pdf",".jpg",".jpeg",".png",".heic",".xls",".doc",".msg",".eml"},W621)))&gt;0),1,0),0)</f>
        <v>0</v>
      </c>
    </row>
    <row r="622" customFormat="false" ht="39.75" hidden="false" customHeight="true" outlineLevel="0" collapsed="false">
      <c r="A622" s="57" t="s">
        <v>1328</v>
      </c>
      <c r="B622" s="57" t="s">
        <v>301</v>
      </c>
      <c r="C622" s="57" t="str">
        <f aca="false">Flights!$F$23</f>
        <v>MH0053</v>
      </c>
      <c r="D622" s="58" t="n">
        <f aca="false">Flights!$D$23</f>
        <v>46324</v>
      </c>
      <c r="E622" s="57" t="str">
        <f aca="false">Flights!$G$23&amp;"-"&amp;Flights!$H$23</f>
        <v>KIX-KUL</v>
      </c>
      <c r="F622" s="57" t="str">
        <f aca="false">Flights!$K$23</f>
        <v>EY</v>
      </c>
      <c r="G622" s="57" t="s">
        <v>81</v>
      </c>
      <c r="H622" s="57" t="s">
        <v>374</v>
      </c>
      <c r="I622" s="57" t="s">
        <v>390</v>
      </c>
      <c r="J622" s="57" t="s">
        <v>391</v>
      </c>
      <c r="K622" s="67" t="s">
        <v>392</v>
      </c>
      <c r="L622" s="67" t="s">
        <v>378</v>
      </c>
      <c r="M622" s="67"/>
      <c r="N622" s="67" t="s">
        <v>379</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t="n">
        <f aca="false">IFERROR(IF(OR(SUMPRODUCT(--ISNUMBER(SEARCH({"a0","a-0","a_0","a/0","a.0"},BN622)))&gt;0,SUMPRODUCT(--ISNUMBER(SEARCH({"ref 0","ref no 0","ref. 0","ref: 0","no. 0","no: 0","# 0","rev 0","email 0","memo 0","form 0","sheet 0","log 0","doc 0","report 0","photo 0","photos 0","img 0","file 0","ack 0","batch 0","lot 0","job 0","record 0","fax 0","letter 0","ref0","#0","no.0","no:0"},BM622)))&gt;0,AND(SUMPRODUCT(--ISNUMBER(SEARCH({" ref "," email "," memo "," form "," sheet "," report "," ack "," letter "," record "," log "," doc "," file "," batch "," lot "," job "," fax "," rev "," ticket "," case "," order "},(" "&amp;SUBSTITUTE(SUBSTITUTE(SUBSTITUTE(BM622,":"," "),"."," "),","," ")&amp;" "))))&gt;0,ISNUMBER(SEARCH("000",SUBSTITUTE(BM622,":"," ")))),SUMPRODUCT(--ISNUMBER(SEARCH({"http","www.","\",".pdf",".jpg",".jpeg",".png",".heic",".xls",".doc",".msg",".eml"},Z622)))&gt;0),1,0),0)</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IFERROR(IF(OR(SUMPRODUCT(--ISNUMBER(SEARCH({"a0","a-0","a_0","a/0","a.0"},BP622)))&gt;0,SUMPRODUCT(--ISNUMBER(SEARCH({"ref 0","ref no 0","ref. 0","ref: 0","no. 0","no: 0","# 0","rev 0","email 0","memo 0","form 0","sheet 0","log 0","doc 0","report 0","photo 0","photos 0","img 0","file 0","ack 0","batch 0","lot 0","job 0","record 0","fax 0","letter 0","ref0","#0","no.0","no:0"},BO622)))&gt;0,AND(SUMPRODUCT(--ISNUMBER(SEARCH({" ref "," email "," memo "," form "," sheet "," report "," ack "," letter "," record "," log "," doc "," file "," batch "," lot "," job "," fax "," rev "," ticket "," case "," order "},(" "&amp;SUBSTITUTE(SUBSTITUTE(SUBSTITUTE(BO622,":"," "),"."," "),","," ")&amp;" "))))&gt;0,ISNUMBER(SEARCH("000",SUBSTITUTE(BO622,":"," ")))),SUMPRODUCT(--ISNUMBER(SEARCH({"http","www.","\",".pdf",".jpg",".jpeg",".png",".heic",".xls",".doc",".msg",".eml"},W622)))&gt;0),1,0),0)</f>
        <v>0</v>
      </c>
    </row>
    <row r="623" customFormat="false" ht="39.75" hidden="false" customHeight="true" outlineLevel="0" collapsed="false">
      <c r="A623" s="57" t="s">
        <v>1329</v>
      </c>
      <c r="B623" s="57" t="s">
        <v>301</v>
      </c>
      <c r="C623" s="57" t="str">
        <f aca="false">Flights!$F$23</f>
        <v>MH0053</v>
      </c>
      <c r="D623" s="58" t="n">
        <f aca="false">Flights!$D$23</f>
        <v>46324</v>
      </c>
      <c r="E623" s="57" t="str">
        <f aca="false">Flights!$G$23&amp;"-"&amp;Flights!$H$23</f>
        <v>KIX-KUL</v>
      </c>
      <c r="F623" s="57" t="str">
        <f aca="false">Flights!$K$23</f>
        <v>EY</v>
      </c>
      <c r="G623" s="57" t="s">
        <v>81</v>
      </c>
      <c r="H623" s="57" t="s">
        <v>374</v>
      </c>
      <c r="I623" s="57" t="s">
        <v>394</v>
      </c>
      <c r="J623" s="57" t="s">
        <v>395</v>
      </c>
      <c r="K623" s="67" t="s">
        <v>396</v>
      </c>
      <c r="L623" s="67" t="s">
        <v>378</v>
      </c>
      <c r="M623" s="67"/>
      <c r="N623" s="67" t="s">
        <v>379</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t="n">
        <f aca="false">IFERROR(IF(OR(SUMPRODUCT(--ISNUMBER(SEARCH({"a0","a-0","a_0","a/0","a.0"},BN623)))&gt;0,SUMPRODUCT(--ISNUMBER(SEARCH({"ref 0","ref no 0","ref. 0","ref: 0","no. 0","no: 0","# 0","rev 0","email 0","memo 0","form 0","sheet 0","log 0","doc 0","report 0","photo 0","photos 0","img 0","file 0","ack 0","batch 0","lot 0","job 0","record 0","fax 0","letter 0","ref0","#0","no.0","no:0"},BM623)))&gt;0,AND(SUMPRODUCT(--ISNUMBER(SEARCH({" ref "," email "," memo "," form "," sheet "," report "," ack "," letter "," record "," log "," doc "," file "," batch "," lot "," job "," fax "," rev "," ticket "," case "," order "},(" "&amp;SUBSTITUTE(SUBSTITUTE(SUBSTITUTE(BM623,":"," "),"."," "),","," ")&amp;" "))))&gt;0,ISNUMBER(SEARCH("000",SUBSTITUTE(BM623,":"," ")))),SUMPRODUCT(--ISNUMBER(SEARCH({"http","www.","\",".pdf",".jpg",".jpeg",".png",".heic",".xls",".doc",".msg",".eml"},Z623)))&gt;0),1,0),0)</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IFERROR(IF(OR(SUMPRODUCT(--ISNUMBER(SEARCH({"a0","a-0","a_0","a/0","a.0"},BP623)))&gt;0,SUMPRODUCT(--ISNUMBER(SEARCH({"ref 0","ref no 0","ref. 0","ref: 0","no. 0","no: 0","# 0","rev 0","email 0","memo 0","form 0","sheet 0","log 0","doc 0","report 0","photo 0","photos 0","img 0","file 0","ack 0","batch 0","lot 0","job 0","record 0","fax 0","letter 0","ref0","#0","no.0","no:0"},BO623)))&gt;0,AND(SUMPRODUCT(--ISNUMBER(SEARCH({" ref "," email "," memo "," form "," sheet "," report "," ack "," letter "," record "," log "," doc "," file "," batch "," lot "," job "," fax "," rev "," ticket "," case "," order "},(" "&amp;SUBSTITUTE(SUBSTITUTE(SUBSTITUTE(BO623,":"," "),"."," "),","," ")&amp;" "))))&gt;0,ISNUMBER(SEARCH("000",SUBSTITUTE(BO623,":"," ")))),SUMPRODUCT(--ISNUMBER(SEARCH({"http","www.","\",".pdf",".jpg",".jpeg",".png",".heic",".xls",".doc",".msg",".eml"},W623)))&gt;0),1,0),0)</f>
        <v>0</v>
      </c>
    </row>
    <row r="624" customFormat="false" ht="39.75" hidden="false" customHeight="true" outlineLevel="0" collapsed="false">
      <c r="A624" s="57" t="s">
        <v>1330</v>
      </c>
      <c r="B624" s="57" t="s">
        <v>301</v>
      </c>
      <c r="C624" s="57" t="str">
        <f aca="false">Flights!$F$23</f>
        <v>MH0053</v>
      </c>
      <c r="D624" s="58" t="n">
        <f aca="false">Flights!$D$23</f>
        <v>46324</v>
      </c>
      <c r="E624" s="57" t="str">
        <f aca="false">Flights!$G$23&amp;"-"&amp;Flights!$H$23</f>
        <v>KIX-KUL</v>
      </c>
      <c r="F624" s="57" t="str">
        <f aca="false">Flights!$K$23</f>
        <v>EY</v>
      </c>
      <c r="G624" s="57" t="s">
        <v>81</v>
      </c>
      <c r="H624" s="57" t="s">
        <v>374</v>
      </c>
      <c r="I624" s="57" t="s">
        <v>394</v>
      </c>
      <c r="J624" s="57" t="s">
        <v>398</v>
      </c>
      <c r="K624" s="67" t="s">
        <v>399</v>
      </c>
      <c r="L624" s="67" t="s">
        <v>378</v>
      </c>
      <c r="M624" s="67"/>
      <c r="N624" s="67" t="s">
        <v>379</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t="n">
        <f aca="false">IFERROR(IF(OR(SUMPRODUCT(--ISNUMBER(SEARCH({"a0","a-0","a_0","a/0","a.0"},BN624)))&gt;0,SUMPRODUCT(--ISNUMBER(SEARCH({"ref 0","ref no 0","ref. 0","ref: 0","no. 0","no: 0","# 0","rev 0","email 0","memo 0","form 0","sheet 0","log 0","doc 0","report 0","photo 0","photos 0","img 0","file 0","ack 0","batch 0","lot 0","job 0","record 0","fax 0","letter 0","ref0","#0","no.0","no:0"},BM624)))&gt;0,AND(SUMPRODUCT(--ISNUMBER(SEARCH({" ref "," email "," memo "," form "," sheet "," report "," ack "," letter "," record "," log "," doc "," file "," batch "," lot "," job "," fax "," rev "," ticket "," case "," order "},(" "&amp;SUBSTITUTE(SUBSTITUTE(SUBSTITUTE(BM624,":"," "),"."," "),","," ")&amp;" "))))&gt;0,ISNUMBER(SEARCH("000",SUBSTITUTE(BM624,":"," ")))),SUMPRODUCT(--ISNUMBER(SEARCH({"http","www.","\",".pdf",".jpg",".jpeg",".png",".heic",".xls",".doc",".msg",".eml"},Z624)))&gt;0),1,0),0)</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IFERROR(IF(OR(SUMPRODUCT(--ISNUMBER(SEARCH({"a0","a-0","a_0","a/0","a.0"},BP624)))&gt;0,SUMPRODUCT(--ISNUMBER(SEARCH({"ref 0","ref no 0","ref. 0","ref: 0","no. 0","no: 0","# 0","rev 0","email 0","memo 0","form 0","sheet 0","log 0","doc 0","report 0","photo 0","photos 0","img 0","file 0","ack 0","batch 0","lot 0","job 0","record 0","fax 0","letter 0","ref0","#0","no.0","no:0"},BO624)))&gt;0,AND(SUMPRODUCT(--ISNUMBER(SEARCH({" ref "," email "," memo "," form "," sheet "," report "," ack "," letter "," record "," log "," doc "," file "," batch "," lot "," job "," fax "," rev "," ticket "," case "," order "},(" "&amp;SUBSTITUTE(SUBSTITUTE(SUBSTITUTE(BO624,":"," "),"."," "),","," ")&amp;" "))))&gt;0,ISNUMBER(SEARCH("000",SUBSTITUTE(BO624,":"," ")))),SUMPRODUCT(--ISNUMBER(SEARCH({"http","www.","\",".pdf",".jpg",".jpeg",".png",".heic",".xls",".doc",".msg",".eml"},W624)))&gt;0),1,0),0)</f>
        <v>0</v>
      </c>
    </row>
    <row r="625" customFormat="false" ht="39.75" hidden="false" customHeight="true" outlineLevel="0" collapsed="false">
      <c r="A625" s="57" t="s">
        <v>1331</v>
      </c>
      <c r="B625" s="57" t="s">
        <v>301</v>
      </c>
      <c r="C625" s="57" t="str">
        <f aca="false">Flights!$F$23</f>
        <v>MH0053</v>
      </c>
      <c r="D625" s="58" t="n">
        <f aca="false">Flights!$D$23</f>
        <v>46324</v>
      </c>
      <c r="E625" s="57" t="str">
        <f aca="false">Flights!$G$23&amp;"-"&amp;Flights!$H$23</f>
        <v>KIX-KUL</v>
      </c>
      <c r="F625" s="57" t="str">
        <f aca="false">Flights!$K$23</f>
        <v>EY</v>
      </c>
      <c r="G625" s="57" t="s">
        <v>81</v>
      </c>
      <c r="H625" s="57" t="s">
        <v>374</v>
      </c>
      <c r="I625" s="57" t="s">
        <v>401</v>
      </c>
      <c r="J625" s="57" t="s">
        <v>402</v>
      </c>
      <c r="K625" s="67" t="s">
        <v>403</v>
      </c>
      <c r="L625" s="67" t="s">
        <v>378</v>
      </c>
      <c r="M625" s="67"/>
      <c r="N625" s="67" t="s">
        <v>379</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t="n">
        <f aca="false">IFERROR(IF(OR(SUMPRODUCT(--ISNUMBER(SEARCH({"a0","a-0","a_0","a/0","a.0"},BN625)))&gt;0,SUMPRODUCT(--ISNUMBER(SEARCH({"ref 0","ref no 0","ref. 0","ref: 0","no. 0","no: 0","# 0","rev 0","email 0","memo 0","form 0","sheet 0","log 0","doc 0","report 0","photo 0","photos 0","img 0","file 0","ack 0","batch 0","lot 0","job 0","record 0","fax 0","letter 0","ref0","#0","no.0","no:0"},BM625)))&gt;0,AND(SUMPRODUCT(--ISNUMBER(SEARCH({" ref "," email "," memo "," form "," sheet "," report "," ack "," letter "," record "," log "," doc "," file "," batch "," lot "," job "," fax "," rev "," ticket "," case "," order "},(" "&amp;SUBSTITUTE(SUBSTITUTE(SUBSTITUTE(BM625,":"," "),"."," "),","," ")&amp;" "))))&gt;0,ISNUMBER(SEARCH("000",SUBSTITUTE(BM625,":"," ")))),SUMPRODUCT(--ISNUMBER(SEARCH({"http","www.","\",".pdf",".jpg",".jpeg",".png",".heic",".xls",".doc",".msg",".eml"},Z625)))&gt;0),1,0),0)</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IFERROR(IF(OR(SUMPRODUCT(--ISNUMBER(SEARCH({"a0","a-0","a_0","a/0","a.0"},BP625)))&gt;0,SUMPRODUCT(--ISNUMBER(SEARCH({"ref 0","ref no 0","ref. 0","ref: 0","no. 0","no: 0","# 0","rev 0","email 0","memo 0","form 0","sheet 0","log 0","doc 0","report 0","photo 0","photos 0","img 0","file 0","ack 0","batch 0","lot 0","job 0","record 0","fax 0","letter 0","ref0","#0","no.0","no:0"},BO625)))&gt;0,AND(SUMPRODUCT(--ISNUMBER(SEARCH({" ref "," email "," memo "," form "," sheet "," report "," ack "," letter "," record "," log "," doc "," file "," batch "," lot "," job "," fax "," rev "," ticket "," case "," order "},(" "&amp;SUBSTITUTE(SUBSTITUTE(SUBSTITUTE(BO625,":"," "),"."," "),","," ")&amp;" "))))&gt;0,ISNUMBER(SEARCH("000",SUBSTITUTE(BO625,":"," ")))),SUMPRODUCT(--ISNUMBER(SEARCH({"http","www.","\",".pdf",".jpg",".jpeg",".png",".heic",".xls",".doc",".msg",".eml"},W625)))&gt;0),1,0),0)</f>
        <v>0</v>
      </c>
    </row>
    <row r="626" customFormat="false" ht="39.75" hidden="false" customHeight="true" outlineLevel="0" collapsed="false">
      <c r="A626" s="57" t="s">
        <v>1332</v>
      </c>
      <c r="B626" s="57" t="s">
        <v>301</v>
      </c>
      <c r="C626" s="57" t="str">
        <f aca="false">Flights!$F$23</f>
        <v>MH0053</v>
      </c>
      <c r="D626" s="58" t="n">
        <f aca="false">Flights!$D$23</f>
        <v>46324</v>
      </c>
      <c r="E626" s="57" t="str">
        <f aca="false">Flights!$G$23&amp;"-"&amp;Flights!$H$23</f>
        <v>KIX-KUL</v>
      </c>
      <c r="F626" s="57" t="str">
        <f aca="false">Flights!$K$23</f>
        <v>EY</v>
      </c>
      <c r="G626" s="57" t="s">
        <v>81</v>
      </c>
      <c r="H626" s="57" t="s">
        <v>374</v>
      </c>
      <c r="I626" s="57" t="s">
        <v>401</v>
      </c>
      <c r="J626" s="57" t="s">
        <v>405</v>
      </c>
      <c r="K626" s="67" t="s">
        <v>403</v>
      </c>
      <c r="L626" s="67" t="s">
        <v>378</v>
      </c>
      <c r="M626" s="67"/>
      <c r="N626" s="67" t="s">
        <v>379</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t="n">
        <f aca="false">IFERROR(IF(OR(SUMPRODUCT(--ISNUMBER(SEARCH({"a0","a-0","a_0","a/0","a.0"},BN626)))&gt;0,SUMPRODUCT(--ISNUMBER(SEARCH({"ref 0","ref no 0","ref. 0","ref: 0","no. 0","no: 0","# 0","rev 0","email 0","memo 0","form 0","sheet 0","log 0","doc 0","report 0","photo 0","photos 0","img 0","file 0","ack 0","batch 0","lot 0","job 0","record 0","fax 0","letter 0","ref0","#0","no.0","no:0"},BM626)))&gt;0,AND(SUMPRODUCT(--ISNUMBER(SEARCH({" ref "," email "," memo "," form "," sheet "," report "," ack "," letter "," record "," log "," doc "," file "," batch "," lot "," job "," fax "," rev "," ticket "," case "," order "},(" "&amp;SUBSTITUTE(SUBSTITUTE(SUBSTITUTE(BM626,":"," "),"."," "),","," ")&amp;" "))))&gt;0,ISNUMBER(SEARCH("000",SUBSTITUTE(BM626,":"," ")))),SUMPRODUCT(--ISNUMBER(SEARCH({"http","www.","\",".pdf",".jpg",".jpeg",".png",".heic",".xls",".doc",".msg",".eml"},Z626)))&gt;0),1,0),0)</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IFERROR(IF(OR(SUMPRODUCT(--ISNUMBER(SEARCH({"a0","a-0","a_0","a/0","a.0"},BP626)))&gt;0,SUMPRODUCT(--ISNUMBER(SEARCH({"ref 0","ref no 0","ref. 0","ref: 0","no. 0","no: 0","# 0","rev 0","email 0","memo 0","form 0","sheet 0","log 0","doc 0","report 0","photo 0","photos 0","img 0","file 0","ack 0","batch 0","lot 0","job 0","record 0","fax 0","letter 0","ref0","#0","no.0","no:0"},BO626)))&gt;0,AND(SUMPRODUCT(--ISNUMBER(SEARCH({" ref "," email "," memo "," form "," sheet "," report "," ack "," letter "," record "," log "," doc "," file "," batch "," lot "," job "," fax "," rev "," ticket "," case "," order "},(" "&amp;SUBSTITUTE(SUBSTITUTE(SUBSTITUTE(BO626,":"," "),"."," "),","," ")&amp;" "))))&gt;0,ISNUMBER(SEARCH("000",SUBSTITUTE(BO626,":"," ")))),SUMPRODUCT(--ISNUMBER(SEARCH({"http","www.","\",".pdf",".jpg",".jpeg",".png",".heic",".xls",".doc",".msg",".eml"},W626)))&gt;0),1,0),0)</f>
        <v>0</v>
      </c>
    </row>
    <row r="627" customFormat="false" ht="39.75" hidden="false" customHeight="true" outlineLevel="0" collapsed="false">
      <c r="A627" s="57" t="s">
        <v>1333</v>
      </c>
      <c r="B627" s="57" t="s">
        <v>301</v>
      </c>
      <c r="C627" s="57" t="str">
        <f aca="false">Flights!$F$23</f>
        <v>MH0053</v>
      </c>
      <c r="D627" s="58" t="n">
        <f aca="false">Flights!$D$23</f>
        <v>46324</v>
      </c>
      <c r="E627" s="57" t="str">
        <f aca="false">Flights!$G$23&amp;"-"&amp;Flights!$H$23</f>
        <v>KIX-KUL</v>
      </c>
      <c r="F627" s="57" t="str">
        <f aca="false">Flights!$K$23</f>
        <v>EY</v>
      </c>
      <c r="G627" s="57" t="s">
        <v>81</v>
      </c>
      <c r="H627" s="57" t="s">
        <v>374</v>
      </c>
      <c r="I627" s="57" t="s">
        <v>407</v>
      </c>
      <c r="J627" s="57" t="s">
        <v>408</v>
      </c>
      <c r="K627" s="67" t="s">
        <v>1334</v>
      </c>
      <c r="L627" s="67" t="s">
        <v>1272</v>
      </c>
      <c r="M627" s="67"/>
      <c r="N627" s="67" t="s">
        <v>379</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t="n">
        <f aca="false">IFERROR(IF(OR(SUMPRODUCT(--ISNUMBER(SEARCH({"a0","a-0","a_0","a/0","a.0"},BN627)))&gt;0,SUMPRODUCT(--ISNUMBER(SEARCH({"ref 0","ref no 0","ref. 0","ref: 0","no. 0","no: 0","# 0","rev 0","email 0","memo 0","form 0","sheet 0","log 0","doc 0","report 0","photo 0","photos 0","img 0","file 0","ack 0","batch 0","lot 0","job 0","record 0","fax 0","letter 0","ref0","#0","no.0","no:0"},BM627)))&gt;0,AND(SUMPRODUCT(--ISNUMBER(SEARCH({" ref "," email "," memo "," form "," sheet "," report "," ack "," letter "," record "," log "," doc "," file "," batch "," lot "," job "," fax "," rev "," ticket "," case "," order "},(" "&amp;SUBSTITUTE(SUBSTITUTE(SUBSTITUTE(BM627,":"," "),"."," "),","," ")&amp;" "))))&gt;0,ISNUMBER(SEARCH("000",SUBSTITUTE(BM627,":"," ")))),SUMPRODUCT(--ISNUMBER(SEARCH({"http","www.","\",".pdf",".jpg",".jpeg",".png",".heic",".xls",".doc",".msg",".eml"},Z627)))&gt;0),1,0),0)</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IFERROR(IF(OR(SUMPRODUCT(--ISNUMBER(SEARCH({"a0","a-0","a_0","a/0","a.0"},BP627)))&gt;0,SUMPRODUCT(--ISNUMBER(SEARCH({"ref 0","ref no 0","ref. 0","ref: 0","no. 0","no: 0","# 0","rev 0","email 0","memo 0","form 0","sheet 0","log 0","doc 0","report 0","photo 0","photos 0","img 0","file 0","ack 0","batch 0","lot 0","job 0","record 0","fax 0","letter 0","ref0","#0","no.0","no:0"},BO627)))&gt;0,AND(SUMPRODUCT(--ISNUMBER(SEARCH({" ref "," email "," memo "," form "," sheet "," report "," ack "," letter "," record "," log "," doc "," file "," batch "," lot "," job "," fax "," rev "," ticket "," case "," order "},(" "&amp;SUBSTITUTE(SUBSTITUTE(SUBSTITUTE(BO627,":"," "),"."," "),","," ")&amp;" "))))&gt;0,ISNUMBER(SEARCH("000",SUBSTITUTE(BO627,":"," ")))),SUMPRODUCT(--ISNUMBER(SEARCH({"http","www.","\",".pdf",".jpg",".jpeg",".png",".heic",".xls",".doc",".msg",".eml"},W627)))&gt;0),1,0),0)</f>
        <v>0</v>
      </c>
    </row>
    <row r="628" customFormat="false" ht="39.75" hidden="false" customHeight="true" outlineLevel="0" collapsed="false">
      <c r="A628" s="57" t="s">
        <v>1335</v>
      </c>
      <c r="B628" s="57" t="s">
        <v>301</v>
      </c>
      <c r="C628" s="57" t="str">
        <f aca="false">Flights!$F$23</f>
        <v>MH0053</v>
      </c>
      <c r="D628" s="58" t="n">
        <f aca="false">Flights!$D$23</f>
        <v>46324</v>
      </c>
      <c r="E628" s="57" t="str">
        <f aca="false">Flights!$G$23&amp;"-"&amp;Flights!$H$23</f>
        <v>KIX-KUL</v>
      </c>
      <c r="F628" s="57" t="str">
        <f aca="false">Flights!$K$23</f>
        <v>EY</v>
      </c>
      <c r="G628" s="57" t="s">
        <v>83</v>
      </c>
      <c r="H628" s="57" t="s">
        <v>374</v>
      </c>
      <c r="I628" s="57" t="s">
        <v>375</v>
      </c>
      <c r="J628" s="57" t="s">
        <v>412</v>
      </c>
      <c r="K628" s="67" t="s">
        <v>413</v>
      </c>
      <c r="L628" s="67" t="s">
        <v>414</v>
      </c>
      <c r="M628" s="67"/>
      <c r="N628" s="67" t="s">
        <v>379</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t="n">
        <f aca="false">IFERROR(IF(OR(SUMPRODUCT(--ISNUMBER(SEARCH({"a0","a-0","a_0","a/0","a.0"},BN628)))&gt;0,SUMPRODUCT(--ISNUMBER(SEARCH({"ref 0","ref no 0","ref. 0","ref: 0","no. 0","no: 0","# 0","rev 0","email 0","memo 0","form 0","sheet 0","log 0","doc 0","report 0","photo 0","photos 0","img 0","file 0","ack 0","batch 0","lot 0","job 0","record 0","fax 0","letter 0","ref0","#0","no.0","no:0"},BM628)))&gt;0,AND(SUMPRODUCT(--ISNUMBER(SEARCH({" ref "," email "," memo "," form "," sheet "," report "," ack "," letter "," record "," log "," doc "," file "," batch "," lot "," job "," fax "," rev "," ticket "," case "," order "},(" "&amp;SUBSTITUTE(SUBSTITUTE(SUBSTITUTE(BM628,":"," "),"."," "),","," ")&amp;" "))))&gt;0,ISNUMBER(SEARCH("000",SUBSTITUTE(BM628,":"," ")))),SUMPRODUCT(--ISNUMBER(SEARCH({"http","www.","\",".pdf",".jpg",".jpeg",".png",".heic",".xls",".doc",".msg",".eml"},Z628)))&gt;0),1,0),0)</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IFERROR(IF(OR(SUMPRODUCT(--ISNUMBER(SEARCH({"a0","a-0","a_0","a/0","a.0"},BP628)))&gt;0,SUMPRODUCT(--ISNUMBER(SEARCH({"ref 0","ref no 0","ref. 0","ref: 0","no. 0","no: 0","# 0","rev 0","email 0","memo 0","form 0","sheet 0","log 0","doc 0","report 0","photo 0","photos 0","img 0","file 0","ack 0","batch 0","lot 0","job 0","record 0","fax 0","letter 0","ref0","#0","no.0","no:0"},BO628)))&gt;0,AND(SUMPRODUCT(--ISNUMBER(SEARCH({" ref "," email "," memo "," form "," sheet "," report "," ack "," letter "," record "," log "," doc "," file "," batch "," lot "," job "," fax "," rev "," ticket "," case "," order "},(" "&amp;SUBSTITUTE(SUBSTITUTE(SUBSTITUTE(BO628,":"," "),"."," "),","," ")&amp;" "))))&gt;0,ISNUMBER(SEARCH("000",SUBSTITUTE(BO628,":"," ")))),SUMPRODUCT(--ISNUMBER(SEARCH({"http","www.","\",".pdf",".jpg",".jpeg",".png",".heic",".xls",".doc",".msg",".eml"},W628)))&gt;0),1,0),0)</f>
        <v>0</v>
      </c>
    </row>
    <row r="629" customFormat="false" ht="39.75" hidden="false" customHeight="true" outlineLevel="0" collapsed="false">
      <c r="A629" s="57" t="s">
        <v>1336</v>
      </c>
      <c r="B629" s="57" t="s">
        <v>301</v>
      </c>
      <c r="C629" s="57" t="str">
        <f aca="false">Flights!$F$23</f>
        <v>MH0053</v>
      </c>
      <c r="D629" s="58" t="n">
        <f aca="false">Flights!$D$23</f>
        <v>46324</v>
      </c>
      <c r="E629" s="57" t="str">
        <f aca="false">Flights!$G$23&amp;"-"&amp;Flights!$H$23</f>
        <v>KIX-KUL</v>
      </c>
      <c r="F629" s="57" t="str">
        <f aca="false">Flights!$K$23</f>
        <v>EY</v>
      </c>
      <c r="G629" s="57" t="s">
        <v>416</v>
      </c>
      <c r="H629" s="57" t="s">
        <v>374</v>
      </c>
      <c r="I629" s="57" t="s">
        <v>375</v>
      </c>
      <c r="J629" s="57" t="s">
        <v>417</v>
      </c>
      <c r="K629" s="67"/>
      <c r="L629" s="67" t="s">
        <v>418</v>
      </c>
      <c r="M629" s="67"/>
      <c r="N629" s="67" t="s">
        <v>379</v>
      </c>
      <c r="O629" s="67" t="s">
        <v>419</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t="n">
        <f aca="false">IFERROR(IF(OR(SUMPRODUCT(--ISNUMBER(SEARCH({"a0","a-0","a_0","a/0","a.0"},BN629)))&gt;0,SUMPRODUCT(--ISNUMBER(SEARCH({"ref 0","ref no 0","ref. 0","ref: 0","no. 0","no: 0","# 0","rev 0","email 0","memo 0","form 0","sheet 0","log 0","doc 0","report 0","photo 0","photos 0","img 0","file 0","ack 0","batch 0","lot 0","job 0","record 0","fax 0","letter 0","ref0","#0","no.0","no:0"},BM629)))&gt;0,AND(SUMPRODUCT(--ISNUMBER(SEARCH({" ref "," email "," memo "," form "," sheet "," report "," ack "," letter "," record "," log "," doc "," file "," batch "," lot "," job "," fax "," rev "," ticket "," case "," order "},(" "&amp;SUBSTITUTE(SUBSTITUTE(SUBSTITUTE(BM629,":"," "),"."," "),","," ")&amp;" "))))&gt;0,ISNUMBER(SEARCH("000",SUBSTITUTE(BM629,":"," ")))),SUMPRODUCT(--ISNUMBER(SEARCH({"http","www.","\",".pdf",".jpg",".jpeg",".png",".heic",".xls",".doc",".msg",".eml"},Z629)))&gt;0),1,0),0)</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IFERROR(IF(OR(SUMPRODUCT(--ISNUMBER(SEARCH({"a0","a-0","a_0","a/0","a.0"},BP629)))&gt;0,SUMPRODUCT(--ISNUMBER(SEARCH({"ref 0","ref no 0","ref. 0","ref: 0","no. 0","no: 0","# 0","rev 0","email 0","memo 0","form 0","sheet 0","log 0","doc 0","report 0","photo 0","photos 0","img 0","file 0","ack 0","batch 0","lot 0","job 0","record 0","fax 0","letter 0","ref0","#0","no.0","no:0"},BO629)))&gt;0,AND(SUMPRODUCT(--ISNUMBER(SEARCH({" ref "," email "," memo "," form "," sheet "," report "," ack "," letter "," record "," log "," doc "," file "," batch "," lot "," job "," fax "," rev "," ticket "," case "," order "},(" "&amp;SUBSTITUTE(SUBSTITUTE(SUBSTITUTE(BO629,":"," "),"."," "),","," ")&amp;" "))))&gt;0,ISNUMBER(SEARCH("000",SUBSTITUTE(BO629,":"," ")))),SUMPRODUCT(--ISNUMBER(SEARCH({"http","www.","\",".pdf",".jpg",".jpeg",".png",".heic",".xls",".doc",".msg",".eml"},W629)))&gt;0),1,0),0)</f>
        <v>0</v>
      </c>
    </row>
    <row r="630" customFormat="false" ht="39.75" hidden="false" customHeight="true" outlineLevel="0" collapsed="false">
      <c r="A630" s="57" t="s">
        <v>1337</v>
      </c>
      <c r="B630" s="57" t="s">
        <v>301</v>
      </c>
      <c r="C630" s="57" t="str">
        <f aca="false">Flights!$F$23</f>
        <v>MH0053</v>
      </c>
      <c r="D630" s="58" t="n">
        <f aca="false">Flights!$D$23</f>
        <v>46324</v>
      </c>
      <c r="E630" s="57" t="str">
        <f aca="false">Flights!$G$23&amp;"-"&amp;Flights!$H$23</f>
        <v>KIX-KUL</v>
      </c>
      <c r="F630" s="57" t="str">
        <f aca="false">Flights!$K$23</f>
        <v>EY</v>
      </c>
      <c r="G630" s="57" t="s">
        <v>416</v>
      </c>
      <c r="H630" s="57" t="s">
        <v>374</v>
      </c>
      <c r="I630" s="57" t="s">
        <v>375</v>
      </c>
      <c r="J630" s="57" t="s">
        <v>421</v>
      </c>
      <c r="K630" s="67" t="s">
        <v>422</v>
      </c>
      <c r="L630" s="67" t="s">
        <v>418</v>
      </c>
      <c r="M630" s="67"/>
      <c r="N630" s="67" t="s">
        <v>379</v>
      </c>
      <c r="O630" s="67" t="s">
        <v>419</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t="n">
        <f aca="false">IFERROR(IF(OR(SUMPRODUCT(--ISNUMBER(SEARCH({"a0","a-0","a_0","a/0","a.0"},BN630)))&gt;0,SUMPRODUCT(--ISNUMBER(SEARCH({"ref 0","ref no 0","ref. 0","ref: 0","no. 0","no: 0","# 0","rev 0","email 0","memo 0","form 0","sheet 0","log 0","doc 0","report 0","photo 0","photos 0","img 0","file 0","ack 0","batch 0","lot 0","job 0","record 0","fax 0","letter 0","ref0","#0","no.0","no:0"},BM630)))&gt;0,AND(SUMPRODUCT(--ISNUMBER(SEARCH({" ref "," email "," memo "," form "," sheet "," report "," ack "," letter "," record "," log "," doc "," file "," batch "," lot "," job "," fax "," rev "," ticket "," case "," order "},(" "&amp;SUBSTITUTE(SUBSTITUTE(SUBSTITUTE(BM630,":"," "),"."," "),","," ")&amp;" "))))&gt;0,ISNUMBER(SEARCH("000",SUBSTITUTE(BM630,":"," ")))),SUMPRODUCT(--ISNUMBER(SEARCH({"http","www.","\",".pdf",".jpg",".jpeg",".png",".heic",".xls",".doc",".msg",".eml"},Z630)))&gt;0),1,0),0)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IFERROR(IF(OR(SUMPRODUCT(--ISNUMBER(SEARCH({"a0","a-0","a_0","a/0","a.0"},BP630)))&gt;0,SUMPRODUCT(--ISNUMBER(SEARCH({"ref 0","ref no 0","ref. 0","ref: 0","no. 0","no: 0","# 0","rev 0","email 0","memo 0","form 0","sheet 0","log 0","doc 0","report 0","photo 0","photos 0","img 0","file 0","ack 0","batch 0","lot 0","job 0","record 0","fax 0","letter 0","ref0","#0","no.0","no:0"},BO630)))&gt;0,AND(SUMPRODUCT(--ISNUMBER(SEARCH({" ref "," email "," memo "," form "," sheet "," report "," ack "," letter "," record "," log "," doc "," file "," batch "," lot "," job "," fax "," rev "," ticket "," case "," order "},(" "&amp;SUBSTITUTE(SUBSTITUTE(SUBSTITUTE(BO630,":"," "),"."," "),","," ")&amp;" "))))&gt;0,ISNUMBER(SEARCH("000",SUBSTITUTE(BO630,":"," ")))),SUMPRODUCT(--ISNUMBER(SEARCH({"http","www.","\",".pdf",".jpg",".jpeg",".png",".heic",".xls",".doc",".msg",".eml"},W630)))&gt;0),1,0),0)</f>
        <v>0</v>
      </c>
    </row>
    <row r="631" customFormat="false" ht="39.75" hidden="false" customHeight="true" outlineLevel="0" collapsed="false">
      <c r="A631" s="57" t="s">
        <v>1338</v>
      </c>
      <c r="B631" s="57" t="s">
        <v>301</v>
      </c>
      <c r="C631" s="57" t="str">
        <f aca="false">Flights!$F$23</f>
        <v>MH0053</v>
      </c>
      <c r="D631" s="58" t="n">
        <f aca="false">Flights!$D$23</f>
        <v>46324</v>
      </c>
      <c r="E631" s="57" t="str">
        <f aca="false">Flights!$G$23&amp;"-"&amp;Flights!$H$23</f>
        <v>KIX-KUL</v>
      </c>
      <c r="F631" s="57" t="str">
        <f aca="false">Flights!$K$23</f>
        <v>EY</v>
      </c>
      <c r="G631" s="57" t="s">
        <v>416</v>
      </c>
      <c r="H631" s="57" t="s">
        <v>374</v>
      </c>
      <c r="I631" s="57" t="s">
        <v>424</v>
      </c>
      <c r="J631" s="57" t="s">
        <v>425</v>
      </c>
      <c r="K631" s="67"/>
      <c r="L631" s="67" t="s">
        <v>418</v>
      </c>
      <c r="M631" s="67"/>
      <c r="N631" s="67" t="s">
        <v>379</v>
      </c>
      <c r="O631" s="67" t="s">
        <v>419</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t="n">
        <f aca="false">IFERROR(IF(OR(SUMPRODUCT(--ISNUMBER(SEARCH({"a0","a-0","a_0","a/0","a.0"},BN631)))&gt;0,SUMPRODUCT(--ISNUMBER(SEARCH({"ref 0","ref no 0","ref. 0","ref: 0","no. 0","no: 0","# 0","rev 0","email 0","memo 0","form 0","sheet 0","log 0","doc 0","report 0","photo 0","photos 0","img 0","file 0","ack 0","batch 0","lot 0","job 0","record 0","fax 0","letter 0","ref0","#0","no.0","no:0"},BM631)))&gt;0,AND(SUMPRODUCT(--ISNUMBER(SEARCH({" ref "," email "," memo "," form "," sheet "," report "," ack "," letter "," record "," log "," doc "," file "," batch "," lot "," job "," fax "," rev "," ticket "," case "," order "},(" "&amp;SUBSTITUTE(SUBSTITUTE(SUBSTITUTE(BM631,":"," "),"."," "),","," ")&amp;" "))))&gt;0,ISNUMBER(SEARCH("000",SUBSTITUTE(BM631,":"," ")))),SUMPRODUCT(--ISNUMBER(SEARCH({"http","www.","\",".pdf",".jpg",".jpeg",".png",".heic",".xls",".doc",".msg",".eml"},Z631)))&gt;0),1,0),0)</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IFERROR(IF(OR(SUMPRODUCT(--ISNUMBER(SEARCH({"a0","a-0","a_0","a/0","a.0"},BP631)))&gt;0,SUMPRODUCT(--ISNUMBER(SEARCH({"ref 0","ref no 0","ref. 0","ref: 0","no. 0","no: 0","# 0","rev 0","email 0","memo 0","form 0","sheet 0","log 0","doc 0","report 0","photo 0","photos 0","img 0","file 0","ack 0","batch 0","lot 0","job 0","record 0","fax 0","letter 0","ref0","#0","no.0","no:0"},BO631)))&gt;0,AND(SUMPRODUCT(--ISNUMBER(SEARCH({" ref "," email "," memo "," form "," sheet "," report "," ack "," letter "," record "," log "," doc "," file "," batch "," lot "," job "," fax "," rev "," ticket "," case "," order "},(" "&amp;SUBSTITUTE(SUBSTITUTE(SUBSTITUTE(BO631,":"," "),"."," "),","," ")&amp;" "))))&gt;0,ISNUMBER(SEARCH("000",SUBSTITUTE(BO631,":"," ")))),SUMPRODUCT(--ISNUMBER(SEARCH({"http","www.","\",".pdf",".jpg",".jpeg",".png",".heic",".xls",".doc",".msg",".eml"},W631)))&gt;0),1,0),0)</f>
        <v>0</v>
      </c>
    </row>
    <row r="632" customFormat="false" ht="39.75" hidden="false" customHeight="true" outlineLevel="0" collapsed="false">
      <c r="A632" s="57" t="s">
        <v>1339</v>
      </c>
      <c r="B632" s="57" t="s">
        <v>301</v>
      </c>
      <c r="C632" s="57" t="str">
        <f aca="false">Flights!$F$23</f>
        <v>MH0053</v>
      </c>
      <c r="D632" s="58" t="n">
        <f aca="false">Flights!$D$23</f>
        <v>46324</v>
      </c>
      <c r="E632" s="57" t="str">
        <f aca="false">Flights!$G$23&amp;"-"&amp;Flights!$H$23</f>
        <v>KIX-KUL</v>
      </c>
      <c r="F632" s="57" t="str">
        <f aca="false">Flights!$K$23</f>
        <v>EY</v>
      </c>
      <c r="G632" s="57" t="s">
        <v>416</v>
      </c>
      <c r="H632" s="57" t="s">
        <v>374</v>
      </c>
      <c r="I632" s="57" t="s">
        <v>424</v>
      </c>
      <c r="J632" s="57" t="s">
        <v>427</v>
      </c>
      <c r="K632" s="67"/>
      <c r="L632" s="67" t="s">
        <v>418</v>
      </c>
      <c r="M632" s="67"/>
      <c r="N632" s="67" t="s">
        <v>379</v>
      </c>
      <c r="O632" s="67" t="s">
        <v>419</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t="n">
        <f aca="false">IFERROR(IF(OR(SUMPRODUCT(--ISNUMBER(SEARCH({"a0","a-0","a_0","a/0","a.0"},BN632)))&gt;0,SUMPRODUCT(--ISNUMBER(SEARCH({"ref 0","ref no 0","ref. 0","ref: 0","no. 0","no: 0","# 0","rev 0","email 0","memo 0","form 0","sheet 0","log 0","doc 0","report 0","photo 0","photos 0","img 0","file 0","ack 0","batch 0","lot 0","job 0","record 0","fax 0","letter 0","ref0","#0","no.0","no:0"},BM632)))&gt;0,AND(SUMPRODUCT(--ISNUMBER(SEARCH({" ref "," email "," memo "," form "," sheet "," report "," ack "," letter "," record "," log "," doc "," file "," batch "," lot "," job "," fax "," rev "," ticket "," case "," order "},(" "&amp;SUBSTITUTE(SUBSTITUTE(SUBSTITUTE(BM632,":"," "),"."," "),","," ")&amp;" "))))&gt;0,ISNUMBER(SEARCH("000",SUBSTITUTE(BM632,":"," ")))),SUMPRODUCT(--ISNUMBER(SEARCH({"http","www.","\",".pdf",".jpg",".jpeg",".png",".heic",".xls",".doc",".msg",".eml"},Z632)))&gt;0),1,0),0)</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IFERROR(IF(OR(SUMPRODUCT(--ISNUMBER(SEARCH({"a0","a-0","a_0","a/0","a.0"},BP632)))&gt;0,SUMPRODUCT(--ISNUMBER(SEARCH({"ref 0","ref no 0","ref. 0","ref: 0","no. 0","no: 0","# 0","rev 0","email 0","memo 0","form 0","sheet 0","log 0","doc 0","report 0","photo 0","photos 0","img 0","file 0","ack 0","batch 0","lot 0","job 0","record 0","fax 0","letter 0","ref0","#0","no.0","no:0"},BO632)))&gt;0,AND(SUMPRODUCT(--ISNUMBER(SEARCH({" ref "," email "," memo "," form "," sheet "," report "," ack "," letter "," record "," log "," doc "," file "," batch "," lot "," job "," fax "," rev "," ticket "," case "," order "},(" "&amp;SUBSTITUTE(SUBSTITUTE(SUBSTITUTE(BO632,":"," "),"."," "),","," ")&amp;" "))))&gt;0,ISNUMBER(SEARCH("000",SUBSTITUTE(BO632,":"," ")))),SUMPRODUCT(--ISNUMBER(SEARCH({"http","www.","\",".pdf",".jpg",".jpeg",".png",".heic",".xls",".doc",".msg",".eml"},W632)))&gt;0),1,0),0)</f>
        <v>0</v>
      </c>
    </row>
    <row r="633" customFormat="false" ht="39.75" hidden="false" customHeight="true" outlineLevel="0" collapsed="false">
      <c r="A633" s="57" t="s">
        <v>1340</v>
      </c>
      <c r="B633" s="57" t="s">
        <v>301</v>
      </c>
      <c r="C633" s="57" t="str">
        <f aca="false">Flights!$F$23</f>
        <v>MH0053</v>
      </c>
      <c r="D633" s="58" t="n">
        <f aca="false">Flights!$D$23</f>
        <v>46324</v>
      </c>
      <c r="E633" s="57" t="str">
        <f aca="false">Flights!$G$23&amp;"-"&amp;Flights!$H$23</f>
        <v>KIX-KUL</v>
      </c>
      <c r="F633" s="57" t="str">
        <f aca="false">Flights!$K$23</f>
        <v>EY</v>
      </c>
      <c r="G633" s="57" t="s">
        <v>416</v>
      </c>
      <c r="H633" s="57" t="s">
        <v>374</v>
      </c>
      <c r="I633" s="57" t="s">
        <v>424</v>
      </c>
      <c r="J633" s="57" t="s">
        <v>429</v>
      </c>
      <c r="K633" s="67"/>
      <c r="L633" s="67" t="s">
        <v>418</v>
      </c>
      <c r="M633" s="67"/>
      <c r="N633" s="67" t="s">
        <v>379</v>
      </c>
      <c r="O633" s="67" t="s">
        <v>419</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t="n">
        <f aca="false">IFERROR(IF(OR(SUMPRODUCT(--ISNUMBER(SEARCH({"a0","a-0","a_0","a/0","a.0"},BN633)))&gt;0,SUMPRODUCT(--ISNUMBER(SEARCH({"ref 0","ref no 0","ref. 0","ref: 0","no. 0","no: 0","# 0","rev 0","email 0","memo 0","form 0","sheet 0","log 0","doc 0","report 0","photo 0","photos 0","img 0","file 0","ack 0","batch 0","lot 0","job 0","record 0","fax 0","letter 0","ref0","#0","no.0","no:0"},BM633)))&gt;0,AND(SUMPRODUCT(--ISNUMBER(SEARCH({" ref "," email "," memo "," form "," sheet "," report "," ack "," letter "," record "," log "," doc "," file "," batch "," lot "," job "," fax "," rev "," ticket "," case "," order "},(" "&amp;SUBSTITUTE(SUBSTITUTE(SUBSTITUTE(BM633,":"," "),"."," "),","," ")&amp;" "))))&gt;0,ISNUMBER(SEARCH("000",SUBSTITUTE(BM633,":"," ")))),SUMPRODUCT(--ISNUMBER(SEARCH({"http","www.","\",".pdf",".jpg",".jpeg",".png",".heic",".xls",".doc",".msg",".eml"},Z633)))&gt;0),1,0),0)</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IFERROR(IF(OR(SUMPRODUCT(--ISNUMBER(SEARCH({"a0","a-0","a_0","a/0","a.0"},BP633)))&gt;0,SUMPRODUCT(--ISNUMBER(SEARCH({"ref 0","ref no 0","ref. 0","ref: 0","no. 0","no: 0","# 0","rev 0","email 0","memo 0","form 0","sheet 0","log 0","doc 0","report 0","photo 0","photos 0","img 0","file 0","ack 0","batch 0","lot 0","job 0","record 0","fax 0","letter 0","ref0","#0","no.0","no:0"},BO633)))&gt;0,AND(SUMPRODUCT(--ISNUMBER(SEARCH({" ref "," email "," memo "," form "," sheet "," report "," ack "," letter "," record "," log "," doc "," file "," batch "," lot "," job "," fax "," rev "," ticket "," case "," order "},(" "&amp;SUBSTITUTE(SUBSTITUTE(SUBSTITUTE(BO633,":"," "),"."," "),","," ")&amp;" "))))&gt;0,ISNUMBER(SEARCH("000",SUBSTITUTE(BO633,":"," ")))),SUMPRODUCT(--ISNUMBER(SEARCH({"http","www.","\",".pdf",".jpg",".jpeg",".png",".heic",".xls",".doc",".msg",".eml"},W633)))&gt;0),1,0),0)</f>
        <v>0</v>
      </c>
    </row>
    <row r="634" customFormat="false" ht="78.75" hidden="false" customHeight="true" outlineLevel="0" collapsed="false">
      <c r="A634" s="57" t="s">
        <v>1341</v>
      </c>
      <c r="B634" s="57" t="s">
        <v>301</v>
      </c>
      <c r="C634" s="57" t="str">
        <f aca="false">Flights!$F$23</f>
        <v>MH0053</v>
      </c>
      <c r="D634" s="58" t="n">
        <f aca="false">Flights!$D$23</f>
        <v>46324</v>
      </c>
      <c r="E634" s="57" t="str">
        <f aca="false">Flights!$G$23&amp;"-"&amp;Flights!$H$23</f>
        <v>KIX-KUL</v>
      </c>
      <c r="F634" s="57" t="str">
        <f aca="false">Flights!$K$23</f>
        <v>EY</v>
      </c>
      <c r="G634" s="57" t="s">
        <v>416</v>
      </c>
      <c r="H634" s="57" t="s">
        <v>374</v>
      </c>
      <c r="I634" s="57" t="s">
        <v>424</v>
      </c>
      <c r="J634" s="57" t="s">
        <v>431</v>
      </c>
      <c r="K634" s="67" t="s">
        <v>569</v>
      </c>
      <c r="L634" s="67" t="s">
        <v>418</v>
      </c>
      <c r="M634" s="67"/>
      <c r="N634" s="67" t="s">
        <v>379</v>
      </c>
      <c r="O634" s="67" t="s">
        <v>419</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t="n">
        <f aca="false">IFERROR(IF(OR(SUMPRODUCT(--ISNUMBER(SEARCH({"a0","a-0","a_0","a/0","a.0"},BN634)))&gt;0,SUMPRODUCT(--ISNUMBER(SEARCH({"ref 0","ref no 0","ref. 0","ref: 0","no. 0","no: 0","# 0","rev 0","email 0","memo 0","form 0","sheet 0","log 0","doc 0","report 0","photo 0","photos 0","img 0","file 0","ack 0","batch 0","lot 0","job 0","record 0","fax 0","letter 0","ref0","#0","no.0","no:0"},BM634)))&gt;0,AND(SUMPRODUCT(--ISNUMBER(SEARCH({" ref "," email "," memo "," form "," sheet "," report "," ack "," letter "," record "," log "," doc "," file "," batch "," lot "," job "," fax "," rev "," ticket "," case "," order "},(" "&amp;SUBSTITUTE(SUBSTITUTE(SUBSTITUTE(BM634,":"," "),"."," "),","," ")&amp;" "))))&gt;0,ISNUMBER(SEARCH("000",SUBSTITUTE(BM634,":"," ")))),SUMPRODUCT(--ISNUMBER(SEARCH({"http","www.","\",".pdf",".jpg",".jpeg",".png",".heic",".xls",".doc",".msg",".eml"},Z634)))&gt;0),1,0),0)</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IFERROR(IF(OR(SUMPRODUCT(--ISNUMBER(SEARCH({"a0","a-0","a_0","a/0","a.0"},BP634)))&gt;0,SUMPRODUCT(--ISNUMBER(SEARCH({"ref 0","ref no 0","ref. 0","ref: 0","no. 0","no: 0","# 0","rev 0","email 0","memo 0","form 0","sheet 0","log 0","doc 0","report 0","photo 0","photos 0","img 0","file 0","ack 0","batch 0","lot 0","job 0","record 0","fax 0","letter 0","ref0","#0","no.0","no:0"},BO634)))&gt;0,AND(SUMPRODUCT(--ISNUMBER(SEARCH({" ref "," email "," memo "," form "," sheet "," report "," ack "," letter "," record "," log "," doc "," file "," batch "," lot "," job "," fax "," rev "," ticket "," case "," order "},(" "&amp;SUBSTITUTE(SUBSTITUTE(SUBSTITUTE(BO634,":"," "),"."," "),","," ")&amp;" "))))&gt;0,ISNUMBER(SEARCH("000",SUBSTITUTE(BO634,":"," ")))),SUMPRODUCT(--ISNUMBER(SEARCH({"http","www.","\",".pdf",".jpg",".jpeg",".png",".heic",".xls",".doc",".msg",".eml"},W634)))&gt;0),1,0),0)</f>
        <v>0</v>
      </c>
    </row>
    <row r="635" customFormat="false" ht="39.75" hidden="false" customHeight="true" outlineLevel="0" collapsed="false">
      <c r="A635" s="57" t="s">
        <v>1342</v>
      </c>
      <c r="B635" s="57" t="s">
        <v>301</v>
      </c>
      <c r="C635" s="57" t="str">
        <f aca="false">Flights!$F$23</f>
        <v>MH0053</v>
      </c>
      <c r="D635" s="58" t="n">
        <f aca="false">Flights!$D$23</f>
        <v>46324</v>
      </c>
      <c r="E635" s="57" t="str">
        <f aca="false">Flights!$G$23&amp;"-"&amp;Flights!$H$23</f>
        <v>KIX-KUL</v>
      </c>
      <c r="F635" s="57" t="str">
        <f aca="false">Flights!$K$23</f>
        <v>EY</v>
      </c>
      <c r="G635" s="57" t="s">
        <v>416</v>
      </c>
      <c r="H635" s="57" t="s">
        <v>374</v>
      </c>
      <c r="I635" s="57" t="s">
        <v>424</v>
      </c>
      <c r="J635" s="57" t="s">
        <v>434</v>
      </c>
      <c r="K635" s="67"/>
      <c r="L635" s="67" t="s">
        <v>418</v>
      </c>
      <c r="M635" s="67"/>
      <c r="N635" s="67" t="s">
        <v>379</v>
      </c>
      <c r="O635" s="67" t="s">
        <v>419</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t="n">
        <f aca="false">IFERROR(IF(OR(SUMPRODUCT(--ISNUMBER(SEARCH({"a0","a-0","a_0","a/0","a.0"},BN635)))&gt;0,SUMPRODUCT(--ISNUMBER(SEARCH({"ref 0","ref no 0","ref. 0","ref: 0","no. 0","no: 0","# 0","rev 0","email 0","memo 0","form 0","sheet 0","log 0","doc 0","report 0","photo 0","photos 0","img 0","file 0","ack 0","batch 0","lot 0","job 0","record 0","fax 0","letter 0","ref0","#0","no.0","no:0"},BM635)))&gt;0,AND(SUMPRODUCT(--ISNUMBER(SEARCH({" ref "," email "," memo "," form "," sheet "," report "," ack "," letter "," record "," log "," doc "," file "," batch "," lot "," job "," fax "," rev "," ticket "," case "," order "},(" "&amp;SUBSTITUTE(SUBSTITUTE(SUBSTITUTE(BM635,":"," "),"."," "),","," ")&amp;" "))))&gt;0,ISNUMBER(SEARCH("000",SUBSTITUTE(BM635,":"," ")))),SUMPRODUCT(--ISNUMBER(SEARCH({"http","www.","\",".pdf",".jpg",".jpeg",".png",".heic",".xls",".doc",".msg",".eml"},Z635)))&gt;0),1,0),0)</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IFERROR(IF(OR(SUMPRODUCT(--ISNUMBER(SEARCH({"a0","a-0","a_0","a/0","a.0"},BP635)))&gt;0,SUMPRODUCT(--ISNUMBER(SEARCH({"ref 0","ref no 0","ref. 0","ref: 0","no. 0","no: 0","# 0","rev 0","email 0","memo 0","form 0","sheet 0","log 0","doc 0","report 0","photo 0","photos 0","img 0","file 0","ack 0","batch 0","lot 0","job 0","record 0","fax 0","letter 0","ref0","#0","no.0","no:0"},BO635)))&gt;0,AND(SUMPRODUCT(--ISNUMBER(SEARCH({" ref "," email "," memo "," form "," sheet "," report "," ack "," letter "," record "," log "," doc "," file "," batch "," lot "," job "," fax "," rev "," ticket "," case "," order "},(" "&amp;SUBSTITUTE(SUBSTITUTE(SUBSTITUTE(BO635,":"," "),"."," "),","," ")&amp;" "))))&gt;0,ISNUMBER(SEARCH("000",SUBSTITUTE(BO635,":"," ")))),SUMPRODUCT(--ISNUMBER(SEARCH({"http","www.","\",".pdf",".jpg",".jpeg",".png",".heic",".xls",".doc",".msg",".eml"},W635)))&gt;0),1,0),0)</f>
        <v>0</v>
      </c>
    </row>
    <row r="636" customFormat="false" ht="41.25" hidden="false" customHeight="true" outlineLevel="0" collapsed="false">
      <c r="A636" s="57" t="s">
        <v>1343</v>
      </c>
      <c r="B636" s="57" t="s">
        <v>301</v>
      </c>
      <c r="C636" s="57" t="str">
        <f aca="false">Flights!$F$23</f>
        <v>MH0053</v>
      </c>
      <c r="D636" s="58" t="n">
        <f aca="false">Flights!$D$23</f>
        <v>46324</v>
      </c>
      <c r="E636" s="57" t="str">
        <f aca="false">Flights!$G$23&amp;"-"&amp;Flights!$H$23</f>
        <v>KIX-KUL</v>
      </c>
      <c r="F636" s="57" t="str">
        <f aca="false">Flights!$K$23</f>
        <v>EY</v>
      </c>
      <c r="G636" s="57" t="s">
        <v>416</v>
      </c>
      <c r="H636" s="57" t="s">
        <v>374</v>
      </c>
      <c r="I636" s="57" t="s">
        <v>443</v>
      </c>
      <c r="J636" s="57" t="s">
        <v>444</v>
      </c>
      <c r="K636" s="67" t="s">
        <v>445</v>
      </c>
      <c r="L636" s="67" t="s">
        <v>1344</v>
      </c>
      <c r="M636" s="67" t="s">
        <v>447</v>
      </c>
      <c r="N636" s="67" t="s">
        <v>379</v>
      </c>
      <c r="O636" s="67" t="s">
        <v>1345</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t="n">
        <f aca="false">IFERROR(IF(OR(SUMPRODUCT(--ISNUMBER(SEARCH({"a0","a-0","a_0","a/0","a.0"},BN636)))&gt;0,SUMPRODUCT(--ISNUMBER(SEARCH({"ref 0","ref no 0","ref. 0","ref: 0","no. 0","no: 0","# 0","rev 0","email 0","memo 0","form 0","sheet 0","log 0","doc 0","report 0","photo 0","photos 0","img 0","file 0","ack 0","batch 0","lot 0","job 0","record 0","fax 0","letter 0","ref0","#0","no.0","no:0"},BM636)))&gt;0,AND(SUMPRODUCT(--ISNUMBER(SEARCH({" ref "," email "," memo "," form "," sheet "," report "," ack "," letter "," record "," log "," doc "," file "," batch "," lot "," job "," fax "," rev "," ticket "," case "," order "},(" "&amp;SUBSTITUTE(SUBSTITUTE(SUBSTITUTE(BM636,":"," "),"."," "),","," ")&amp;" "))))&gt;0,ISNUMBER(SEARCH("000",SUBSTITUTE(BM636,":"," ")))),SUMPRODUCT(--ISNUMBER(SEARCH({"http","www.","\",".pdf",".jpg",".jpeg",".png",".heic",".xls",".doc",".msg",".eml"},Z636)))&gt;0),1,0),0)</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IFERROR(IF(OR(SUMPRODUCT(--ISNUMBER(SEARCH({"a0","a-0","a_0","a/0","a.0"},BP636)))&gt;0,SUMPRODUCT(--ISNUMBER(SEARCH({"ref 0","ref no 0","ref. 0","ref: 0","no. 0","no: 0","# 0","rev 0","email 0","memo 0","form 0","sheet 0","log 0","doc 0","report 0","photo 0","photos 0","img 0","file 0","ack 0","batch 0","lot 0","job 0","record 0","fax 0","letter 0","ref0","#0","no.0","no:0"},BO636)))&gt;0,AND(SUMPRODUCT(--ISNUMBER(SEARCH({" ref "," email "," memo "," form "," sheet "," report "," ack "," letter "," record "," log "," doc "," file "," batch "," lot "," job "," fax "," rev "," ticket "," case "," order "},(" "&amp;SUBSTITUTE(SUBSTITUTE(SUBSTITUTE(BO636,":"," "),"."," "),","," ")&amp;" "))))&gt;0,ISNUMBER(SEARCH("000",SUBSTITUTE(BO636,":"," ")))),SUMPRODUCT(--ISNUMBER(SEARCH({"http","www.","\",".pdf",".jpg",".jpeg",".png",".heic",".xls",".doc",".msg",".eml"},W636)))&gt;0),1,0),0)</f>
        <v>0</v>
      </c>
    </row>
    <row r="637" customFormat="false" ht="78.75" hidden="false" customHeight="true" outlineLevel="0" collapsed="false">
      <c r="A637" s="57" t="s">
        <v>1346</v>
      </c>
      <c r="B637" s="57" t="s">
        <v>301</v>
      </c>
      <c r="C637" s="57" t="str">
        <f aca="false">Flights!$F$23</f>
        <v>MH0053</v>
      </c>
      <c r="D637" s="58" t="n">
        <f aca="false">Flights!$D$23</f>
        <v>46324</v>
      </c>
      <c r="E637" s="57" t="str">
        <f aca="false">Flights!$G$23&amp;"-"&amp;Flights!$H$23</f>
        <v>KIX-KUL</v>
      </c>
      <c r="F637" s="57" t="str">
        <f aca="false">Flights!$K$23</f>
        <v>EY</v>
      </c>
      <c r="G637" s="57" t="s">
        <v>416</v>
      </c>
      <c r="H637" s="57" t="s">
        <v>374</v>
      </c>
      <c r="I637" s="57" t="s">
        <v>443</v>
      </c>
      <c r="J637" s="57" t="s">
        <v>450</v>
      </c>
      <c r="K637" s="67" t="s">
        <v>1084</v>
      </c>
      <c r="L637" s="67" t="s">
        <v>1347</v>
      </c>
      <c r="M637" s="67" t="s">
        <v>447</v>
      </c>
      <c r="N637" s="67" t="s">
        <v>379</v>
      </c>
      <c r="O637" s="67" t="s">
        <v>1348</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t="n">
        <f aca="false">IFERROR(IF(OR(SUMPRODUCT(--ISNUMBER(SEARCH({"a0","a-0","a_0","a/0","a.0"},BN637)))&gt;0,SUMPRODUCT(--ISNUMBER(SEARCH({"ref 0","ref no 0","ref. 0","ref: 0","no. 0","no: 0","# 0","rev 0","email 0","memo 0","form 0","sheet 0","log 0","doc 0","report 0","photo 0","photos 0","img 0","file 0","ack 0","batch 0","lot 0","job 0","record 0","fax 0","letter 0","ref0","#0","no.0","no:0"},BM637)))&gt;0,AND(SUMPRODUCT(--ISNUMBER(SEARCH({" ref "," email "," memo "," form "," sheet "," report "," ack "," letter "," record "," log "," doc "," file "," batch "," lot "," job "," fax "," rev "," ticket "," case "," order "},(" "&amp;SUBSTITUTE(SUBSTITUTE(SUBSTITUTE(BM637,":"," "),"."," "),","," ")&amp;" "))))&gt;0,ISNUMBER(SEARCH("000",SUBSTITUTE(BM637,":"," ")))),SUMPRODUCT(--ISNUMBER(SEARCH({"http","www.","\",".pdf",".jpg",".jpeg",".png",".heic",".xls",".doc",".msg",".eml"},Z637)))&gt;0),1,0),0)</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IFERROR(IF(OR(SUMPRODUCT(--ISNUMBER(SEARCH({"a0","a-0","a_0","a/0","a.0"},BP637)))&gt;0,SUMPRODUCT(--ISNUMBER(SEARCH({"ref 0","ref no 0","ref. 0","ref: 0","no. 0","no: 0","# 0","rev 0","email 0","memo 0","form 0","sheet 0","log 0","doc 0","report 0","photo 0","photos 0","img 0","file 0","ack 0","batch 0","lot 0","job 0","record 0","fax 0","letter 0","ref0","#0","no.0","no:0"},BO637)))&gt;0,AND(SUMPRODUCT(--ISNUMBER(SEARCH({" ref "," email "," memo "," form "," sheet "," report "," ack "," letter "," record "," log "," doc "," file "," batch "," lot "," job "," fax "," rev "," ticket "," case "," order "},(" "&amp;SUBSTITUTE(SUBSTITUTE(SUBSTITUTE(BO637,":"," "),"."," "),","," ")&amp;" "))))&gt;0,ISNUMBER(SEARCH("000",SUBSTITUTE(BO637,":"," ")))),SUMPRODUCT(--ISNUMBER(SEARCH({"http","www.","\",".pdf",".jpg",".jpeg",".png",".heic",".xls",".doc",".msg",".eml"},W637)))&gt;0),1,0),0)</f>
        <v>0</v>
      </c>
    </row>
    <row r="638" customFormat="false" ht="91.5" hidden="false" customHeight="true" outlineLevel="0" collapsed="false">
      <c r="A638" s="57" t="s">
        <v>1349</v>
      </c>
      <c r="B638" s="57" t="s">
        <v>301</v>
      </c>
      <c r="C638" s="57" t="str">
        <f aca="false">Flights!$F$23</f>
        <v>MH0053</v>
      </c>
      <c r="D638" s="58" t="n">
        <f aca="false">Flights!$D$23</f>
        <v>46324</v>
      </c>
      <c r="E638" s="57" t="str">
        <f aca="false">Flights!$G$23&amp;"-"&amp;Flights!$H$23</f>
        <v>KIX-KUL</v>
      </c>
      <c r="F638" s="57" t="str">
        <f aca="false">Flights!$K$23</f>
        <v>EY</v>
      </c>
      <c r="G638" s="57" t="s">
        <v>416</v>
      </c>
      <c r="H638" s="57" t="s">
        <v>374</v>
      </c>
      <c r="I638" s="57" t="s">
        <v>630</v>
      </c>
      <c r="J638" s="57" t="s">
        <v>631</v>
      </c>
      <c r="K638" s="67" t="s">
        <v>1306</v>
      </c>
      <c r="L638" s="67" t="s">
        <v>1307</v>
      </c>
      <c r="M638" s="67" t="s">
        <v>447</v>
      </c>
      <c r="N638" s="67" t="s">
        <v>440</v>
      </c>
      <c r="O638" s="67" t="s">
        <v>1350</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")))/(LEN(L_PendNeg)+1)),1,0),1)</f>
        <v>0</v>
      </c>
      <c r="BK638" s="61" t="n">
        <f aca="false">IFERROR(IF(SUMPRODUCT((LEN(BF638)-LEN(SUBSTITUTE(BF638," "&amp;L_PendStrict&amp;" "," ")))/(LEN(L_PendStrict)+1))&gt;SUMPRODUCT((LEN(BF638)-LEN(SUBSTITUTE(BF638," "&amp;L_PendNeg&amp;" "," ")))/(LEN(L_PendNeg)+1)),1,0),1)</f>
        <v>0</v>
      </c>
      <c r="BL638" s="61" t="n">
        <f aca="false">IFERROR(IF(OR(SUMPRODUCT(--ISNUMBER(SEARCH({"a0","a-0","a_0","a/0","a.0"},BN638)))&gt;0,SUMPRODUCT(--ISNUMBER(SEARCH({"ref 0","ref no 0","ref. 0","ref: 0","no. 0","no: 0","# 0","rev 0","email 0","memo 0","form 0","sheet 0","log 0","doc 0","report 0","photo 0","photos 0","img 0","file 0","ack 0","batch 0","lot 0","job 0","record 0","fax 0","letter 0","ref0","#0","no.0","no:0"},BM638)))&gt;0,AND(SUMPRODUCT(--ISNUMBER(SEARCH({" ref "," email "," memo "," form "," sheet "," report "," ack "," letter "," record "," log "," doc "," file "," batch "," lot "," job "," fax "," rev "," ticket "," case "," order "},(" "&amp;SUBSTITUTE(SUBSTITUTE(SUBSTITUTE(BM638,":"," "),"."," "),","," ")&amp;" "))))&gt;0,ISNUMBER(SEARCH("000",SUBSTITUTE(BM638,":"," ")))),SUMPRODUCT(--ISNUMBER(SEARCH({"http","www.","\",".pdf",".jpg",".jpeg",".png",".heic",".xls",".doc",".msg",".eml"},Z638)))&gt;0),1,0),0)</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IFERROR(IF(OR(SUMPRODUCT(--ISNUMBER(SEARCH({"a0","a-0","a_0","a/0","a.0"},BP638)))&gt;0,SUMPRODUCT(--ISNUMBER(SEARCH({"ref 0","ref no 0","ref. 0","ref: 0","no. 0","no: 0","# 0","rev 0","email 0","memo 0","form 0","sheet 0","log 0","doc 0","report 0","photo 0","photos 0","img 0","file 0","ack 0","batch 0","lot 0","job 0","record 0","fax 0","letter 0","ref0","#0","no.0","no:0"},BO638)))&gt;0,AND(SUMPRODUCT(--ISNUMBER(SEARCH({" ref "," email "," memo "," form "," sheet "," report "," ack "," letter "," record "," log "," doc "," file "," batch "," lot "," job "," fax "," rev "," ticket "," case "," order "},(" "&amp;SUBSTITUTE(SUBSTITUTE(SUBSTITUTE(BO638,":"," "),"."," "),","," ")&amp;" "))))&gt;0,ISNUMBER(SEARCH("000",SUBSTITUTE(BO638,":"," ")))),SUMPRODUCT(--ISNUMBER(SEARCH({"http","www.","\",".pdf",".jpg",".jpeg",".png",".heic",".xls",".doc",".msg",".eml"},W638)))&gt;0),1,0),0)</f>
        <v>0</v>
      </c>
    </row>
    <row r="639" customFormat="false" ht="39.75" hidden="false" customHeight="true" outlineLevel="0" collapsed="false">
      <c r="A639" s="57" t="s">
        <v>1351</v>
      </c>
      <c r="B639" s="57" t="s">
        <v>301</v>
      </c>
      <c r="C639" s="57" t="str">
        <f aca="false">Flights!$F$23</f>
        <v>MH0053</v>
      </c>
      <c r="D639" s="58" t="n">
        <f aca="false">Flights!$D$23</f>
        <v>46324</v>
      </c>
      <c r="E639" s="57" t="str">
        <f aca="false">Flights!$G$23&amp;"-"&amp;Flights!$H$23</f>
        <v>KIX-KUL</v>
      </c>
      <c r="F639" s="57" t="str">
        <f aca="false">Flights!$K$23</f>
        <v>EY</v>
      </c>
      <c r="G639" s="57" t="s">
        <v>455</v>
      </c>
      <c r="H639" s="57" t="s">
        <v>456</v>
      </c>
      <c r="I639" s="57" t="s">
        <v>375</v>
      </c>
      <c r="J639" s="57" t="s">
        <v>457</v>
      </c>
      <c r="K639" s="67" t="s">
        <v>422</v>
      </c>
      <c r="L639" s="67" t="s">
        <v>458</v>
      </c>
      <c r="M639" s="67"/>
      <c r="N639" s="67" t="s">
        <v>379</v>
      </c>
      <c r="O639" s="67" t="s">
        <v>459</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IFERROR(IF(OR(SUMPRODUCT(--ISNUMBER(SEARCH({"a0","a-0","a_0","a/0","a.0"},BN639)))&gt;0,SUMPRODUCT(--ISNUMBER(SEARCH({"ref 0","ref no 0","ref. 0","ref: 0","no. 0","no: 0","# 0","rev 0","email 0","memo 0","form 0","sheet 0","log 0","doc 0","report 0","photo 0","photos 0","img 0","file 0","ack 0","batch 0","lot 0","job 0","record 0","fax 0","letter 0","ref0","#0","no.0","no:0"},BM639)))&gt;0,AND(SUMPRODUCT(--ISNUMBER(SEARCH({" ref "," email "," memo "," form "," sheet "," report "," ack "," letter "," record "," log "," doc "," file "," batch "," lot "," job "," fax "," rev "," ticket "," case "," order "},(" "&amp;SUBSTITUTE(SUBSTITUTE(SUBSTITUTE(BM639,":"," "),"."," "),","," ")&amp;" "))))&gt;0,ISNUMBER(SEARCH("000",SUBSTITUTE(BM639,":"," ")))),SUMPRODUCT(--ISNUMBER(SEARCH({"http","www.","\",".pdf",".jpg",".jpeg",".png",".heic",".xls",".doc",".msg",".eml"},Z639)))&gt;0),1,0),0)</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IFERROR(IF(OR(SUMPRODUCT(--ISNUMBER(SEARCH({"a0","a-0","a_0","a/0","a.0"},BP639)))&gt;0,SUMPRODUCT(--ISNUMBER(SEARCH({"ref 0","ref no 0","ref. 0","ref: 0","no. 0","no: 0","# 0","rev 0","email 0","memo 0","form 0","sheet 0","log 0","doc 0","report 0","photo 0","photos 0","img 0","file 0","ack 0","batch 0","lot 0","job 0","record 0","fax 0","letter 0","ref0","#0","no.0","no:0"},BO639)))&gt;0,AND(SUMPRODUCT(--ISNUMBER(SEARCH({" ref "," email "," memo "," form "," sheet "," report "," ack "," letter "," record "," log "," doc "," file "," batch "," lot "," job "," fax "," rev "," ticket "," case "," order "},(" "&amp;SUBSTITUTE(SUBSTITUTE(SUBSTITUTE(BO639,":"," "),"."," "),","," ")&amp;" "))))&gt;0,ISNUMBER(SEARCH("000",SUBSTITUTE(BO639,":"," ")))),SUMPRODUCT(--ISNUMBER(SEARCH({"http","www.","\",".pdf",".jpg",".jpeg",".png",".heic",".xls",".doc",".msg",".eml"},W639)))&gt;0),1,0),0)</f>
        <v>0</v>
      </c>
    </row>
    <row r="640" customFormat="false" ht="39.75" hidden="false" customHeight="true" outlineLevel="0" collapsed="false">
      <c r="A640" s="57" t="s">
        <v>1352</v>
      </c>
      <c r="B640" s="57" t="s">
        <v>301</v>
      </c>
      <c r="C640" s="57" t="str">
        <f aca="false">Flights!$F$23</f>
        <v>MH0053</v>
      </c>
      <c r="D640" s="58" t="n">
        <f aca="false">Flights!$D$23</f>
        <v>46324</v>
      </c>
      <c r="E640" s="57" t="str">
        <f aca="false">Flights!$G$23&amp;"-"&amp;Flights!$H$23</f>
        <v>KIX-KUL</v>
      </c>
      <c r="F640" s="57" t="str">
        <f aca="false">Flights!$K$23</f>
        <v>EY</v>
      </c>
      <c r="G640" s="57" t="s">
        <v>455</v>
      </c>
      <c r="H640" s="57" t="s">
        <v>456</v>
      </c>
      <c r="I640" s="57" t="s">
        <v>424</v>
      </c>
      <c r="J640" s="57" t="s">
        <v>461</v>
      </c>
      <c r="K640" s="67" t="s">
        <v>422</v>
      </c>
      <c r="L640" s="67" t="s">
        <v>458</v>
      </c>
      <c r="M640" s="67"/>
      <c r="N640" s="67" t="s">
        <v>379</v>
      </c>
      <c r="O640" s="67" t="s">
        <v>459</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IFERROR(IF(OR(SUMPRODUCT(--ISNUMBER(SEARCH({"a0","a-0","a_0","a/0","a.0"},BN640)))&gt;0,SUMPRODUCT(--ISNUMBER(SEARCH({"ref 0","ref no 0","ref. 0","ref: 0","no. 0","no: 0","# 0","rev 0","email 0","memo 0","form 0","sheet 0","log 0","doc 0","report 0","photo 0","photos 0","img 0","file 0","ack 0","batch 0","lot 0","job 0","record 0","fax 0","letter 0","ref0","#0","no.0","no:0"},BM640)))&gt;0,AND(SUMPRODUCT(--ISNUMBER(SEARCH({" ref "," email "," memo "," form "," sheet "," report "," ack "," letter "," record "," log "," doc "," file "," batch "," lot "," job "," fax "," rev "," ticket "," case "," order "},(" "&amp;SUBSTITUTE(SUBSTITUTE(SUBSTITUTE(BM640,":"," "),"."," "),","," ")&amp;" "))))&gt;0,ISNUMBER(SEARCH("000",SUBSTITUTE(BM640,":"," ")))),SUMPRODUCT(--ISNUMBER(SEARCH({"http","www.","\",".pdf",".jpg",".jpeg",".png",".heic",".xls",".doc",".msg",".eml"},Z640)))&gt;0),1,0),0)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IFERROR(IF(OR(SUMPRODUCT(--ISNUMBER(SEARCH({"a0","a-0","a_0","a/0","a.0"},BP640)))&gt;0,SUMPRODUCT(--ISNUMBER(SEARCH({"ref 0","ref no 0","ref. 0","ref: 0","no. 0","no: 0","# 0","rev 0","email 0","memo 0","form 0","sheet 0","log 0","doc 0","report 0","photo 0","photos 0","img 0","file 0","ack 0","batch 0","lot 0","job 0","record 0","fax 0","letter 0","ref0","#0","no.0","no:0"},BO640)))&gt;0,AND(SUMPRODUCT(--ISNUMBER(SEARCH({" ref "," email "," memo "," form "," sheet "," report "," ack "," letter "," record "," log "," doc "," file "," batch "," lot "," job "," fax "," rev "," ticket "," case "," order "},(" "&amp;SUBSTITUTE(SUBSTITUTE(SUBSTITUTE(BO640,":"," "),"."," "),","," ")&amp;" "))))&gt;0,ISNUMBER(SEARCH("000",SUBSTITUTE(BO640,":"," ")))),SUMPRODUCT(--ISNUMBER(SEARCH({"http","www.","\",".pdf",".jpg",".jpeg",".png",".heic",".xls",".doc",".msg",".eml"},W640)))&gt;0),1,0),0)</f>
        <v>0</v>
      </c>
    </row>
    <row r="641" customFormat="false" ht="39.75" hidden="false" customHeight="true" outlineLevel="0" collapsed="false">
      <c r="A641" s="57" t="s">
        <v>1353</v>
      </c>
      <c r="B641" s="57" t="s">
        <v>301</v>
      </c>
      <c r="C641" s="57" t="str">
        <f aca="false">Flights!$F$23</f>
        <v>MH0053</v>
      </c>
      <c r="D641" s="58" t="n">
        <f aca="false">Flights!$D$23</f>
        <v>46324</v>
      </c>
      <c r="E641" s="57" t="str">
        <f aca="false">Flights!$G$23&amp;"-"&amp;Flights!$H$23</f>
        <v>KIX-KUL</v>
      </c>
      <c r="F641" s="57" t="str">
        <f aca="false">Flights!$K$23</f>
        <v>EY</v>
      </c>
      <c r="G641" s="57" t="s">
        <v>455</v>
      </c>
      <c r="H641" s="57" t="s">
        <v>456</v>
      </c>
      <c r="I641" s="57" t="s">
        <v>443</v>
      </c>
      <c r="J641" s="57" t="s">
        <v>465</v>
      </c>
      <c r="K641" s="67" t="s">
        <v>445</v>
      </c>
      <c r="L641" s="67" t="s">
        <v>1344</v>
      </c>
      <c r="M641" s="67" t="s">
        <v>447</v>
      </c>
      <c r="N641" s="67" t="s">
        <v>379</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IFERROR(IF(OR(SUMPRODUCT(--ISNUMBER(SEARCH({"a0","a-0","a_0","a/0","a.0"},BN641)))&gt;0,SUMPRODUCT(--ISNUMBER(SEARCH({"ref 0","ref no 0","ref. 0","ref: 0","no. 0","no: 0","# 0","rev 0","email 0","memo 0","form 0","sheet 0","log 0","doc 0","report 0","photo 0","photos 0","img 0","file 0","ack 0","batch 0","lot 0","job 0","record 0","fax 0","letter 0","ref0","#0","no.0","no:0"},BM641)))&gt;0,AND(SUMPRODUCT(--ISNUMBER(SEARCH({" ref "," email "," memo "," form "," sheet "," report "," ack "," letter "," record "," log "," doc "," file "," batch "," lot "," job "," fax "," rev "," ticket "," case "," order "},(" "&amp;SUBSTITUTE(SUBSTITUTE(SUBSTITUTE(BM641,":"," "),"."," "),","," ")&amp;" "))))&gt;0,ISNUMBER(SEARCH("000",SUBSTITUTE(BM641,":"," ")))),SUMPRODUCT(--ISNUMBER(SEARCH({"http","www.","\",".pdf",".jpg",".jpeg",".png",".heic",".xls",".doc",".msg",".eml"},Z641)))&gt;0),1,0),0)</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IFERROR(IF(OR(SUMPRODUCT(--ISNUMBER(SEARCH({"a0","a-0","a_0","a/0","a.0"},BP641)))&gt;0,SUMPRODUCT(--ISNUMBER(SEARCH({"ref 0","ref no 0","ref. 0","ref: 0","no. 0","no: 0","# 0","rev 0","email 0","memo 0","form 0","sheet 0","log 0","doc 0","report 0","photo 0","photos 0","img 0","file 0","ack 0","batch 0","lot 0","job 0","record 0","fax 0","letter 0","ref0","#0","no.0","no:0"},BO641)))&gt;0,AND(SUMPRODUCT(--ISNUMBER(SEARCH({" ref "," email "," memo "," form "," sheet "," report "," ack "," letter "," record "," log "," doc "," file "," batch "," lot "," job "," fax "," rev "," ticket "," case "," order "},(" "&amp;SUBSTITUTE(SUBSTITUTE(SUBSTITUTE(BO641,":"," "),"."," "),","," ")&amp;" "))))&gt;0,ISNUMBER(SEARCH("000",SUBSTITUTE(BO641,":"," ")))),SUMPRODUCT(--ISNUMBER(SEARCH({"http","www.","\",".pdf",".jpg",".jpeg",".png",".heic",".xls",".doc",".msg",".eml"},W641)))&gt;0),1,0),0)</f>
        <v>0</v>
      </c>
    </row>
    <row r="642" customFormat="false" ht="54" hidden="false" customHeight="true" outlineLevel="0" collapsed="false">
      <c r="A642" s="57" t="s">
        <v>1354</v>
      </c>
      <c r="B642" s="57" t="s">
        <v>301</v>
      </c>
      <c r="C642" s="57" t="str">
        <f aca="false">Flights!$F$23</f>
        <v>MH0053</v>
      </c>
      <c r="D642" s="58" t="n">
        <f aca="false">Flights!$D$23</f>
        <v>46324</v>
      </c>
      <c r="E642" s="57" t="str">
        <f aca="false">Flights!$G$23&amp;"-"&amp;Flights!$H$23</f>
        <v>KIX-KUL</v>
      </c>
      <c r="F642" s="57" t="str">
        <f aca="false">Flights!$K$23</f>
        <v>EY</v>
      </c>
      <c r="G642" s="57" t="s">
        <v>455</v>
      </c>
      <c r="H642" s="57" t="s">
        <v>456</v>
      </c>
      <c r="I642" s="57" t="s">
        <v>443</v>
      </c>
      <c r="J642" s="57" t="s">
        <v>467</v>
      </c>
      <c r="K642" s="67" t="s">
        <v>1084</v>
      </c>
      <c r="L642" s="67" t="s">
        <v>1347</v>
      </c>
      <c r="M642" s="67" t="s">
        <v>447</v>
      </c>
      <c r="N642" s="67" t="s">
        <v>379</v>
      </c>
      <c r="O642" s="67" t="s">
        <v>1355</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IFERROR(IF(OR(SUMPRODUCT(--ISNUMBER(SEARCH({"a0","a-0","a_0","a/0","a.0"},BN642)))&gt;0,SUMPRODUCT(--ISNUMBER(SEARCH({"ref 0","ref no 0","ref. 0","ref: 0","no. 0","no: 0","# 0","rev 0","email 0","memo 0","form 0","sheet 0","log 0","doc 0","report 0","photo 0","photos 0","img 0","file 0","ack 0","batch 0","lot 0","job 0","record 0","fax 0","letter 0","ref0","#0","no.0","no:0"},BM642)))&gt;0,AND(SUMPRODUCT(--ISNUMBER(SEARCH({" ref "," email "," memo "," form "," sheet "," report "," ack "," letter "," record "," log "," doc "," file "," batch "," lot "," job "," fax "," rev "," ticket "," case "," order "},(" "&amp;SUBSTITUTE(SUBSTITUTE(SUBSTITUTE(BM642,":"," "),"."," "),","," ")&amp;" "))))&gt;0,ISNUMBER(SEARCH("000",SUBSTITUTE(BM642,":"," ")))),SUMPRODUCT(--ISNUMBER(SEARCH({"http","www.","\",".pdf",".jpg",".jpeg",".png",".heic",".xls",".doc",".msg",".eml"},Z642)))&gt;0),1,0),0)</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IFERROR(IF(OR(SUMPRODUCT(--ISNUMBER(SEARCH({"a0","a-0","a_0","a/0","a.0"},BP642)))&gt;0,SUMPRODUCT(--ISNUMBER(SEARCH({"ref 0","ref no 0","ref. 0","ref: 0","no. 0","no: 0","# 0","rev 0","email 0","memo 0","form 0","sheet 0","log 0","doc 0","report 0","photo 0","photos 0","img 0","file 0","ack 0","batch 0","lot 0","job 0","record 0","fax 0","letter 0","ref0","#0","no.0","no:0"},BO642)))&gt;0,AND(SUMPRODUCT(--ISNUMBER(SEARCH({" ref "," email "," memo "," form "," sheet "," report "," ack "," letter "," record "," log "," doc "," file "," batch "," lot "," job "," fax "," rev "," ticket "," case "," order "},(" "&amp;SUBSTITUTE(SUBSTITUTE(SUBSTITUTE(BO642,":"," "),"."," "),","," ")&amp;" "))))&gt;0,ISNUMBER(SEARCH("000",SUBSTITUTE(BO642,":"," ")))),SUMPRODUCT(--ISNUMBER(SEARCH({"http","www.","\",".pdf",".jpg",".jpeg",".png",".heic",".xls",".doc",".msg",".eml"},W642)))&gt;0),1,0),0)</f>
        <v>0</v>
      </c>
    </row>
    <row r="643" customFormat="false" ht="54" hidden="false" customHeight="true" outlineLevel="0" collapsed="false">
      <c r="A643" s="57" t="s">
        <v>1356</v>
      </c>
      <c r="B643" s="57" t="s">
        <v>301</v>
      </c>
      <c r="C643" s="57" t="str">
        <f aca="false">Flights!$F$23</f>
        <v>MH0053</v>
      </c>
      <c r="D643" s="58" t="n">
        <f aca="false">Flights!$D$23</f>
        <v>46324</v>
      </c>
      <c r="E643" s="57" t="str">
        <f aca="false">Flights!$G$23&amp;"-"&amp;Flights!$H$23</f>
        <v>KIX-KUL</v>
      </c>
      <c r="F643" s="57" t="str">
        <f aca="false">Flights!$K$23</f>
        <v>EY</v>
      </c>
      <c r="G643" s="57" t="s">
        <v>455</v>
      </c>
      <c r="H643" s="57" t="s">
        <v>456</v>
      </c>
      <c r="I643" s="57" t="s">
        <v>630</v>
      </c>
      <c r="J643" s="57" t="s">
        <v>655</v>
      </c>
      <c r="K643" s="67" t="s">
        <v>1306</v>
      </c>
      <c r="L643" s="67" t="s">
        <v>1307</v>
      </c>
      <c r="M643" s="67" t="s">
        <v>447</v>
      </c>
      <c r="N643" s="67" t="s">
        <v>440</v>
      </c>
      <c r="O643" s="67" t="s">
        <v>1357</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IFERROR(IF(OR(SUMPRODUCT(--ISNUMBER(SEARCH({"a0","a-0","a_0","a/0","a.0"},BN643)))&gt;0,SUMPRODUCT(--ISNUMBER(SEARCH({"ref 0","ref no 0","ref. 0","ref: 0","no. 0","no: 0","# 0","rev 0","email 0","memo 0","form 0","sheet 0","log 0","doc 0","report 0","photo 0","photos 0","img 0","file 0","ack 0","batch 0","lot 0","job 0","record 0","fax 0","letter 0","ref0","#0","no.0","no:0"},BM643)))&gt;0,AND(SUMPRODUCT(--ISNUMBER(SEARCH({" ref "," email "," memo "," form "," sheet "," report "," ack "," letter "," record "," log "," doc "," file "," batch "," lot "," job "," fax "," rev "," ticket "," case "," order "},(" "&amp;SUBSTITUTE(SUBSTITUTE(SUBSTITUTE(BM643,":"," "),"."," "),","," ")&amp;" "))))&gt;0,ISNUMBER(SEARCH("000",SUBSTITUTE(BM643,":"," ")))),SUMPRODUCT(--ISNUMBER(SEARCH({"http","www.","\",".pdf",".jpg",".jpeg",".png",".heic",".xls",".doc",".msg",".eml"},Z643)))&gt;0),1,0),0)</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IFERROR(IF(OR(SUMPRODUCT(--ISNUMBER(SEARCH({"a0","a-0","a_0","a/0","a.0"},BP643)))&gt;0,SUMPRODUCT(--ISNUMBER(SEARCH({"ref 0","ref no 0","ref. 0","ref: 0","no. 0","no: 0","# 0","rev 0","email 0","memo 0","form 0","sheet 0","log 0","doc 0","report 0","photo 0","photos 0","img 0","file 0","ack 0","batch 0","lot 0","job 0","record 0","fax 0","letter 0","ref0","#0","no.0","no:0"},BO643)))&gt;0,AND(SUMPRODUCT(--ISNUMBER(SEARCH({" ref "," email "," memo "," form "," sheet "," report "," ack "," letter "," record "," log "," doc "," file "," batch "," lot "," job "," fax "," rev "," ticket "," case "," order "},(" "&amp;SUBSTITUTE(SUBSTITUTE(SUBSTITUTE(BO643,":"," "),"."," "),","," ")&amp;" "))))&gt;0,ISNUMBER(SEARCH("000",SUBSTITUTE(BO643,":"," ")))),SUMPRODUCT(--ISNUMBER(SEARCH({"http","www.","\",".pdf",".jpg",".jpeg",".png",".heic",".xls",".doc",".msg",".eml"},W643)))&gt;0),1,0),0)</f>
        <v>0</v>
      </c>
    </row>
    <row r="644" customFormat="false" ht="39.75" hidden="false" customHeight="true" outlineLevel="0" collapsed="false">
      <c r="A644" s="57" t="s">
        <v>1358</v>
      </c>
      <c r="B644" s="57" t="s">
        <v>304</v>
      </c>
      <c r="C644" s="57" t="str">
        <f aca="false">Flights!$F$24</f>
        <v>MH1450</v>
      </c>
      <c r="D644" s="58" t="n">
        <f aca="false">Flights!$D$24</f>
        <v>46324</v>
      </c>
      <c r="E644" s="57" t="str">
        <f aca="false">Flights!$G$24&amp;"-"&amp;Flights!$H$24</f>
        <v>KUL-LGK</v>
      </c>
      <c r="F644" s="57" t="str">
        <f aca="false">Flights!$K$24</f>
        <v>EY</v>
      </c>
      <c r="G644" s="57" t="s">
        <v>81</v>
      </c>
      <c r="H644" s="57" t="s">
        <v>374</v>
      </c>
      <c r="I644" s="57" t="s">
        <v>375</v>
      </c>
      <c r="J644" s="57" t="s">
        <v>376</v>
      </c>
      <c r="K644" s="67" t="s">
        <v>377</v>
      </c>
      <c r="L644" s="67" t="s">
        <v>378</v>
      </c>
      <c r="M644" s="67"/>
      <c r="N644" s="67" t="s">
        <v>379</v>
      </c>
      <c r="O644" s="67" t="s">
        <v>908</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")))/(LEN(L_PendNeg)+1)),1,0),1)</f>
        <v>0</v>
      </c>
      <c r="BK644" s="61" t="n">
        <f aca="false">IFERROR(IF(SUMPRODUCT((LEN(BF644)-LEN(SUBSTITUTE(BF644," "&amp;L_PendStrict&amp;" "," ")))/(LEN(L_PendStrict)+1))&gt;SUMPRODUCT((LEN(BF644)-LEN(SUBSTITUTE(BF644," "&amp;L_PendNeg&amp;" "," ")))/(LEN(L_PendNeg)+1)),1,0),1)</f>
        <v>0</v>
      </c>
      <c r="BL644" s="61" t="n">
        <f aca="false">IFERROR(IF(OR(SUMPRODUCT(--ISNUMBER(SEARCH({"a0","a-0","a_0","a/0","a.0"},BN644)))&gt;0,SUMPRODUCT(--ISNUMBER(SEARCH({"ref 0","ref no 0","ref. 0","ref: 0","no. 0","no: 0","# 0","rev 0","email 0","memo 0","form 0","sheet 0","log 0","doc 0","report 0","photo 0","photos 0","img 0","file 0","ack 0","batch 0","lot 0","job 0","record 0","fax 0","letter 0","ref0","#0","no.0","no:0"},BM644)))&gt;0,AND(SUMPRODUCT(--ISNUMBER(SEARCH({" ref "," email "," memo "," form "," sheet "," report "," ack "," letter "," record "," log "," doc "," file "," batch "," lot "," job "," fax "," rev "," ticket "," case "," order "},(" "&amp;SUBSTITUTE(SUBSTITUTE(SUBSTITUTE(BM644,":"," "),"."," "),","," ")&amp;" "))))&gt;0,ISNUMBER(SEARCH("000",SUBSTITUTE(BM644,":"," ")))),SUMPRODUCT(--ISNUMBER(SEARCH({"http","www.","\",".pdf",".jpg",".jpeg",".png",".heic",".xls",".doc",".msg",".eml"},Z644)))&gt;0),1,0),0)</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IFERROR(IF(OR(SUMPRODUCT(--ISNUMBER(SEARCH({"a0","a-0","a_0","a/0","a.0"},BP644)))&gt;0,SUMPRODUCT(--ISNUMBER(SEARCH({"ref 0","ref no 0","ref. 0","ref: 0","no. 0","no: 0","# 0","rev 0","email 0","memo 0","form 0","sheet 0","log 0","doc 0","report 0","photo 0","photos 0","img 0","file 0","ack 0","batch 0","lot 0","job 0","record 0","fax 0","letter 0","ref0","#0","no.0","no:0"},BO644)))&gt;0,AND(SUMPRODUCT(--ISNUMBER(SEARCH({" ref "," email "," memo "," form "," sheet "," report "," ack "," letter "," record "," log "," doc "," file "," batch "," lot "," job "," fax "," rev "," ticket "," case "," order "},(" "&amp;SUBSTITUTE(SUBSTITUTE(SUBSTITUTE(BO644,":"," "),"."," "),","," ")&amp;" "))))&gt;0,ISNUMBER(SEARCH("000",SUBSTITUTE(BO644,":"," ")))),SUMPRODUCT(--ISNUMBER(SEARCH({"http","www.","\",".pdf",".jpg",".jpeg",".png",".heic",".xls",".doc",".msg",".eml"},W644)))&gt;0),1,0),0)</f>
        <v>0</v>
      </c>
    </row>
    <row r="645" customFormat="false" ht="41.25" hidden="false" customHeight="true" outlineLevel="0" collapsed="false">
      <c r="A645" s="57" t="s">
        <v>1359</v>
      </c>
      <c r="B645" s="57" t="s">
        <v>304</v>
      </c>
      <c r="C645" s="57" t="str">
        <f aca="false">Flights!$F$24</f>
        <v>MH1450</v>
      </c>
      <c r="D645" s="58" t="n">
        <f aca="false">Flights!$D$24</f>
        <v>46324</v>
      </c>
      <c r="E645" s="57" t="str">
        <f aca="false">Flights!$G$24&amp;"-"&amp;Flights!$H$24</f>
        <v>KUL-LGK</v>
      </c>
      <c r="F645" s="57" t="str">
        <f aca="false">Flights!$K$24</f>
        <v>EY</v>
      </c>
      <c r="G645" s="57" t="s">
        <v>81</v>
      </c>
      <c r="H645" s="57" t="s">
        <v>374</v>
      </c>
      <c r="I645" s="57" t="s">
        <v>381</v>
      </c>
      <c r="J645" s="57" t="s">
        <v>382</v>
      </c>
      <c r="K645" s="67" t="s">
        <v>383</v>
      </c>
      <c r="L645" s="67" t="s">
        <v>378</v>
      </c>
      <c r="M645" s="67"/>
      <c r="N645" s="67" t="s">
        <v>379</v>
      </c>
      <c r="O645" s="67" t="s">
        <v>910</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")))/(LEN(L_PendNeg)+1)),1,0),1)</f>
        <v>0</v>
      </c>
      <c r="BK645" s="61" t="n">
        <f aca="false">IFERROR(IF(SUMPRODUCT((LEN(BF645)-LEN(SUBSTITUTE(BF645," "&amp;L_PendStrict&amp;" "," ")))/(LEN(L_PendStrict)+1))&gt;SUMPRODUCT((LEN(BF645)-LEN(SUBSTITUTE(BF645," "&amp;L_PendNeg&amp;" "," ")))/(LEN(L_PendNeg)+1)),1,0),1)</f>
        <v>0</v>
      </c>
      <c r="BL645" s="61" t="n">
        <f aca="false">IFERROR(IF(OR(SUMPRODUCT(--ISNUMBER(SEARCH({"a0","a-0","a_0","a/0","a.0"},BN645)))&gt;0,SUMPRODUCT(--ISNUMBER(SEARCH({"ref 0","ref no 0","ref. 0","ref: 0","no. 0","no: 0","# 0","rev 0","email 0","memo 0","form 0","sheet 0","log 0","doc 0","report 0","photo 0","photos 0","img 0","file 0","ack 0","batch 0","lot 0","job 0","record 0","fax 0","letter 0","ref0","#0","no.0","no:0"},BM645)))&gt;0,AND(SUMPRODUCT(--ISNUMBER(SEARCH({" ref "," email "," memo "," form "," sheet "," report "," ack "," letter "," record "," log "," doc "," file "," batch "," lot "," job "," fax "," rev "," ticket "," case "," order "},(" "&amp;SUBSTITUTE(SUBSTITUTE(SUBSTITUTE(BM645,":"," "),"."," "),","," ")&amp;" "))))&gt;0,ISNUMBER(SEARCH("000",SUBSTITUTE(BM645,":"," ")))),SUMPRODUCT(--ISNUMBER(SEARCH({"http","www.","\",".pdf",".jpg",".jpeg",".png",".heic",".xls",".doc",".msg",".eml"},Z645)))&gt;0),1,0),0)</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IFERROR(IF(OR(SUMPRODUCT(--ISNUMBER(SEARCH({"a0","a-0","a_0","a/0","a.0"},BP645)))&gt;0,SUMPRODUCT(--ISNUMBER(SEARCH({"ref 0","ref no 0","ref. 0","ref: 0","no. 0","no: 0","# 0","rev 0","email 0","memo 0","form 0","sheet 0","log 0","doc 0","report 0","photo 0","photos 0","img 0","file 0","ack 0","batch 0","lot 0","job 0","record 0","fax 0","letter 0","ref0","#0","no.0","no:0"},BO645)))&gt;0,AND(SUMPRODUCT(--ISNUMBER(SEARCH({" ref "," email "," memo "," form "," sheet "," report "," ack "," letter "," record "," log "," doc "," file "," batch "," lot "," job "," fax "," rev "," ticket "," case "," order "},(" "&amp;SUBSTITUTE(SUBSTITUTE(SUBSTITUTE(BO645,":"," "),"."," "),","," ")&amp;" "))))&gt;0,ISNUMBER(SEARCH("000",SUBSTITUTE(BO645,":"," ")))),SUMPRODUCT(--ISNUMBER(SEARCH({"http","www.","\",".pdf",".jpg",".jpeg",".png",".heic",".xls",".doc",".msg",".eml"},W645)))&gt;0),1,0),0)</f>
        <v>0</v>
      </c>
    </row>
    <row r="646" customFormat="false" ht="41.25" hidden="false" customHeight="true" outlineLevel="0" collapsed="false">
      <c r="A646" s="57" t="s">
        <v>1360</v>
      </c>
      <c r="B646" s="57" t="s">
        <v>304</v>
      </c>
      <c r="C646" s="57" t="str">
        <f aca="false">Flights!$F$24</f>
        <v>MH1450</v>
      </c>
      <c r="D646" s="58" t="n">
        <f aca="false">Flights!$D$24</f>
        <v>46324</v>
      </c>
      <c r="E646" s="57" t="str">
        <f aca="false">Flights!$G$24&amp;"-"&amp;Flights!$H$24</f>
        <v>KUL-LGK</v>
      </c>
      <c r="F646" s="57" t="str">
        <f aca="false">Flights!$K$24</f>
        <v>EY</v>
      </c>
      <c r="G646" s="57" t="s">
        <v>81</v>
      </c>
      <c r="H646" s="57" t="s">
        <v>374</v>
      </c>
      <c r="I646" s="57" t="s">
        <v>385</v>
      </c>
      <c r="J646" s="57" t="s">
        <v>386</v>
      </c>
      <c r="K646" s="67" t="s">
        <v>387</v>
      </c>
      <c r="L646" s="67" t="s">
        <v>378</v>
      </c>
      <c r="M646" s="67"/>
      <c r="N646" s="67" t="str">
        <f aca="false">IF(TRIM(Flights!$L$24)="A339","Required","N/A – rule")</f>
        <v>N/A – rule</v>
      </c>
      <c r="O646" s="67" t="s">
        <v>388</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")))/(LEN(L_PendNeg)+1)),1,0),1)</f>
        <v>0</v>
      </c>
      <c r="BK646" s="61" t="n">
        <f aca="false">IFERROR(IF(SUMPRODUCT((LEN(BF646)-LEN(SUBSTITUTE(BF646," "&amp;L_PendStrict&amp;" "," ")))/(LEN(L_PendStrict)+1))&gt;SUMPRODUCT((LEN(BF646)-LEN(SUBSTITUTE(BF646," "&amp;L_PendNeg&amp;" "," ")))/(LEN(L_PendNeg)+1)),1,0),1)</f>
        <v>0</v>
      </c>
      <c r="BL646" s="61" t="n">
        <f aca="false">IFERROR(IF(OR(SUMPRODUCT(--ISNUMBER(SEARCH({"a0","a-0","a_0","a/0","a.0"},BN646)))&gt;0,SUMPRODUCT(--ISNUMBER(SEARCH({"ref 0","ref no 0","ref. 0","ref: 0","no. 0","no: 0","# 0","rev 0","email 0","memo 0","form 0","sheet 0","log 0","doc 0","report 0","photo 0","photos 0","img 0","file 0","ack 0","batch 0","lot 0","job 0","record 0","fax 0","letter 0","ref0","#0","no.0","no:0"},BM646)))&gt;0,AND(SUMPRODUCT(--ISNUMBER(SEARCH({" ref "," email "," memo "," form "," sheet "," report "," ack "," letter "," record "," log "," doc "," file "," batch "," lot "," job "," fax "," rev "," ticket "," case "," order "},(" "&amp;SUBSTITUTE(SUBSTITUTE(SUBSTITUTE(BM646,":"," "),"."," "),","," ")&amp;" "))))&gt;0,ISNUMBER(SEARCH("000",SUBSTITUTE(BM646,":"," ")))),SUMPRODUCT(--ISNUMBER(SEARCH({"http","www.","\",".pdf",".jpg",".jpeg",".png",".heic",".xls",".doc",".msg",".eml"},Z646)))&gt;0),1,0),0)</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IFERROR(IF(OR(SUMPRODUCT(--ISNUMBER(SEARCH({"a0","a-0","a_0","a/0","a.0"},BP646)))&gt;0,SUMPRODUCT(--ISNUMBER(SEARCH({"ref 0","ref no 0","ref. 0","ref: 0","no. 0","no: 0","# 0","rev 0","email 0","memo 0","form 0","sheet 0","log 0","doc 0","report 0","photo 0","photos 0","img 0","file 0","ack 0","batch 0","lot 0","job 0","record 0","fax 0","letter 0","ref0","#0","no.0","no:0"},BO646)))&gt;0,AND(SUMPRODUCT(--ISNUMBER(SEARCH({" ref "," email "," memo "," form "," sheet "," report "," ack "," letter "," record "," log "," doc "," file "," batch "," lot "," job "," fax "," rev "," ticket "," case "," order "},(" "&amp;SUBSTITUTE(SUBSTITUTE(SUBSTITUTE(BO646,":"," "),"."," "),","," ")&amp;" "))))&gt;0,ISNUMBER(SEARCH("000",SUBSTITUTE(BO646,":"," ")))),SUMPRODUCT(--ISNUMBER(SEARCH({"http","www.","\",".pdf",".jpg",".jpeg",".png",".heic",".xls",".doc",".msg",".eml"},W646)))&gt;0),1,0),0)</f>
        <v>0</v>
      </c>
    </row>
    <row r="647" customFormat="false" ht="39.75" hidden="false" customHeight="true" outlineLevel="0" collapsed="false">
      <c r="A647" s="57" t="s">
        <v>1361</v>
      </c>
      <c r="B647" s="57" t="s">
        <v>304</v>
      </c>
      <c r="C647" s="57" t="str">
        <f aca="false">Flights!$F$24</f>
        <v>MH1450</v>
      </c>
      <c r="D647" s="58" t="n">
        <f aca="false">Flights!$D$24</f>
        <v>46324</v>
      </c>
      <c r="E647" s="57" t="str">
        <f aca="false">Flights!$G$24&amp;"-"&amp;Flights!$H$24</f>
        <v>KUL-LGK</v>
      </c>
      <c r="F647" s="57" t="str">
        <f aca="false">Flights!$K$24</f>
        <v>EY</v>
      </c>
      <c r="G647" s="57" t="s">
        <v>81</v>
      </c>
      <c r="H647" s="57" t="s">
        <v>374</v>
      </c>
      <c r="I647" s="57" t="s">
        <v>390</v>
      </c>
      <c r="J647" s="57" t="s">
        <v>391</v>
      </c>
      <c r="K647" s="67" t="s">
        <v>392</v>
      </c>
      <c r="L647" s="67" t="s">
        <v>378</v>
      </c>
      <c r="M647" s="67"/>
      <c r="N647" s="67" t="s">
        <v>379</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")))/(LEN(L_PendNeg)+1)),1,0),1)</f>
        <v>0</v>
      </c>
      <c r="BK647" s="61" t="n">
        <f aca="false">IFERROR(IF(SUMPRODUCT((LEN(BF647)-LEN(SUBSTITUTE(BF647," "&amp;L_PendStrict&amp;" "," ")))/(LEN(L_PendStrict)+1))&gt;SUMPRODUCT((LEN(BF647)-LEN(SUBSTITUTE(BF647," "&amp;L_PendNeg&amp;" "," ")))/(LEN(L_PendNeg)+1)),1,0),1)</f>
        <v>0</v>
      </c>
      <c r="BL647" s="61" t="n">
        <f aca="false">IFERROR(IF(OR(SUMPRODUCT(--ISNUMBER(SEARCH({"a0","a-0","a_0","a/0","a.0"},BN647)))&gt;0,SUMPRODUCT(--ISNUMBER(SEARCH({"ref 0","ref no 0","ref. 0","ref: 0","no. 0","no: 0","# 0","rev 0","email 0","memo 0","form 0","sheet 0","log 0","doc 0","report 0","photo 0","photos 0","img 0","file 0","ack 0","batch 0","lot 0","job 0","record 0","fax 0","letter 0","ref0","#0","no.0","no:0"},BM647)))&gt;0,AND(SUMPRODUCT(--ISNUMBER(SEARCH({" ref "," email "," memo "," form "," sheet "," report "," ack "," letter "," record "," log "," doc "," file "," batch "," lot "," job "," fax "," rev "," ticket "," case "," order "},(" "&amp;SUBSTITUTE(SUBSTITUTE(SUBSTITUTE(BM647,":"," "),"."," "),","," ")&amp;" "))))&gt;0,ISNUMBER(SEARCH("000",SUBSTITUTE(BM647,":"," ")))),SUMPRODUCT(--ISNUMBER(SEARCH({"http","www.","\",".pdf",".jpg",".jpeg",".png",".heic",".xls",".doc",".msg",".eml"},Z647)))&gt;0),1,0),0)</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IFERROR(IF(OR(SUMPRODUCT(--ISNUMBER(SEARCH({"a0","a-0","a_0","a/0","a.0"},BP647)))&gt;0,SUMPRODUCT(--ISNUMBER(SEARCH({"ref 0","ref no 0","ref. 0","ref: 0","no. 0","no: 0","# 0","rev 0","email 0","memo 0","form 0","sheet 0","log 0","doc 0","report 0","photo 0","photos 0","img 0","file 0","ack 0","batch 0","lot 0","job 0","record 0","fax 0","letter 0","ref0","#0","no.0","no:0"},BO647)))&gt;0,AND(SUMPRODUCT(--ISNUMBER(SEARCH({" ref "," email "," memo "," form "," sheet "," report "," ack "," letter "," record "," log "," doc "," file "," batch "," lot "," job "," fax "," rev "," ticket "," case "," order "},(" "&amp;SUBSTITUTE(SUBSTITUTE(SUBSTITUTE(BO647,":"," "),"."," "),","," ")&amp;" "))))&gt;0,ISNUMBER(SEARCH("000",SUBSTITUTE(BO647,":"," ")))),SUMPRODUCT(--ISNUMBER(SEARCH({"http","www.","\",".pdf",".jpg",".jpeg",".png",".heic",".xls",".doc",".msg",".eml"},W647)))&gt;0),1,0),0)</f>
        <v>0</v>
      </c>
    </row>
    <row r="648" customFormat="false" ht="39.75" hidden="false" customHeight="true" outlineLevel="0" collapsed="false">
      <c r="A648" s="57" t="s">
        <v>1362</v>
      </c>
      <c r="B648" s="57" t="s">
        <v>304</v>
      </c>
      <c r="C648" s="57" t="str">
        <f aca="false">Flights!$F$24</f>
        <v>MH1450</v>
      </c>
      <c r="D648" s="58" t="n">
        <f aca="false">Flights!$D$24</f>
        <v>46324</v>
      </c>
      <c r="E648" s="57" t="str">
        <f aca="false">Flights!$G$24&amp;"-"&amp;Flights!$H$24</f>
        <v>KUL-LGK</v>
      </c>
      <c r="F648" s="57" t="str">
        <f aca="false">Flights!$K$24</f>
        <v>EY</v>
      </c>
      <c r="G648" s="57" t="s">
        <v>81</v>
      </c>
      <c r="H648" s="57" t="s">
        <v>374</v>
      </c>
      <c r="I648" s="57" t="s">
        <v>394</v>
      </c>
      <c r="J648" s="57" t="s">
        <v>395</v>
      </c>
      <c r="K648" s="67" t="s">
        <v>396</v>
      </c>
      <c r="L648" s="67" t="s">
        <v>378</v>
      </c>
      <c r="M648" s="67"/>
      <c r="N648" s="67" t="s">
        <v>379</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")))/(LEN(L_PendNeg)+1)),1,0),1)</f>
        <v>0</v>
      </c>
      <c r="BK648" s="61" t="n">
        <f aca="false">IFERROR(IF(SUMPRODUCT((LEN(BF648)-LEN(SUBSTITUTE(BF648," "&amp;L_PendStrict&amp;" "," ")))/(LEN(L_PendStrict)+1))&gt;SUMPRODUCT((LEN(BF648)-LEN(SUBSTITUTE(BF648," "&amp;L_PendNeg&amp;" "," ")))/(LEN(L_PendNeg)+1)),1,0),1)</f>
        <v>0</v>
      </c>
      <c r="BL648" s="61" t="n">
        <f aca="false">IFERROR(IF(OR(SUMPRODUCT(--ISNUMBER(SEARCH({"a0","a-0","a_0","a/0","a.0"},BN648)))&gt;0,SUMPRODUCT(--ISNUMBER(SEARCH({"ref 0","ref no 0","ref. 0","ref: 0","no. 0","no: 0","# 0","rev 0","email 0","memo 0","form 0","sheet 0","log 0","doc 0","report 0","photo 0","photos 0","img 0","file 0","ack 0","batch 0","lot 0","job 0","record 0","fax 0","letter 0","ref0","#0","no.0","no:0"},BM648)))&gt;0,AND(SUMPRODUCT(--ISNUMBER(SEARCH({" ref "," email "," memo "," form "," sheet "," report "," ack "," letter "," record "," log "," doc "," file "," batch "," lot "," job "," fax "," rev "," ticket "," case "," order "},(" "&amp;SUBSTITUTE(SUBSTITUTE(SUBSTITUTE(BM648,":"," "),"."," "),","," ")&amp;" "))))&gt;0,ISNUMBER(SEARCH("000",SUBSTITUTE(BM648,":"," ")))),SUMPRODUCT(--ISNUMBER(SEARCH({"http","www.","\",".pdf",".jpg",".jpeg",".png",".heic",".xls",".doc",".msg",".eml"},Z648)))&gt;0),1,0),0)</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IFERROR(IF(OR(SUMPRODUCT(--ISNUMBER(SEARCH({"a0","a-0","a_0","a/0","a.0"},BP648)))&gt;0,SUMPRODUCT(--ISNUMBER(SEARCH({"ref 0","ref no 0","ref. 0","ref: 0","no. 0","no: 0","# 0","rev 0","email 0","memo 0","form 0","sheet 0","log 0","doc 0","report 0","photo 0","photos 0","img 0","file 0","ack 0","batch 0","lot 0","job 0","record 0","fax 0","letter 0","ref0","#0","no.0","no:0"},BO648)))&gt;0,AND(SUMPRODUCT(--ISNUMBER(SEARCH({" ref "," email "," memo "," form "," sheet "," report "," ack "," letter "," record "," log "," doc "," file "," batch "," lot "," job "," fax "," rev "," ticket "," case "," order "},(" "&amp;SUBSTITUTE(SUBSTITUTE(SUBSTITUTE(BO648,":"," "),"."," "),","," ")&amp;" "))))&gt;0,ISNUMBER(SEARCH("000",SUBSTITUTE(BO648,":"," ")))),SUMPRODUCT(--ISNUMBER(SEARCH({"http","www.","\",".pdf",".jpg",".jpeg",".png",".heic",".xls",".doc",".msg",".eml"},W648)))&gt;0),1,0),0)</f>
        <v>0</v>
      </c>
    </row>
    <row r="649" customFormat="false" ht="39.75" hidden="false" customHeight="true" outlineLevel="0" collapsed="false">
      <c r="A649" s="57" t="s">
        <v>1363</v>
      </c>
      <c r="B649" s="57" t="s">
        <v>304</v>
      </c>
      <c r="C649" s="57" t="str">
        <f aca="false">Flights!$F$24</f>
        <v>MH1450</v>
      </c>
      <c r="D649" s="58" t="n">
        <f aca="false">Flights!$D$24</f>
        <v>46324</v>
      </c>
      <c r="E649" s="57" t="str">
        <f aca="false">Flights!$G$24&amp;"-"&amp;Flights!$H$24</f>
        <v>KUL-LGK</v>
      </c>
      <c r="F649" s="57" t="str">
        <f aca="false">Flights!$K$24</f>
        <v>EY</v>
      </c>
      <c r="G649" s="57" t="s">
        <v>81</v>
      </c>
      <c r="H649" s="57" t="s">
        <v>374</v>
      </c>
      <c r="I649" s="57" t="s">
        <v>394</v>
      </c>
      <c r="J649" s="57" t="s">
        <v>398</v>
      </c>
      <c r="K649" s="67" t="s">
        <v>399</v>
      </c>
      <c r="L649" s="67" t="s">
        <v>378</v>
      </c>
      <c r="M649" s="67"/>
      <c r="N649" s="67" t="s">
        <v>379</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")))/(LEN(L_PendNeg)+1)),1,0),1)</f>
        <v>0</v>
      </c>
      <c r="BK649" s="61" t="n">
        <f aca="false">IFERROR(IF(SUMPRODUCT((LEN(BF649)-LEN(SUBSTITUTE(BF649," "&amp;L_PendStrict&amp;" "," ")))/(LEN(L_PendStrict)+1))&gt;SUMPRODUCT((LEN(BF649)-LEN(SUBSTITUTE(BF649," "&amp;L_PendNeg&amp;" "," ")))/(LEN(L_PendNeg)+1)),1,0),1)</f>
        <v>0</v>
      </c>
      <c r="BL649" s="61" t="n">
        <f aca="false">IFERROR(IF(OR(SUMPRODUCT(--ISNUMBER(SEARCH({"a0","a-0","a_0","a/0","a.0"},BN649)))&gt;0,SUMPRODUCT(--ISNUMBER(SEARCH({"ref 0","ref no 0","ref. 0","ref: 0","no. 0","no: 0","# 0","rev 0","email 0","memo 0","form 0","sheet 0","log 0","doc 0","report 0","photo 0","photos 0","img 0","file 0","ack 0","batch 0","lot 0","job 0","record 0","fax 0","letter 0","ref0","#0","no.0","no:0"},BM649)))&gt;0,AND(SUMPRODUCT(--ISNUMBER(SEARCH({" ref "," email "," memo "," form "," sheet "," report "," ack "," letter "," record "," log "," doc "," file "," batch "," lot "," job "," fax "," rev "," ticket "," case "," order "},(" "&amp;SUBSTITUTE(SUBSTITUTE(SUBSTITUTE(BM649,":"," "),"."," "),","," ")&amp;" "))))&gt;0,ISNUMBER(SEARCH("000",SUBSTITUTE(BM649,":"," ")))),SUMPRODUCT(--ISNUMBER(SEARCH({"http","www.","\",".pdf",".jpg",".jpeg",".png",".heic",".xls",".doc",".msg",".eml"},Z649)))&gt;0),1,0),0)</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IFERROR(IF(OR(SUMPRODUCT(--ISNUMBER(SEARCH({"a0","a-0","a_0","a/0","a.0"},BP649)))&gt;0,SUMPRODUCT(--ISNUMBER(SEARCH({"ref 0","ref no 0","ref. 0","ref: 0","no. 0","no: 0","# 0","rev 0","email 0","memo 0","form 0","sheet 0","log 0","doc 0","report 0","photo 0","photos 0","img 0","file 0","ack 0","batch 0","lot 0","job 0","record 0","fax 0","letter 0","ref0","#0","no.0","no:0"},BO649)))&gt;0,AND(SUMPRODUCT(--ISNUMBER(SEARCH({" ref "," email "," memo "," form "," sheet "," report "," ack "," letter "," record "," log "," doc "," file "," batch "," lot "," job "," fax "," rev "," ticket "," case "," order "},(" "&amp;SUBSTITUTE(SUBSTITUTE(SUBSTITUTE(BO649,":"," "),"."," "),","," ")&amp;" "))))&gt;0,ISNUMBER(SEARCH("000",SUBSTITUTE(BO649,":"," ")))),SUMPRODUCT(--ISNUMBER(SEARCH({"http","www.","\",".pdf",".jpg",".jpeg",".png",".heic",".xls",".doc",".msg",".eml"},W649)))&gt;0),1,0),0)</f>
        <v>0</v>
      </c>
    </row>
    <row r="650" customFormat="false" ht="39.75" hidden="false" customHeight="true" outlineLevel="0" collapsed="false">
      <c r="A650" s="57" t="s">
        <v>1364</v>
      </c>
      <c r="B650" s="57" t="s">
        <v>304</v>
      </c>
      <c r="C650" s="57" t="str">
        <f aca="false">Flights!$F$24</f>
        <v>MH1450</v>
      </c>
      <c r="D650" s="58" t="n">
        <f aca="false">Flights!$D$24</f>
        <v>46324</v>
      </c>
      <c r="E650" s="57" t="str">
        <f aca="false">Flights!$G$24&amp;"-"&amp;Flights!$H$24</f>
        <v>KUL-LGK</v>
      </c>
      <c r="F650" s="57" t="str">
        <f aca="false">Flights!$K$24</f>
        <v>EY</v>
      </c>
      <c r="G650" s="57" t="s">
        <v>81</v>
      </c>
      <c r="H650" s="57" t="s">
        <v>374</v>
      </c>
      <c r="I650" s="57" t="s">
        <v>401</v>
      </c>
      <c r="J650" s="57" t="s">
        <v>402</v>
      </c>
      <c r="K650" s="67" t="s">
        <v>403</v>
      </c>
      <c r="L650" s="67" t="s">
        <v>378</v>
      </c>
      <c r="M650" s="67"/>
      <c r="N650" s="67" t="s">
        <v>379</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")))/(LEN(L_PendNeg)+1)),1,0),1)</f>
        <v>0</v>
      </c>
      <c r="BK650" s="61" t="n">
        <f aca="false">IFERROR(IF(SUMPRODUCT((LEN(BF650)-LEN(SUBSTITUTE(BF650," "&amp;L_PendStrict&amp;" "," ")))/(LEN(L_PendStrict)+1))&gt;SUMPRODUCT((LEN(BF650)-LEN(SUBSTITUTE(BF650," "&amp;L_PendNeg&amp;" "," ")))/(LEN(L_PendNeg)+1)),1,0),1)</f>
        <v>0</v>
      </c>
      <c r="BL650" s="61" t="n">
        <f aca="false">IFERROR(IF(OR(SUMPRODUCT(--ISNUMBER(SEARCH({"a0","a-0","a_0","a/0","a.0"},BN650)))&gt;0,SUMPRODUCT(--ISNUMBER(SEARCH({"ref 0","ref no 0","ref. 0","ref: 0","no. 0","no: 0","# 0","rev 0","email 0","memo 0","form 0","sheet 0","log 0","doc 0","report 0","photo 0","photos 0","img 0","file 0","ack 0","batch 0","lot 0","job 0","record 0","fax 0","letter 0","ref0","#0","no.0","no:0"},BM650)))&gt;0,AND(SUMPRODUCT(--ISNUMBER(SEARCH({" ref "," email "," memo "," form "," sheet "," report "," ack "," letter "," record "," log "," doc "," file "," batch "," lot "," job "," fax "," rev "," ticket "," case "," order "},(" "&amp;SUBSTITUTE(SUBSTITUTE(SUBSTITUTE(BM650,":"," "),"."," "),","," ")&amp;" "))))&gt;0,ISNUMBER(SEARCH("000",SUBSTITUTE(BM650,":"," ")))),SUMPRODUCT(--ISNUMBER(SEARCH({"http","www.","\",".pdf",".jpg",".jpeg",".png",".heic",".xls",".doc",".msg",".eml"},Z650)))&gt;0),1,0),0)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IFERROR(IF(OR(SUMPRODUCT(--ISNUMBER(SEARCH({"a0","a-0","a_0","a/0","a.0"},BP650)))&gt;0,SUMPRODUCT(--ISNUMBER(SEARCH({"ref 0","ref no 0","ref. 0","ref: 0","no. 0","no: 0","# 0","rev 0","email 0","memo 0","form 0","sheet 0","log 0","doc 0","report 0","photo 0","photos 0","img 0","file 0","ack 0","batch 0","lot 0","job 0","record 0","fax 0","letter 0","ref0","#0","no.0","no:0"},BO650)))&gt;0,AND(SUMPRODUCT(--ISNUMBER(SEARCH({" ref "," email "," memo "," form "," sheet "," report "," ack "," letter "," record "," log "," doc "," file "," batch "," lot "," job "," fax "," rev "," ticket "," case "," order "},(" "&amp;SUBSTITUTE(SUBSTITUTE(SUBSTITUTE(BO650,":"," "),"."," "),","," ")&amp;" "))))&gt;0,ISNUMBER(SEARCH("000",SUBSTITUTE(BO650,":"," ")))),SUMPRODUCT(--ISNUMBER(SEARCH({"http","www.","\",".pdf",".jpg",".jpeg",".png",".heic",".xls",".doc",".msg",".eml"},W650)))&gt;0),1,0),0)</f>
        <v>0</v>
      </c>
    </row>
    <row r="651" customFormat="false" ht="39.75" hidden="false" customHeight="true" outlineLevel="0" collapsed="false">
      <c r="A651" s="57" t="s">
        <v>1365</v>
      </c>
      <c r="B651" s="57" t="s">
        <v>304</v>
      </c>
      <c r="C651" s="57" t="str">
        <f aca="false">Flights!$F$24</f>
        <v>MH1450</v>
      </c>
      <c r="D651" s="58" t="n">
        <f aca="false">Flights!$D$24</f>
        <v>46324</v>
      </c>
      <c r="E651" s="57" t="str">
        <f aca="false">Flights!$G$24&amp;"-"&amp;Flights!$H$24</f>
        <v>KUL-LGK</v>
      </c>
      <c r="F651" s="57" t="str">
        <f aca="false">Flights!$K$24</f>
        <v>EY</v>
      </c>
      <c r="G651" s="57" t="s">
        <v>81</v>
      </c>
      <c r="H651" s="57" t="s">
        <v>374</v>
      </c>
      <c r="I651" s="57" t="s">
        <v>401</v>
      </c>
      <c r="J651" s="57" t="s">
        <v>405</v>
      </c>
      <c r="K651" s="67" t="s">
        <v>403</v>
      </c>
      <c r="L651" s="67" t="s">
        <v>378</v>
      </c>
      <c r="M651" s="67"/>
      <c r="N651" s="67" t="s">
        <v>379</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")))/(LEN(L_PendNeg)+1)),1,0),1)</f>
        <v>0</v>
      </c>
      <c r="BK651" s="61" t="n">
        <f aca="false">IFERROR(IF(SUMPRODUCT((LEN(BF651)-LEN(SUBSTITUTE(BF651," "&amp;L_PendStrict&amp;" "," ")))/(LEN(L_PendStrict)+1))&gt;SUMPRODUCT((LEN(BF651)-LEN(SUBSTITUTE(BF651," "&amp;L_PendNeg&amp;" "," ")))/(LEN(L_PendNeg)+1)),1,0),1)</f>
        <v>0</v>
      </c>
      <c r="BL651" s="61" t="n">
        <f aca="false">IFERROR(IF(OR(SUMPRODUCT(--ISNUMBER(SEARCH({"a0","a-0","a_0","a/0","a.0"},BN651)))&gt;0,SUMPRODUCT(--ISNUMBER(SEARCH({"ref 0","ref no 0","ref. 0","ref: 0","no. 0","no: 0","# 0","rev 0","email 0","memo 0","form 0","sheet 0","log 0","doc 0","report 0","photo 0","photos 0","img 0","file 0","ack 0","batch 0","lot 0","job 0","record 0","fax 0","letter 0","ref0","#0","no.0","no:0"},BM651)))&gt;0,AND(SUMPRODUCT(--ISNUMBER(SEARCH({" ref "," email "," memo "," form "," sheet "," report "," ack "," letter "," record "," log "," doc "," file "," batch "," lot "," job "," fax "," rev "," ticket "," case "," order "},(" "&amp;SUBSTITUTE(SUBSTITUTE(SUBSTITUTE(BM651,":"," "),"."," "),","," ")&amp;" "))))&gt;0,ISNUMBER(SEARCH("000",SUBSTITUTE(BM651,":"," ")))),SUMPRODUCT(--ISNUMBER(SEARCH({"http","www.","\",".pdf",".jpg",".jpeg",".png",".heic",".xls",".doc",".msg",".eml"},Z651)))&gt;0),1,0),0)</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IFERROR(IF(OR(SUMPRODUCT(--ISNUMBER(SEARCH({"a0","a-0","a_0","a/0","a.0"},BP651)))&gt;0,SUMPRODUCT(--ISNUMBER(SEARCH({"ref 0","ref no 0","ref. 0","ref: 0","no. 0","no: 0","# 0","rev 0","email 0","memo 0","form 0","sheet 0","log 0","doc 0","report 0","photo 0","photos 0","img 0","file 0","ack 0","batch 0","lot 0","job 0","record 0","fax 0","letter 0","ref0","#0","no.0","no:0"},BO651)))&gt;0,AND(SUMPRODUCT(--ISNUMBER(SEARCH({" ref "," email "," memo "," form "," sheet "," report "," ack "," letter "," record "," log "," doc "," file "," batch "," lot "," job "," fax "," rev "," ticket "," case "," order "},(" "&amp;SUBSTITUTE(SUBSTITUTE(SUBSTITUTE(BO651,":"," "),"."," "),","," ")&amp;" "))))&gt;0,ISNUMBER(SEARCH("000",SUBSTITUTE(BO651,":"," ")))),SUMPRODUCT(--ISNUMBER(SEARCH({"http","www.","\",".pdf",".jpg",".jpeg",".png",".heic",".xls",".doc",".msg",".eml"},W651)))&gt;0),1,0),0)</f>
        <v>0</v>
      </c>
    </row>
    <row r="652" customFormat="false" ht="39.75" hidden="false" customHeight="true" outlineLevel="0" collapsed="false">
      <c r="A652" s="57" t="s">
        <v>1366</v>
      </c>
      <c r="B652" s="57" t="s">
        <v>304</v>
      </c>
      <c r="C652" s="57" t="str">
        <f aca="false">Flights!$F$24</f>
        <v>MH1450</v>
      </c>
      <c r="D652" s="58" t="n">
        <f aca="false">Flights!$D$24</f>
        <v>46324</v>
      </c>
      <c r="E652" s="57" t="str">
        <f aca="false">Flights!$G$24&amp;"-"&amp;Flights!$H$24</f>
        <v>KUL-LGK</v>
      </c>
      <c r="F652" s="57" t="str">
        <f aca="false">Flights!$K$24</f>
        <v>EY</v>
      </c>
      <c r="G652" s="57" t="s">
        <v>81</v>
      </c>
      <c r="H652" s="57" t="s">
        <v>374</v>
      </c>
      <c r="I652" s="57" t="s">
        <v>407</v>
      </c>
      <c r="J652" s="57" t="s">
        <v>408</v>
      </c>
      <c r="K652" s="67" t="s">
        <v>918</v>
      </c>
      <c r="L652" s="67" t="s">
        <v>1367</v>
      </c>
      <c r="M652" s="67"/>
      <c r="N652" s="67" t="s">
        <v>379</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")))/(LEN(L_PendNeg)+1)),1,0),1)</f>
        <v>0</v>
      </c>
      <c r="BK652" s="61" t="n">
        <f aca="false">IFERROR(IF(SUMPRODUCT((LEN(BF652)-LEN(SUBSTITUTE(BF652," "&amp;L_PendStrict&amp;" "," ")))/(LEN(L_PendStrict)+1))&gt;SUMPRODUCT((LEN(BF652)-LEN(SUBSTITUTE(BF652," "&amp;L_PendNeg&amp;" "," ")))/(LEN(L_PendNeg)+1)),1,0),1)</f>
        <v>0</v>
      </c>
      <c r="BL652" s="61" t="n">
        <f aca="false">IFERROR(IF(OR(SUMPRODUCT(--ISNUMBER(SEARCH({"a0","a-0","a_0","a/0","a.0"},BN652)))&gt;0,SUMPRODUCT(--ISNUMBER(SEARCH({"ref 0","ref no 0","ref. 0","ref: 0","no. 0","no: 0","# 0","rev 0","email 0","memo 0","form 0","sheet 0","log 0","doc 0","report 0","photo 0","photos 0","img 0","file 0","ack 0","batch 0","lot 0","job 0","record 0","fax 0","letter 0","ref0","#0","no.0","no:0"},BM652)))&gt;0,AND(SUMPRODUCT(--ISNUMBER(SEARCH({" ref "," email "," memo "," form "," sheet "," report "," ack "," letter "," record "," log "," doc "," file "," batch "," lot "," job "," fax "," rev "," ticket "," case "," order "},(" "&amp;SUBSTITUTE(SUBSTITUTE(SUBSTITUTE(BM652,":"," "),"."," "),","," ")&amp;" "))))&gt;0,ISNUMBER(SEARCH("000",SUBSTITUTE(BM652,":"," ")))),SUMPRODUCT(--ISNUMBER(SEARCH({"http","www.","\",".pdf",".jpg",".jpeg",".png",".heic",".xls",".doc",".msg",".eml"},Z652)))&gt;0),1,0),0)</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IFERROR(IF(OR(SUMPRODUCT(--ISNUMBER(SEARCH({"a0","a-0","a_0","a/0","a.0"},BP652)))&gt;0,SUMPRODUCT(--ISNUMBER(SEARCH({"ref 0","ref no 0","ref. 0","ref: 0","no. 0","no: 0","# 0","rev 0","email 0","memo 0","form 0","sheet 0","log 0","doc 0","report 0","photo 0","photos 0","img 0","file 0","ack 0","batch 0","lot 0","job 0","record 0","fax 0","letter 0","ref0","#0","no.0","no:0"},BO652)))&gt;0,AND(SUMPRODUCT(--ISNUMBER(SEARCH({" ref "," email "," memo "," form "," sheet "," report "," ack "," letter "," record "," log "," doc "," file "," batch "," lot "," job "," fax "," rev "," ticket "," case "," order "},(" "&amp;SUBSTITUTE(SUBSTITUTE(SUBSTITUTE(BO652,":"," "),"."," "),","," ")&amp;" "))))&gt;0,ISNUMBER(SEARCH("000",SUBSTITUTE(BO652,":"," ")))),SUMPRODUCT(--ISNUMBER(SEARCH({"http","www.","\",".pdf",".jpg",".jpeg",".png",".heic",".xls",".doc",".msg",".eml"},W652)))&gt;0),1,0),0)</f>
        <v>0</v>
      </c>
    </row>
    <row r="653" customFormat="false" ht="39.75" hidden="false" customHeight="true" outlineLevel="0" collapsed="false">
      <c r="A653" s="57" t="s">
        <v>1368</v>
      </c>
      <c r="B653" s="57" t="s">
        <v>304</v>
      </c>
      <c r="C653" s="57" t="str">
        <f aca="false">Flights!$F$24</f>
        <v>MH1450</v>
      </c>
      <c r="D653" s="58" t="n">
        <f aca="false">Flights!$D$24</f>
        <v>46324</v>
      </c>
      <c r="E653" s="57" t="str">
        <f aca="false">Flights!$G$24&amp;"-"&amp;Flights!$H$24</f>
        <v>KUL-LGK</v>
      </c>
      <c r="F653" s="57" t="str">
        <f aca="false">Flights!$K$24</f>
        <v>EY</v>
      </c>
      <c r="G653" s="57" t="s">
        <v>83</v>
      </c>
      <c r="H653" s="57" t="s">
        <v>374</v>
      </c>
      <c r="I653" s="57" t="s">
        <v>375</v>
      </c>
      <c r="J653" s="57" t="s">
        <v>412</v>
      </c>
      <c r="K653" s="67" t="s">
        <v>413</v>
      </c>
      <c r="L653" s="67" t="s">
        <v>414</v>
      </c>
      <c r="M653" s="67"/>
      <c r="N653" s="67" t="s">
        <v>379</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")))/(LEN(L_PendNeg)+1)),1,0),1)</f>
        <v>0</v>
      </c>
      <c r="BK653" s="61" t="n">
        <f aca="false">IFERROR(IF(SUMPRODUCT((LEN(BF653)-LEN(SUBSTITUTE(BF653," "&amp;L_PendStrict&amp;" "," ")))/(LEN(L_PendStrict)+1))&gt;SUMPRODUCT((LEN(BF653)-LEN(SUBSTITUTE(BF653," "&amp;L_PendNeg&amp;" "," ")))/(LEN(L_PendNeg)+1)),1,0),1)</f>
        <v>0</v>
      </c>
      <c r="BL653" s="61" t="n">
        <f aca="false">IFERROR(IF(OR(SUMPRODUCT(--ISNUMBER(SEARCH({"a0","a-0","a_0","a/0","a.0"},BN653)))&gt;0,SUMPRODUCT(--ISNUMBER(SEARCH({"ref 0","ref no 0","ref. 0","ref: 0","no. 0","no: 0","# 0","rev 0","email 0","memo 0","form 0","sheet 0","log 0","doc 0","report 0","photo 0","photos 0","img 0","file 0","ack 0","batch 0","lot 0","job 0","record 0","fax 0","letter 0","ref0","#0","no.0","no:0"},BM653)))&gt;0,AND(SUMPRODUCT(--ISNUMBER(SEARCH({" ref "," email "," memo "," form "," sheet "," report "," ack "," letter "," record "," log "," doc "," file "," batch "," lot "," job "," fax "," rev "," ticket "," case "," order "},(" "&amp;SUBSTITUTE(SUBSTITUTE(SUBSTITUTE(BM653,":"," "),"."," "),","," ")&amp;" "))))&gt;0,ISNUMBER(SEARCH("000",SUBSTITUTE(BM653,":"," ")))),SUMPRODUCT(--ISNUMBER(SEARCH({"http","www.","\",".pdf",".jpg",".jpeg",".png",".heic",".xls",".doc",".msg",".eml"},Z653)))&gt;0),1,0),0)</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IFERROR(IF(OR(SUMPRODUCT(--ISNUMBER(SEARCH({"a0","a-0","a_0","a/0","a.0"},BP653)))&gt;0,SUMPRODUCT(--ISNUMBER(SEARCH({"ref 0","ref no 0","ref. 0","ref: 0","no. 0","no: 0","# 0","rev 0","email 0","memo 0","form 0","sheet 0","log 0","doc 0","report 0","photo 0","photos 0","img 0","file 0","ack 0","batch 0","lot 0","job 0","record 0","fax 0","letter 0","ref0","#0","no.0","no:0"},BO653)))&gt;0,AND(SUMPRODUCT(--ISNUMBER(SEARCH({" ref "," email "," memo "," form "," sheet "," report "," ack "," letter "," record "," log "," doc "," file "," batch "," lot "," job "," fax "," rev "," ticket "," case "," order "},(" "&amp;SUBSTITUTE(SUBSTITUTE(SUBSTITUTE(BO653,":"," "),"."," "),","," ")&amp;" "))))&gt;0,ISNUMBER(SEARCH("000",SUBSTITUTE(BO653,":"," ")))),SUMPRODUCT(--ISNUMBER(SEARCH({"http","www.","\",".pdf",".jpg",".jpeg",".png",".heic",".xls",".doc",".msg",".eml"},W653)))&gt;0),1,0),0)</f>
        <v>0</v>
      </c>
    </row>
    <row r="654" customFormat="false" ht="39.75" hidden="false" customHeight="true" outlineLevel="0" collapsed="false">
      <c r="A654" s="57" t="s">
        <v>1369</v>
      </c>
      <c r="B654" s="57" t="s">
        <v>304</v>
      </c>
      <c r="C654" s="57" t="str">
        <f aca="false">Flights!$F$24</f>
        <v>MH1450</v>
      </c>
      <c r="D654" s="58" t="n">
        <f aca="false">Flights!$D$24</f>
        <v>46324</v>
      </c>
      <c r="E654" s="57" t="str">
        <f aca="false">Flights!$G$24&amp;"-"&amp;Flights!$H$24</f>
        <v>KUL-LGK</v>
      </c>
      <c r="F654" s="57" t="str">
        <f aca="false">Flights!$K$24</f>
        <v>EY</v>
      </c>
      <c r="G654" s="57" t="s">
        <v>416</v>
      </c>
      <c r="H654" s="57" t="s">
        <v>374</v>
      </c>
      <c r="I654" s="57" t="s">
        <v>375</v>
      </c>
      <c r="J654" s="57" t="s">
        <v>417</v>
      </c>
      <c r="K654" s="67"/>
      <c r="L654" s="67" t="s">
        <v>418</v>
      </c>
      <c r="M654" s="67"/>
      <c r="N654" s="67" t="s">
        <v>379</v>
      </c>
      <c r="O654" s="67" t="s">
        <v>419</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")))/(LEN(L_PendNeg)+1)),1,0),1)</f>
        <v>0</v>
      </c>
      <c r="BK654" s="61" t="n">
        <f aca="false">IFERROR(IF(SUMPRODUCT((LEN(BF654)-LEN(SUBSTITUTE(BF654," "&amp;L_PendStrict&amp;" "," ")))/(LEN(L_PendStrict)+1))&gt;SUMPRODUCT((LEN(BF654)-LEN(SUBSTITUTE(BF654," "&amp;L_PendNeg&amp;" "," ")))/(LEN(L_PendNeg)+1)),1,0),1)</f>
        <v>0</v>
      </c>
      <c r="BL654" s="61" t="n">
        <f aca="false">IFERROR(IF(OR(SUMPRODUCT(--ISNUMBER(SEARCH({"a0","a-0","a_0","a/0","a.0"},BN654)))&gt;0,SUMPRODUCT(--ISNUMBER(SEARCH({"ref 0","ref no 0","ref. 0","ref: 0","no. 0","no: 0","# 0","rev 0","email 0","memo 0","form 0","sheet 0","log 0","doc 0","report 0","photo 0","photos 0","img 0","file 0","ack 0","batch 0","lot 0","job 0","record 0","fax 0","letter 0","ref0","#0","no.0","no:0"},BM654)))&gt;0,AND(SUMPRODUCT(--ISNUMBER(SEARCH({" ref "," email "," memo "," form "," sheet "," report "," ack "," letter "," record "," log "," doc "," file "," batch "," lot "," job "," fax "," rev "," ticket "," case "," order "},(" "&amp;SUBSTITUTE(SUBSTITUTE(SUBSTITUTE(BM654,":"," "),"."," "),","," ")&amp;" "))))&gt;0,ISNUMBER(SEARCH("000",SUBSTITUTE(BM654,":"," ")))),SUMPRODUCT(--ISNUMBER(SEARCH({"http","www.","\",".pdf",".jpg",".jpeg",".png",".heic",".xls",".doc",".msg",".eml"},Z654)))&gt;0),1,0),0)</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IFERROR(IF(OR(SUMPRODUCT(--ISNUMBER(SEARCH({"a0","a-0","a_0","a/0","a.0"},BP654)))&gt;0,SUMPRODUCT(--ISNUMBER(SEARCH({"ref 0","ref no 0","ref. 0","ref: 0","no. 0","no: 0","# 0","rev 0","email 0","memo 0","form 0","sheet 0","log 0","doc 0","report 0","photo 0","photos 0","img 0","file 0","ack 0","batch 0","lot 0","job 0","record 0","fax 0","letter 0","ref0","#0","no.0","no:0"},BO654)))&gt;0,AND(SUMPRODUCT(--ISNUMBER(SEARCH({" ref "," email "," memo "," form "," sheet "," report "," ack "," letter "," record "," log "," doc "," file "," batch "," lot "," job "," fax "," rev "," ticket "," case "," order "},(" "&amp;SUBSTITUTE(SUBSTITUTE(SUBSTITUTE(BO654,":"," "),"."," "),","," ")&amp;" "))))&gt;0,ISNUMBER(SEARCH("000",SUBSTITUTE(BO654,":"," ")))),SUMPRODUCT(--ISNUMBER(SEARCH({"http","www.","\",".pdf",".jpg",".jpeg",".png",".heic",".xls",".doc",".msg",".eml"},W654)))&gt;0),1,0),0)</f>
        <v>0</v>
      </c>
    </row>
    <row r="655" customFormat="false" ht="39.75" hidden="false" customHeight="true" outlineLevel="0" collapsed="false">
      <c r="A655" s="57" t="s">
        <v>1370</v>
      </c>
      <c r="B655" s="57" t="s">
        <v>304</v>
      </c>
      <c r="C655" s="57" t="str">
        <f aca="false">Flights!$F$24</f>
        <v>MH1450</v>
      </c>
      <c r="D655" s="58" t="n">
        <f aca="false">Flights!$D$24</f>
        <v>46324</v>
      </c>
      <c r="E655" s="57" t="str">
        <f aca="false">Flights!$G$24&amp;"-"&amp;Flights!$H$24</f>
        <v>KUL-LGK</v>
      </c>
      <c r="F655" s="57" t="str">
        <f aca="false">Flights!$K$24</f>
        <v>EY</v>
      </c>
      <c r="G655" s="57" t="s">
        <v>416</v>
      </c>
      <c r="H655" s="57" t="s">
        <v>374</v>
      </c>
      <c r="I655" s="57" t="s">
        <v>375</v>
      </c>
      <c r="J655" s="57" t="s">
        <v>421</v>
      </c>
      <c r="K655" s="67" t="s">
        <v>422</v>
      </c>
      <c r="L655" s="67" t="s">
        <v>418</v>
      </c>
      <c r="M655" s="67"/>
      <c r="N655" s="67" t="s">
        <v>379</v>
      </c>
      <c r="O655" s="67" t="s">
        <v>419</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")))/(LEN(L_PendNeg)+1)),1,0),1)</f>
        <v>0</v>
      </c>
      <c r="BK655" s="61" t="n">
        <f aca="false">IFERROR(IF(SUMPRODUCT((LEN(BF655)-LEN(SUBSTITUTE(BF655," "&amp;L_PendStrict&amp;" "," ")))/(LEN(L_PendStrict)+1))&gt;SUMPRODUCT((LEN(BF655)-LEN(SUBSTITUTE(BF655," "&amp;L_PendNeg&amp;" "," ")))/(LEN(L_PendNeg)+1)),1,0),1)</f>
        <v>0</v>
      </c>
      <c r="BL655" s="61" t="n">
        <f aca="false">IFERROR(IF(OR(SUMPRODUCT(--ISNUMBER(SEARCH({"a0","a-0","a_0","a/0","a.0"},BN655)))&gt;0,SUMPRODUCT(--ISNUMBER(SEARCH({"ref 0","ref no 0","ref. 0","ref: 0","no. 0","no: 0","# 0","rev 0","email 0","memo 0","form 0","sheet 0","log 0","doc 0","report 0","photo 0","photos 0","img 0","file 0","ack 0","batch 0","lot 0","job 0","record 0","fax 0","letter 0","ref0","#0","no.0","no:0"},BM655)))&gt;0,AND(SUMPRODUCT(--ISNUMBER(SEARCH({" ref "," email "," memo "," form "," sheet "," report "," ack "," letter "," record "," log "," doc "," file "," batch "," lot "," job "," fax "," rev "," ticket "," case "," order "},(" "&amp;SUBSTITUTE(SUBSTITUTE(SUBSTITUTE(BM655,":"," "),"."," "),","," ")&amp;" "))))&gt;0,ISNUMBER(SEARCH("000",SUBSTITUTE(BM655,":"," ")))),SUMPRODUCT(--ISNUMBER(SEARCH({"http","www.","\",".pdf",".jpg",".jpeg",".png",".heic",".xls",".doc",".msg",".eml"},Z655)))&gt;0),1,0),0)</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IFERROR(IF(OR(SUMPRODUCT(--ISNUMBER(SEARCH({"a0","a-0","a_0","a/0","a.0"},BP655)))&gt;0,SUMPRODUCT(--ISNUMBER(SEARCH({"ref 0","ref no 0","ref. 0","ref: 0","no. 0","no: 0","# 0","rev 0","email 0","memo 0","form 0","sheet 0","log 0","doc 0","report 0","photo 0","photos 0","img 0","file 0","ack 0","batch 0","lot 0","job 0","record 0","fax 0","letter 0","ref0","#0","no.0","no:0"},BO655)))&gt;0,AND(SUMPRODUCT(--ISNUMBER(SEARCH({" ref "," email "," memo "," form "," sheet "," report "," ack "," letter "," record "," log "," doc "," file "," batch "," lot "," job "," fax "," rev "," ticket "," case "," order "},(" "&amp;SUBSTITUTE(SUBSTITUTE(SUBSTITUTE(BO655,":"," "),"."," "),","," ")&amp;" "))))&gt;0,ISNUMBER(SEARCH("000",SUBSTITUTE(BO655,":"," ")))),SUMPRODUCT(--ISNUMBER(SEARCH({"http","www.","\",".pdf",".jpg",".jpeg",".png",".heic",".xls",".doc",".msg",".eml"},W655)))&gt;0),1,0),0)</f>
        <v>0</v>
      </c>
    </row>
    <row r="656" customFormat="false" ht="39.75" hidden="false" customHeight="true" outlineLevel="0" collapsed="false">
      <c r="A656" s="57" t="s">
        <v>1371</v>
      </c>
      <c r="B656" s="57" t="s">
        <v>304</v>
      </c>
      <c r="C656" s="57" t="str">
        <f aca="false">Flights!$F$24</f>
        <v>MH1450</v>
      </c>
      <c r="D656" s="58" t="n">
        <f aca="false">Flights!$D$24</f>
        <v>46324</v>
      </c>
      <c r="E656" s="57" t="str">
        <f aca="false">Flights!$G$24&amp;"-"&amp;Flights!$H$24</f>
        <v>KUL-LGK</v>
      </c>
      <c r="F656" s="57" t="str">
        <f aca="false">Flights!$K$24</f>
        <v>EY</v>
      </c>
      <c r="G656" s="57" t="s">
        <v>416</v>
      </c>
      <c r="H656" s="57" t="s">
        <v>374</v>
      </c>
      <c r="I656" s="57" t="s">
        <v>424</v>
      </c>
      <c r="J656" s="57" t="s">
        <v>425</v>
      </c>
      <c r="K656" s="67"/>
      <c r="L656" s="67" t="s">
        <v>418</v>
      </c>
      <c r="M656" s="67"/>
      <c r="N656" s="67" t="s">
        <v>379</v>
      </c>
      <c r="O656" s="67" t="s">
        <v>419</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")))/(LEN(L_PendNeg)+1)),1,0),1)</f>
        <v>0</v>
      </c>
      <c r="BK656" s="61" t="n">
        <f aca="false">IFERROR(IF(SUMPRODUCT((LEN(BF656)-LEN(SUBSTITUTE(BF656," "&amp;L_PendStrict&amp;" "," ")))/(LEN(L_PendStrict)+1))&gt;SUMPRODUCT((LEN(BF656)-LEN(SUBSTITUTE(BF656," "&amp;L_PendNeg&amp;" "," ")))/(LEN(L_PendNeg)+1)),1,0),1)</f>
        <v>0</v>
      </c>
      <c r="BL656" s="61" t="n">
        <f aca="false">IFERROR(IF(OR(SUMPRODUCT(--ISNUMBER(SEARCH({"a0","a-0","a_0","a/0","a.0"},BN656)))&gt;0,SUMPRODUCT(--ISNUMBER(SEARCH({"ref 0","ref no 0","ref. 0","ref: 0","no. 0","no: 0","# 0","rev 0","email 0","memo 0","form 0","sheet 0","log 0","doc 0","report 0","photo 0","photos 0","img 0","file 0","ack 0","batch 0","lot 0","job 0","record 0","fax 0","letter 0","ref0","#0","no.0","no:0"},BM656)))&gt;0,AND(SUMPRODUCT(--ISNUMBER(SEARCH({" ref "," email "," memo "," form "," sheet "," report "," ack "," letter "," record "," log "," doc "," file "," batch "," lot "," job "," fax "," rev "," ticket "," case "," order "},(" "&amp;SUBSTITUTE(SUBSTITUTE(SUBSTITUTE(BM656,":"," "),"."," "),","," ")&amp;" "))))&gt;0,ISNUMBER(SEARCH("000",SUBSTITUTE(BM656,":"," ")))),SUMPRODUCT(--ISNUMBER(SEARCH({"http","www.","\",".pdf",".jpg",".jpeg",".png",".heic",".xls",".doc",".msg",".eml"},Z656)))&gt;0),1,0),0)</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IFERROR(IF(OR(SUMPRODUCT(--ISNUMBER(SEARCH({"a0","a-0","a_0","a/0","a.0"},BP656)))&gt;0,SUMPRODUCT(--ISNUMBER(SEARCH({"ref 0","ref no 0","ref. 0","ref: 0","no. 0","no: 0","# 0","rev 0","email 0","memo 0","form 0","sheet 0","log 0","doc 0","report 0","photo 0","photos 0","img 0","file 0","ack 0","batch 0","lot 0","job 0","record 0","fax 0","letter 0","ref0","#0","no.0","no:0"},BO656)))&gt;0,AND(SUMPRODUCT(--ISNUMBER(SEARCH({" ref "," email "," memo "," form "," sheet "," report "," ack "," letter "," record "," log "," doc "," file "," batch "," lot "," job "," fax "," rev "," ticket "," case "," order "},(" "&amp;SUBSTITUTE(SUBSTITUTE(SUBSTITUTE(BO656,":"," "),"."," "),","," ")&amp;" "))))&gt;0,ISNUMBER(SEARCH("000",SUBSTITUTE(BO656,":"," ")))),SUMPRODUCT(--ISNUMBER(SEARCH({"http","www.","\",".pdf",".jpg",".jpeg",".png",".heic",".xls",".doc",".msg",".eml"},W656)))&gt;0),1,0),0)</f>
        <v>0</v>
      </c>
    </row>
    <row r="657" customFormat="false" ht="39.75" hidden="false" customHeight="true" outlineLevel="0" collapsed="false">
      <c r="A657" s="57" t="s">
        <v>1372</v>
      </c>
      <c r="B657" s="57" t="s">
        <v>304</v>
      </c>
      <c r="C657" s="57" t="str">
        <f aca="false">Flights!$F$24</f>
        <v>MH1450</v>
      </c>
      <c r="D657" s="58" t="n">
        <f aca="false">Flights!$D$24</f>
        <v>46324</v>
      </c>
      <c r="E657" s="57" t="str">
        <f aca="false">Flights!$G$24&amp;"-"&amp;Flights!$H$24</f>
        <v>KUL-LGK</v>
      </c>
      <c r="F657" s="57" t="str">
        <f aca="false">Flights!$K$24</f>
        <v>EY</v>
      </c>
      <c r="G657" s="57" t="s">
        <v>416</v>
      </c>
      <c r="H657" s="57" t="s">
        <v>374</v>
      </c>
      <c r="I657" s="57" t="s">
        <v>424</v>
      </c>
      <c r="J657" s="57" t="s">
        <v>427</v>
      </c>
      <c r="K657" s="67"/>
      <c r="L657" s="67" t="s">
        <v>418</v>
      </c>
      <c r="M657" s="67"/>
      <c r="N657" s="67" t="s">
        <v>379</v>
      </c>
      <c r="O657" s="67" t="s">
        <v>419</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")))/(LEN(L_PendNeg)+1)),1,0),1)</f>
        <v>0</v>
      </c>
      <c r="BK657" s="61" t="n">
        <f aca="false">IFERROR(IF(SUMPRODUCT((LEN(BF657)-LEN(SUBSTITUTE(BF657," "&amp;L_PendStrict&amp;" "," ")))/(LEN(L_PendStrict)+1))&gt;SUMPRODUCT((LEN(BF657)-LEN(SUBSTITUTE(BF657," "&amp;L_PendNeg&amp;" "," ")))/(LEN(L_PendNeg)+1)),1,0),1)</f>
        <v>0</v>
      </c>
      <c r="BL657" s="61" t="n">
        <f aca="false">IFERROR(IF(OR(SUMPRODUCT(--ISNUMBER(SEARCH({"a0","a-0","a_0","a/0","a.0"},BN657)))&gt;0,SUMPRODUCT(--ISNUMBER(SEARCH({"ref 0","ref no 0","ref. 0","ref: 0","no. 0","no: 0","# 0","rev 0","email 0","memo 0","form 0","sheet 0","log 0","doc 0","report 0","photo 0","photos 0","img 0","file 0","ack 0","batch 0","lot 0","job 0","record 0","fax 0","letter 0","ref0","#0","no.0","no:0"},BM657)))&gt;0,AND(SUMPRODUCT(--ISNUMBER(SEARCH({" ref "," email "," memo "," form "," sheet "," report "," ack "," letter "," record "," log "," doc "," file "," batch "," lot "," job "," fax "," rev "," ticket "," case "," order "},(" "&amp;SUBSTITUTE(SUBSTITUTE(SUBSTITUTE(BM657,":"," "),"."," "),","," ")&amp;" "))))&gt;0,ISNUMBER(SEARCH("000",SUBSTITUTE(BM657,":"," ")))),SUMPRODUCT(--ISNUMBER(SEARCH({"http","www.","\",".pdf",".jpg",".jpeg",".png",".heic",".xls",".doc",".msg",".eml"},Z657)))&gt;0),1,0),0)</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IFERROR(IF(OR(SUMPRODUCT(--ISNUMBER(SEARCH({"a0","a-0","a_0","a/0","a.0"},BP657)))&gt;0,SUMPRODUCT(--ISNUMBER(SEARCH({"ref 0","ref no 0","ref. 0","ref: 0","no. 0","no: 0","# 0","rev 0","email 0","memo 0","form 0","sheet 0","log 0","doc 0","report 0","photo 0","photos 0","img 0","file 0","ack 0","batch 0","lot 0","job 0","record 0","fax 0","letter 0","ref0","#0","no.0","no:0"},BO657)))&gt;0,AND(SUMPRODUCT(--ISNUMBER(SEARCH({" ref "," email "," memo "," form "," sheet "," report "," ack "," letter "," record "," log "," doc "," file "," batch "," lot "," job "," fax "," rev "," ticket "," case "," order "},(" "&amp;SUBSTITUTE(SUBSTITUTE(SUBSTITUTE(BO657,":"," "),"."," "),","," ")&amp;" "))))&gt;0,ISNUMBER(SEARCH("000",SUBSTITUTE(BO657,":"," ")))),SUMPRODUCT(--ISNUMBER(SEARCH({"http","www.","\",".pdf",".jpg",".jpeg",".png",".heic",".xls",".doc",".msg",".eml"},W657)))&gt;0),1,0),0)</f>
        <v>0</v>
      </c>
    </row>
    <row r="658" customFormat="false" ht="39.75" hidden="false" customHeight="true" outlineLevel="0" collapsed="false">
      <c r="A658" s="57" t="s">
        <v>1373</v>
      </c>
      <c r="B658" s="57" t="s">
        <v>304</v>
      </c>
      <c r="C658" s="57" t="str">
        <f aca="false">Flights!$F$24</f>
        <v>MH1450</v>
      </c>
      <c r="D658" s="58" t="n">
        <f aca="false">Flights!$D$24</f>
        <v>46324</v>
      </c>
      <c r="E658" s="57" t="str">
        <f aca="false">Flights!$G$24&amp;"-"&amp;Flights!$H$24</f>
        <v>KUL-LGK</v>
      </c>
      <c r="F658" s="57" t="str">
        <f aca="false">Flights!$K$24</f>
        <v>EY</v>
      </c>
      <c r="G658" s="57" t="s">
        <v>416</v>
      </c>
      <c r="H658" s="57" t="s">
        <v>374</v>
      </c>
      <c r="I658" s="57" t="s">
        <v>424</v>
      </c>
      <c r="J658" s="57" t="s">
        <v>429</v>
      </c>
      <c r="K658" s="67"/>
      <c r="L658" s="67" t="s">
        <v>418</v>
      </c>
      <c r="M658" s="67"/>
      <c r="N658" s="67" t="s">
        <v>379</v>
      </c>
      <c r="O658" s="67" t="s">
        <v>419</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")))/(LEN(L_PendNeg)+1)),1,0),1)</f>
        <v>0</v>
      </c>
      <c r="BK658" s="61" t="n">
        <f aca="false">IFERROR(IF(SUMPRODUCT((LEN(BF658)-LEN(SUBSTITUTE(BF658," "&amp;L_PendStrict&amp;" "," ")))/(LEN(L_PendStrict)+1))&gt;SUMPRODUCT((LEN(BF658)-LEN(SUBSTITUTE(BF658," "&amp;L_PendNeg&amp;" "," ")))/(LEN(L_PendNeg)+1)),1,0),1)</f>
        <v>0</v>
      </c>
      <c r="BL658" s="61" t="n">
        <f aca="false">IFERROR(IF(OR(SUMPRODUCT(--ISNUMBER(SEARCH({"a0","a-0","a_0","a/0","a.0"},BN658)))&gt;0,SUMPRODUCT(--ISNUMBER(SEARCH({"ref 0","ref no 0","ref. 0","ref: 0","no. 0","no: 0","# 0","rev 0","email 0","memo 0","form 0","sheet 0","log 0","doc 0","report 0","photo 0","photos 0","img 0","file 0","ack 0","batch 0","lot 0","job 0","record 0","fax 0","letter 0","ref0","#0","no.0","no:0"},BM658)))&gt;0,AND(SUMPRODUCT(--ISNUMBER(SEARCH({" ref "," email "," memo "," form "," sheet "," report "," ack "," letter "," record "," log "," doc "," file "," batch "," lot "," job "," fax "," rev "," ticket "," case "," order "},(" "&amp;SUBSTITUTE(SUBSTITUTE(SUBSTITUTE(BM658,":"," "),"."," "),","," ")&amp;" "))))&gt;0,ISNUMBER(SEARCH("000",SUBSTITUTE(BM658,":"," ")))),SUMPRODUCT(--ISNUMBER(SEARCH({"http","www.","\",".pdf",".jpg",".jpeg",".png",".heic",".xls",".doc",".msg",".eml"},Z658)))&gt;0),1,0),0)</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IFERROR(IF(OR(SUMPRODUCT(--ISNUMBER(SEARCH({"a0","a-0","a_0","a/0","a.0"},BP658)))&gt;0,SUMPRODUCT(--ISNUMBER(SEARCH({"ref 0","ref no 0","ref. 0","ref: 0","no. 0","no: 0","# 0","rev 0","email 0","memo 0","form 0","sheet 0","log 0","doc 0","report 0","photo 0","photos 0","img 0","file 0","ack 0","batch 0","lot 0","job 0","record 0","fax 0","letter 0","ref0","#0","no.0","no:0"},BO658)))&gt;0,AND(SUMPRODUCT(--ISNUMBER(SEARCH({" ref "," email "," memo "," form "," sheet "," report "," ack "," letter "," record "," log "," doc "," file "," batch "," lot "," job "," fax "," rev "," ticket "," case "," order "},(" "&amp;SUBSTITUTE(SUBSTITUTE(SUBSTITUTE(BO658,":"," "),"."," "),","," ")&amp;" "))))&gt;0,ISNUMBER(SEARCH("000",SUBSTITUTE(BO658,":"," ")))),SUMPRODUCT(--ISNUMBER(SEARCH({"http","www.","\",".pdf",".jpg",".jpeg",".png",".heic",".xls",".doc",".msg",".eml"},W658)))&gt;0),1,0),0)</f>
        <v>0</v>
      </c>
    </row>
    <row r="659" customFormat="false" ht="78.75" hidden="false" customHeight="true" outlineLevel="0" collapsed="false">
      <c r="A659" s="57" t="s">
        <v>1374</v>
      </c>
      <c r="B659" s="57" t="s">
        <v>304</v>
      </c>
      <c r="C659" s="57" t="str">
        <f aca="false">Flights!$F$24</f>
        <v>MH1450</v>
      </c>
      <c r="D659" s="58" t="n">
        <f aca="false">Flights!$D$24</f>
        <v>46324</v>
      </c>
      <c r="E659" s="57" t="str">
        <f aca="false">Flights!$G$24&amp;"-"&amp;Flights!$H$24</f>
        <v>KUL-LGK</v>
      </c>
      <c r="F659" s="57" t="str">
        <f aca="false">Flights!$K$24</f>
        <v>EY</v>
      </c>
      <c r="G659" s="57" t="s">
        <v>416</v>
      </c>
      <c r="H659" s="57" t="s">
        <v>374</v>
      </c>
      <c r="I659" s="57" t="s">
        <v>424</v>
      </c>
      <c r="J659" s="57" t="s">
        <v>431</v>
      </c>
      <c r="K659" s="67" t="s">
        <v>487</v>
      </c>
      <c r="L659" s="67" t="s">
        <v>418</v>
      </c>
      <c r="M659" s="67"/>
      <c r="N659" s="67" t="s">
        <v>379</v>
      </c>
      <c r="O659" s="67" t="s">
        <v>419</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")))/(LEN(L_PendNeg)+1)),1,0),1)</f>
        <v>0</v>
      </c>
      <c r="BK659" s="61" t="n">
        <f aca="false">IFERROR(IF(SUMPRODUCT((LEN(BF659)-LEN(SUBSTITUTE(BF659," "&amp;L_PendStrict&amp;" "," ")))/(LEN(L_PendStrict)+1))&gt;SUMPRODUCT((LEN(BF659)-LEN(SUBSTITUTE(BF659," "&amp;L_PendNeg&amp;" "," ")))/(LEN(L_PendNeg)+1)),1,0),1)</f>
        <v>0</v>
      </c>
      <c r="BL659" s="61" t="n">
        <f aca="false">IFERROR(IF(OR(SUMPRODUCT(--ISNUMBER(SEARCH({"a0","a-0","a_0","a/0","a.0"},BN659)))&gt;0,SUMPRODUCT(--ISNUMBER(SEARCH({"ref 0","ref no 0","ref. 0","ref: 0","no. 0","no: 0","# 0","rev 0","email 0","memo 0","form 0","sheet 0","log 0","doc 0","report 0","photo 0","photos 0","img 0","file 0","ack 0","batch 0","lot 0","job 0","record 0","fax 0","letter 0","ref0","#0","no.0","no:0"},BM659)))&gt;0,AND(SUMPRODUCT(--ISNUMBER(SEARCH({" ref "," email "," memo "," form "," sheet "," report "," ack "," letter "," record "," log "," doc "," file "," batch "," lot "," job "," fax "," rev "," ticket "," case "," order "},(" "&amp;SUBSTITUTE(SUBSTITUTE(SUBSTITUTE(BM659,":"," "),"."," "),","," ")&amp;" "))))&gt;0,ISNUMBER(SEARCH("000",SUBSTITUTE(BM659,":"," ")))),SUMPRODUCT(--ISNUMBER(SEARCH({"http","www.","\",".pdf",".jpg",".jpeg",".png",".heic",".xls",".doc",".msg",".eml"},Z659)))&gt;0),1,0),0)</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IFERROR(IF(OR(SUMPRODUCT(--ISNUMBER(SEARCH({"a0","a-0","a_0","a/0","a.0"},BP659)))&gt;0,SUMPRODUCT(--ISNUMBER(SEARCH({"ref 0","ref no 0","ref. 0","ref: 0","no. 0","no: 0","# 0","rev 0","email 0","memo 0","form 0","sheet 0","log 0","doc 0","report 0","photo 0","photos 0","img 0","file 0","ack 0","batch 0","lot 0","job 0","record 0","fax 0","letter 0","ref0","#0","no.0","no:0"},BO659)))&gt;0,AND(SUMPRODUCT(--ISNUMBER(SEARCH({" ref "," email "," memo "," form "," sheet "," report "," ack "," letter "," record "," log "," doc "," file "," batch "," lot "," job "," fax "," rev "," ticket "," case "," order "},(" "&amp;SUBSTITUTE(SUBSTITUTE(SUBSTITUTE(BO659,":"," "),"."," "),","," ")&amp;" "))))&gt;0,ISNUMBER(SEARCH("000",SUBSTITUTE(BO659,":"," ")))),SUMPRODUCT(--ISNUMBER(SEARCH({"http","www.","\",".pdf",".jpg",".jpeg",".png",".heic",".xls",".doc",".msg",".eml"},W659)))&gt;0),1,0),0)</f>
        <v>0</v>
      </c>
    </row>
    <row r="660" customFormat="false" ht="39.75" hidden="false" customHeight="true" outlineLevel="0" collapsed="false">
      <c r="A660" s="57" t="s">
        <v>1375</v>
      </c>
      <c r="B660" s="57" t="s">
        <v>304</v>
      </c>
      <c r="C660" s="57" t="str">
        <f aca="false">Flights!$F$24</f>
        <v>MH1450</v>
      </c>
      <c r="D660" s="58" t="n">
        <f aca="false">Flights!$D$24</f>
        <v>46324</v>
      </c>
      <c r="E660" s="57" t="str">
        <f aca="false">Flights!$G$24&amp;"-"&amp;Flights!$H$24</f>
        <v>KUL-LGK</v>
      </c>
      <c r="F660" s="57" t="str">
        <f aca="false">Flights!$K$24</f>
        <v>EY</v>
      </c>
      <c r="G660" s="57" t="s">
        <v>416</v>
      </c>
      <c r="H660" s="57" t="s">
        <v>374</v>
      </c>
      <c r="I660" s="57" t="s">
        <v>424</v>
      </c>
      <c r="J660" s="57" t="s">
        <v>434</v>
      </c>
      <c r="K660" s="67"/>
      <c r="L660" s="67" t="s">
        <v>418</v>
      </c>
      <c r="M660" s="67"/>
      <c r="N660" s="67" t="s">
        <v>379</v>
      </c>
      <c r="O660" s="67" t="s">
        <v>419</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")))/(LEN(L_PendNeg)+1)),1,0),1)</f>
        <v>0</v>
      </c>
      <c r="BK660" s="61" t="n">
        <f aca="false">IFERROR(IF(SUMPRODUCT((LEN(BF660)-LEN(SUBSTITUTE(BF660," "&amp;L_PendStrict&amp;" "," ")))/(LEN(L_PendStrict)+1))&gt;SUMPRODUCT((LEN(BF660)-LEN(SUBSTITUTE(BF660," "&amp;L_PendNeg&amp;" "," ")))/(LEN(L_PendNeg)+1)),1,0),1)</f>
        <v>0</v>
      </c>
      <c r="BL660" s="61" t="n">
        <f aca="false">IFERROR(IF(OR(SUMPRODUCT(--ISNUMBER(SEARCH({"a0","a-0","a_0","a/0","a.0"},BN660)))&gt;0,SUMPRODUCT(--ISNUMBER(SEARCH({"ref 0","ref no 0","ref. 0","ref: 0","no. 0","no: 0","# 0","rev 0","email 0","memo 0","form 0","sheet 0","log 0","doc 0","report 0","photo 0","photos 0","img 0","file 0","ack 0","batch 0","lot 0","job 0","record 0","fax 0","letter 0","ref0","#0","no.0","no:0"},BM660)))&gt;0,AND(SUMPRODUCT(--ISNUMBER(SEARCH({" ref "," email "," memo "," form "," sheet "," report "," ack "," letter "," record "," log "," doc "," file "," batch "," lot "," job "," fax "," rev "," ticket "," case "," order "},(" "&amp;SUBSTITUTE(SUBSTITUTE(SUBSTITUTE(BM660,":"," "),"."," "),","," ")&amp;" "))))&gt;0,ISNUMBER(SEARCH("000",SUBSTITUTE(BM660,":"," ")))),SUMPRODUCT(--ISNUMBER(SEARCH({"http","www.","\",".pdf",".jpg",".jpeg",".png",".heic",".xls",".doc",".msg",".eml"},Z660)))&gt;0),1,0),0)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IFERROR(IF(OR(SUMPRODUCT(--ISNUMBER(SEARCH({"a0","a-0","a_0","a/0","a.0"},BP660)))&gt;0,SUMPRODUCT(--ISNUMBER(SEARCH({"ref 0","ref no 0","ref. 0","ref: 0","no. 0","no: 0","# 0","rev 0","email 0","memo 0","form 0","sheet 0","log 0","doc 0","report 0","photo 0","photos 0","img 0","file 0","ack 0","batch 0","lot 0","job 0","record 0","fax 0","letter 0","ref0","#0","no.0","no:0"},BO660)))&gt;0,AND(SUMPRODUCT(--ISNUMBER(SEARCH({" ref "," email "," memo "," form "," sheet "," report "," ack "," letter "," record "," log "," doc "," file "," batch "," lot "," job "," fax "," rev "," ticket "," case "," order "},(" "&amp;SUBSTITUTE(SUBSTITUTE(SUBSTITUTE(BO660,":"," "),"."," "),","," ")&amp;" "))))&gt;0,ISNUMBER(SEARCH("000",SUBSTITUTE(BO660,":"," ")))),SUMPRODUCT(--ISNUMBER(SEARCH({"http","www.","\",".pdf",".jpg",".jpeg",".png",".heic",".xls",".doc",".msg",".eml"},W660)))&gt;0),1,0),0)</f>
        <v>0</v>
      </c>
    </row>
    <row r="661" customFormat="false" ht="41.25" hidden="false" customHeight="true" outlineLevel="0" collapsed="false">
      <c r="A661" s="57" t="s">
        <v>1376</v>
      </c>
      <c r="B661" s="57" t="s">
        <v>304</v>
      </c>
      <c r="C661" s="57" t="str">
        <f aca="false">Flights!$F$24</f>
        <v>MH1450</v>
      </c>
      <c r="D661" s="58" t="n">
        <f aca="false">Flights!$D$24</f>
        <v>46324</v>
      </c>
      <c r="E661" s="57" t="str">
        <f aca="false">Flights!$G$24&amp;"-"&amp;Flights!$H$24</f>
        <v>KUL-LGK</v>
      </c>
      <c r="F661" s="57" t="str">
        <f aca="false">Flights!$K$24</f>
        <v>EY</v>
      </c>
      <c r="G661" s="57" t="s">
        <v>416</v>
      </c>
      <c r="H661" s="57" t="s">
        <v>374</v>
      </c>
      <c r="I661" s="57" t="s">
        <v>443</v>
      </c>
      <c r="J661" s="57" t="s">
        <v>444</v>
      </c>
      <c r="K661" s="67" t="s">
        <v>445</v>
      </c>
      <c r="L661" s="67" t="s">
        <v>1377</v>
      </c>
      <c r="M661" s="67" t="s">
        <v>447</v>
      </c>
      <c r="N661" s="67" t="s">
        <v>379</v>
      </c>
      <c r="O661" s="67" t="s">
        <v>499</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")))/(LEN(L_PendNeg)+1)),1,0),1)</f>
        <v>0</v>
      </c>
      <c r="BK661" s="61" t="n">
        <f aca="false">IFERROR(IF(SUMPRODUCT((LEN(BF661)-LEN(SUBSTITUTE(BF661," "&amp;L_PendStrict&amp;" "," ")))/(LEN(L_PendStrict)+1))&gt;SUMPRODUCT((LEN(BF661)-LEN(SUBSTITUTE(BF661," "&amp;L_PendNeg&amp;" "," ")))/(LEN(L_PendNeg)+1)),1,0),1)</f>
        <v>0</v>
      </c>
      <c r="BL661" s="61" t="n">
        <f aca="false">IFERROR(IF(OR(SUMPRODUCT(--ISNUMBER(SEARCH({"a0","a-0","a_0","a/0","a.0"},BN661)))&gt;0,SUMPRODUCT(--ISNUMBER(SEARCH({"ref 0","ref no 0","ref. 0","ref: 0","no. 0","no: 0","# 0","rev 0","email 0","memo 0","form 0","sheet 0","log 0","doc 0","report 0","photo 0","photos 0","img 0","file 0","ack 0","batch 0","lot 0","job 0","record 0","fax 0","letter 0","ref0","#0","no.0","no:0"},BM661)))&gt;0,AND(SUMPRODUCT(--ISNUMBER(SEARCH({" ref "," email "," memo "," form "," sheet "," report "," ack "," letter "," record "," log "," doc "," file "," batch "," lot "," job "," fax "," rev "," ticket "," case "," order "},(" "&amp;SUBSTITUTE(SUBSTITUTE(SUBSTITUTE(BM661,":"," "),"."," "),","," ")&amp;" "))))&gt;0,ISNUMBER(SEARCH("000",SUBSTITUTE(BM661,":"," ")))),SUMPRODUCT(--ISNUMBER(SEARCH({"http","www.","\",".pdf",".jpg",".jpeg",".png",".heic",".xls",".doc",".msg",".eml"},Z661)))&gt;0),1,0),0)</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IFERROR(IF(OR(SUMPRODUCT(--ISNUMBER(SEARCH({"a0","a-0","a_0","a/0","a.0"},BP661)))&gt;0,SUMPRODUCT(--ISNUMBER(SEARCH({"ref 0","ref no 0","ref. 0","ref: 0","no. 0","no: 0","# 0","rev 0","email 0","memo 0","form 0","sheet 0","log 0","doc 0","report 0","photo 0","photos 0","img 0","file 0","ack 0","batch 0","lot 0","job 0","record 0","fax 0","letter 0","ref0","#0","no.0","no:0"},BO661)))&gt;0,AND(SUMPRODUCT(--ISNUMBER(SEARCH({" ref "," email "," memo "," form "," sheet "," report "," ack "," letter "," record "," log "," doc "," file "," batch "," lot "," job "," fax "," rev "," ticket "," case "," order "},(" "&amp;SUBSTITUTE(SUBSTITUTE(SUBSTITUTE(BO661,":"," "),"."," "),","," ")&amp;" "))))&gt;0,ISNUMBER(SEARCH("000",SUBSTITUTE(BO661,":"," ")))),SUMPRODUCT(--ISNUMBER(SEARCH({"http","www.","\",".pdf",".jpg",".jpeg",".png",".heic",".xls",".doc",".msg",".eml"},W661)))&gt;0),1,0),0)</f>
        <v>0</v>
      </c>
    </row>
    <row r="662" customFormat="false" ht="39.75" hidden="false" customHeight="true" outlineLevel="0" collapsed="false">
      <c r="A662" s="57" t="s">
        <v>1378</v>
      </c>
      <c r="B662" s="57" t="s">
        <v>304</v>
      </c>
      <c r="C662" s="57" t="str">
        <f aca="false">Flights!$F$24</f>
        <v>MH1450</v>
      </c>
      <c r="D662" s="58" t="n">
        <f aca="false">Flights!$D$24</f>
        <v>46324</v>
      </c>
      <c r="E662" s="57" t="str">
        <f aca="false">Flights!$G$24&amp;"-"&amp;Flights!$H$24</f>
        <v>KUL-LGK</v>
      </c>
      <c r="F662" s="57" t="str">
        <f aca="false">Flights!$K$24</f>
        <v>EY</v>
      </c>
      <c r="G662" s="57" t="s">
        <v>455</v>
      </c>
      <c r="H662" s="57" t="s">
        <v>456</v>
      </c>
      <c r="I662" s="57" t="s">
        <v>375</v>
      </c>
      <c r="J662" s="57" t="s">
        <v>457</v>
      </c>
      <c r="K662" s="67" t="s">
        <v>422</v>
      </c>
      <c r="L662" s="67" t="s">
        <v>458</v>
      </c>
      <c r="M662" s="67"/>
      <c r="N662" s="67" t="s">
        <v>379</v>
      </c>
      <c r="O662" s="67" t="s">
        <v>459</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IFERROR(IF(OR(SUMPRODUCT(--ISNUMBER(SEARCH({"a0","a-0","a_0","a/0","a.0"},BN662)))&gt;0,SUMPRODUCT(--ISNUMBER(SEARCH({"ref 0","ref no 0","ref. 0","ref: 0","no. 0","no: 0","# 0","rev 0","email 0","memo 0","form 0","sheet 0","log 0","doc 0","report 0","photo 0","photos 0","img 0","file 0","ack 0","batch 0","lot 0","job 0","record 0","fax 0","letter 0","ref0","#0","no.0","no:0"},BM662)))&gt;0,AND(SUMPRODUCT(--ISNUMBER(SEARCH({" ref "," email "," memo "," form "," sheet "," report "," ack "," letter "," record "," log "," doc "," file "," batch "," lot "," job "," fax "," rev "," ticket "," case "," order "},(" "&amp;SUBSTITUTE(SUBSTITUTE(SUBSTITUTE(BM662,":"," "),"."," "),","," ")&amp;" "))))&gt;0,ISNUMBER(SEARCH("000",SUBSTITUTE(BM662,":"," ")))),SUMPRODUCT(--ISNUMBER(SEARCH({"http","www.","\",".pdf",".jpg",".jpeg",".png",".heic",".xls",".doc",".msg",".eml"},Z662)))&gt;0),1,0),0)</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IFERROR(IF(OR(SUMPRODUCT(--ISNUMBER(SEARCH({"a0","a-0","a_0","a/0","a.0"},BP662)))&gt;0,SUMPRODUCT(--ISNUMBER(SEARCH({"ref 0","ref no 0","ref. 0","ref: 0","no. 0","no: 0","# 0","rev 0","email 0","memo 0","form 0","sheet 0","log 0","doc 0","report 0","photo 0","photos 0","img 0","file 0","ack 0","batch 0","lot 0","job 0","record 0","fax 0","letter 0","ref0","#0","no.0","no:0"},BO662)))&gt;0,AND(SUMPRODUCT(--ISNUMBER(SEARCH({" ref "," email "," memo "," form "," sheet "," report "," ack "," letter "," record "," log "," doc "," file "," batch "," lot "," job "," fax "," rev "," ticket "," case "," order "},(" "&amp;SUBSTITUTE(SUBSTITUTE(SUBSTITUTE(BO662,":"," "),"."," "),","," ")&amp;" "))))&gt;0,ISNUMBER(SEARCH("000",SUBSTITUTE(BO662,":"," ")))),SUMPRODUCT(--ISNUMBER(SEARCH({"http","www.","\",".pdf",".jpg",".jpeg",".png",".heic",".xls",".doc",".msg",".eml"},W662)))&gt;0),1,0),0)</f>
        <v>0</v>
      </c>
    </row>
    <row r="663" customFormat="false" ht="39.75" hidden="false" customHeight="true" outlineLevel="0" collapsed="false">
      <c r="A663" s="57" t="s">
        <v>1379</v>
      </c>
      <c r="B663" s="57" t="s">
        <v>304</v>
      </c>
      <c r="C663" s="57" t="str">
        <f aca="false">Flights!$F$24</f>
        <v>MH1450</v>
      </c>
      <c r="D663" s="58" t="n">
        <f aca="false">Flights!$D$24</f>
        <v>46324</v>
      </c>
      <c r="E663" s="57" t="str">
        <f aca="false">Flights!$G$24&amp;"-"&amp;Flights!$H$24</f>
        <v>KUL-LGK</v>
      </c>
      <c r="F663" s="57" t="str">
        <f aca="false">Flights!$K$24</f>
        <v>EY</v>
      </c>
      <c r="G663" s="57" t="s">
        <v>455</v>
      </c>
      <c r="H663" s="57" t="s">
        <v>456</v>
      </c>
      <c r="I663" s="57" t="s">
        <v>424</v>
      </c>
      <c r="J663" s="57" t="s">
        <v>461</v>
      </c>
      <c r="K663" s="67" t="s">
        <v>422</v>
      </c>
      <c r="L663" s="67" t="s">
        <v>458</v>
      </c>
      <c r="M663" s="67"/>
      <c r="N663" s="67" t="s">
        <v>379</v>
      </c>
      <c r="O663" s="67" t="s">
        <v>459</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IFERROR(IF(OR(SUMPRODUCT(--ISNUMBER(SEARCH({"a0","a-0","a_0","a/0","a.0"},BN663)))&gt;0,SUMPRODUCT(--ISNUMBER(SEARCH({"ref 0","ref no 0","ref. 0","ref: 0","no. 0","no: 0","# 0","rev 0","email 0","memo 0","form 0","sheet 0","log 0","doc 0","report 0","photo 0","photos 0","img 0","file 0","ack 0","batch 0","lot 0","job 0","record 0","fax 0","letter 0","ref0","#0","no.0","no:0"},BM663)))&gt;0,AND(SUMPRODUCT(--ISNUMBER(SEARCH({" ref "," email "," memo "," form "," sheet "," report "," ack "," letter "," record "," log "," doc "," file "," batch "," lot "," job "," fax "," rev "," ticket "," case "," order "},(" "&amp;SUBSTITUTE(SUBSTITUTE(SUBSTITUTE(BM663,":"," "),"."," "),","," ")&amp;" "))))&gt;0,ISNUMBER(SEARCH("000",SUBSTITUTE(BM663,":"," ")))),SUMPRODUCT(--ISNUMBER(SEARCH({"http","www.","\",".pdf",".jpg",".jpeg",".png",".heic",".xls",".doc",".msg",".eml"},Z663)))&gt;0),1,0),0)</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IFERROR(IF(OR(SUMPRODUCT(--ISNUMBER(SEARCH({"a0","a-0","a_0","a/0","a.0"},BP663)))&gt;0,SUMPRODUCT(--ISNUMBER(SEARCH({"ref 0","ref no 0","ref. 0","ref: 0","no. 0","no: 0","# 0","rev 0","email 0","memo 0","form 0","sheet 0","log 0","doc 0","report 0","photo 0","photos 0","img 0","file 0","ack 0","batch 0","lot 0","job 0","record 0","fax 0","letter 0","ref0","#0","no.0","no:0"},BO663)))&gt;0,AND(SUMPRODUCT(--ISNUMBER(SEARCH({" ref "," email "," memo "," form "," sheet "," report "," ack "," letter "," record "," log "," doc "," file "," batch "," lot "," job "," fax "," rev "," ticket "," case "," order "},(" "&amp;SUBSTITUTE(SUBSTITUTE(SUBSTITUTE(BO663,":"," "),"."," "),","," ")&amp;" "))))&gt;0,ISNUMBER(SEARCH("000",SUBSTITUTE(BO663,":"," ")))),SUMPRODUCT(--ISNUMBER(SEARCH({"http","www.","\",".pdf",".jpg",".jpeg",".png",".heic",".xls",".doc",".msg",".eml"},W663)))&gt;0),1,0),0)</f>
        <v>0</v>
      </c>
    </row>
    <row r="664" customFormat="false" ht="39.75" hidden="false" customHeight="true" outlineLevel="0" collapsed="false">
      <c r="A664" s="57" t="s">
        <v>1380</v>
      </c>
      <c r="B664" s="57" t="s">
        <v>304</v>
      </c>
      <c r="C664" s="57" t="str">
        <f aca="false">Flights!$F$24</f>
        <v>MH1450</v>
      </c>
      <c r="D664" s="58" t="n">
        <f aca="false">Flights!$D$24</f>
        <v>46324</v>
      </c>
      <c r="E664" s="57" t="str">
        <f aca="false">Flights!$G$24&amp;"-"&amp;Flights!$H$24</f>
        <v>KUL-LGK</v>
      </c>
      <c r="F664" s="57" t="str">
        <f aca="false">Flights!$K$24</f>
        <v>EY</v>
      </c>
      <c r="G664" s="57" t="s">
        <v>455</v>
      </c>
      <c r="H664" s="57" t="s">
        <v>456</v>
      </c>
      <c r="I664" s="57" t="s">
        <v>443</v>
      </c>
      <c r="J664" s="57" t="s">
        <v>465</v>
      </c>
      <c r="K664" s="67" t="s">
        <v>445</v>
      </c>
      <c r="L664" s="67" t="s">
        <v>1377</v>
      </c>
      <c r="M664" s="67" t="s">
        <v>447</v>
      </c>
      <c r="N664" s="67" t="s">
        <v>379</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IFERROR(IF(OR(SUMPRODUCT(--ISNUMBER(SEARCH({"a0","a-0","a_0","a/0","a.0"},BN664)))&gt;0,SUMPRODUCT(--ISNUMBER(SEARCH({"ref 0","ref no 0","ref. 0","ref: 0","no. 0","no: 0","# 0","rev 0","email 0","memo 0","form 0","sheet 0","log 0","doc 0","report 0","photo 0","photos 0","img 0","file 0","ack 0","batch 0","lot 0","job 0","record 0","fax 0","letter 0","ref0","#0","no.0","no:0"},BM664)))&gt;0,AND(SUMPRODUCT(--ISNUMBER(SEARCH({" ref "," email "," memo "," form "," sheet "," report "," ack "," letter "," record "," log "," doc "," file "," batch "," lot "," job "," fax "," rev "," ticket "," case "," order "},(" "&amp;SUBSTITUTE(SUBSTITUTE(SUBSTITUTE(BM664,":"," "),"."," "),","," ")&amp;" "))))&gt;0,ISNUMBER(SEARCH("000",SUBSTITUTE(BM664,":"," ")))),SUMPRODUCT(--ISNUMBER(SEARCH({"http","www.","\",".pdf",".jpg",".jpeg",".png",".heic",".xls",".doc",".msg",".eml"},Z664)))&gt;0),1,0),0)</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IFERROR(IF(OR(SUMPRODUCT(--ISNUMBER(SEARCH({"a0","a-0","a_0","a/0","a.0"},BP664)))&gt;0,SUMPRODUCT(--ISNUMBER(SEARCH({"ref 0","ref no 0","ref. 0","ref: 0","no. 0","no: 0","# 0","rev 0","email 0","memo 0","form 0","sheet 0","log 0","doc 0","report 0","photo 0","photos 0","img 0","file 0","ack 0","batch 0","lot 0","job 0","record 0","fax 0","letter 0","ref0","#0","no.0","no:0"},BO664)))&gt;0,AND(SUMPRODUCT(--ISNUMBER(SEARCH({" ref "," email "," memo "," form "," sheet "," report "," ack "," letter "," record "," log "," doc "," file "," batch "," lot "," job "," fax "," rev "," ticket "," case "," order "},(" "&amp;SUBSTITUTE(SUBSTITUTE(SUBSTITUTE(BO664,":"," "),"."," "),","," ")&amp;" "))))&gt;0,ISNUMBER(SEARCH("000",SUBSTITUTE(BO664,":"," ")))),SUMPRODUCT(--ISNUMBER(SEARCH({"http","www.","\",".pdf",".jpg",".jpeg",".png",".heic",".xls",".doc",".msg",".eml"},W664)))&gt;0),1,0),0)</f>
        <v>0</v>
      </c>
    </row>
    <row r="665" customFormat="false" ht="39.75" hidden="false" customHeight="true" outlineLevel="0" collapsed="false">
      <c r="A665" s="57" t="s">
        <v>1381</v>
      </c>
      <c r="B665" s="57" t="s">
        <v>310</v>
      </c>
      <c r="C665" s="57" t="str">
        <f aca="false">Flights!$F$25</f>
        <v>MH1437</v>
      </c>
      <c r="D665" s="58" t="n">
        <f aca="false">Flights!$D$25</f>
        <v>46325</v>
      </c>
      <c r="E665" s="57" t="str">
        <f aca="false">Flights!$G$25&amp;"-"&amp;Flights!$H$25</f>
        <v>LGK-KUL</v>
      </c>
      <c r="F665" s="57" t="str">
        <f aca="false">Flights!$K$25</f>
        <v>BC</v>
      </c>
      <c r="G665" s="57" t="s">
        <v>81</v>
      </c>
      <c r="H665" s="57" t="s">
        <v>374</v>
      </c>
      <c r="I665" s="57" t="s">
        <v>375</v>
      </c>
      <c r="J665" s="57" t="s">
        <v>376</v>
      </c>
      <c r="K665" s="67" t="s">
        <v>377</v>
      </c>
      <c r="L665" s="67" t="s">
        <v>378</v>
      </c>
      <c r="M665" s="67"/>
      <c r="N665" s="67" t="s">
        <v>379</v>
      </c>
      <c r="O665" s="67" t="s">
        <v>908</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")))/(LEN(L_PendNeg)+1)),1,0),1)</f>
        <v>0</v>
      </c>
      <c r="BK665" s="61" t="n">
        <f aca="false">IFERROR(IF(SUMPRODUCT((LEN(BF665)-LEN(SUBSTITUTE(BF665," "&amp;L_PendStrict&amp;" "," ")))/(LEN(L_PendStrict)+1))&gt;SUMPRODUCT((LEN(BF665)-LEN(SUBSTITUTE(BF665," "&amp;L_PendNeg&amp;" "," ")))/(LEN(L_PendNeg)+1)),1,0),1)</f>
        <v>0</v>
      </c>
      <c r="BL665" s="61" t="n">
        <f aca="false">IFERROR(IF(OR(SUMPRODUCT(--ISNUMBER(SEARCH({"a0","a-0","a_0","a/0","a.0"},BN665)))&gt;0,SUMPRODUCT(--ISNUMBER(SEARCH({"ref 0","ref no 0","ref. 0","ref: 0","no. 0","no: 0","# 0","rev 0","email 0","memo 0","form 0","sheet 0","log 0","doc 0","report 0","photo 0","photos 0","img 0","file 0","ack 0","batch 0","lot 0","job 0","record 0","fax 0","letter 0","ref0","#0","no.0","no:0"},BM665)))&gt;0,AND(SUMPRODUCT(--ISNUMBER(SEARCH({" ref "," email "," memo "," form "," sheet "," report "," ack "," letter "," record "," log "," doc "," file "," batch "," lot "," job "," fax "," rev "," ticket "," case "," order "},(" "&amp;SUBSTITUTE(SUBSTITUTE(SUBSTITUTE(BM665,":"," "),"."," "),","," ")&amp;" "))))&gt;0,ISNUMBER(SEARCH("000",SUBSTITUTE(BM665,":"," ")))),SUMPRODUCT(--ISNUMBER(SEARCH({"http","www.","\",".pdf",".jpg",".jpeg",".png",".heic",".xls",".doc",".msg",".eml"},Z665)))&gt;0),1,0),0)</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IFERROR(IF(OR(SUMPRODUCT(--ISNUMBER(SEARCH({"a0","a-0","a_0","a/0","a.0"},BP665)))&gt;0,SUMPRODUCT(--ISNUMBER(SEARCH({"ref 0","ref no 0","ref. 0","ref: 0","no. 0","no: 0","# 0","rev 0","email 0","memo 0","form 0","sheet 0","log 0","doc 0","report 0","photo 0","photos 0","img 0","file 0","ack 0","batch 0","lot 0","job 0","record 0","fax 0","letter 0","ref0","#0","no.0","no:0"},BO665)))&gt;0,AND(SUMPRODUCT(--ISNUMBER(SEARCH({" ref "," email "," memo "," form "," sheet "," report "," ack "," letter "," record "," log "," doc "," file "," batch "," lot "," job "," fax "," rev "," ticket "," case "," order "},(" "&amp;SUBSTITUTE(SUBSTITUTE(SUBSTITUTE(BO665,":"," "),"."," "),","," ")&amp;" "))))&gt;0,ISNUMBER(SEARCH("000",SUBSTITUTE(BO665,":"," ")))),SUMPRODUCT(--ISNUMBER(SEARCH({"http","www.","\",".pdf",".jpg",".jpeg",".png",".heic",".xls",".doc",".msg",".eml"},W665)))&gt;0),1,0),0)</f>
        <v>0</v>
      </c>
    </row>
    <row r="666" customFormat="false" ht="41.25" hidden="false" customHeight="true" outlineLevel="0" collapsed="false">
      <c r="A666" s="57" t="s">
        <v>1382</v>
      </c>
      <c r="B666" s="57" t="s">
        <v>310</v>
      </c>
      <c r="C666" s="57" t="str">
        <f aca="false">Flights!$F$25</f>
        <v>MH1437</v>
      </c>
      <c r="D666" s="58" t="n">
        <f aca="false">Flights!$D$25</f>
        <v>46325</v>
      </c>
      <c r="E666" s="57" t="str">
        <f aca="false">Flights!$G$25&amp;"-"&amp;Flights!$H$25</f>
        <v>LGK-KUL</v>
      </c>
      <c r="F666" s="57" t="str">
        <f aca="false">Flights!$K$25</f>
        <v>BC</v>
      </c>
      <c r="G666" s="57" t="s">
        <v>81</v>
      </c>
      <c r="H666" s="57" t="s">
        <v>374</v>
      </c>
      <c r="I666" s="57" t="s">
        <v>381</v>
      </c>
      <c r="J666" s="57" t="s">
        <v>382</v>
      </c>
      <c r="K666" s="67" t="s">
        <v>383</v>
      </c>
      <c r="L666" s="67" t="s">
        <v>378</v>
      </c>
      <c r="M666" s="67"/>
      <c r="N666" s="67" t="s">
        <v>379</v>
      </c>
      <c r="O666" s="67" t="s">
        <v>910</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")))/(LEN(L_PendNeg)+1)),1,0),1)</f>
        <v>0</v>
      </c>
      <c r="BK666" s="61" t="n">
        <f aca="false">IFERROR(IF(SUMPRODUCT((LEN(BF666)-LEN(SUBSTITUTE(BF666," "&amp;L_PendStrict&amp;" "," ")))/(LEN(L_PendStrict)+1))&gt;SUMPRODUCT((LEN(BF666)-LEN(SUBSTITUTE(BF666," "&amp;L_PendNeg&amp;" "," ")))/(LEN(L_PendNeg)+1)),1,0),1)</f>
        <v>0</v>
      </c>
      <c r="BL666" s="61" t="n">
        <f aca="false">IFERROR(IF(OR(SUMPRODUCT(--ISNUMBER(SEARCH({"a0","a-0","a_0","a/0","a.0"},BN666)))&gt;0,SUMPRODUCT(--ISNUMBER(SEARCH({"ref 0","ref no 0","ref. 0","ref: 0","no. 0","no: 0","# 0","rev 0","email 0","memo 0","form 0","sheet 0","log 0","doc 0","report 0","photo 0","photos 0","img 0","file 0","ack 0","batch 0","lot 0","job 0","record 0","fax 0","letter 0","ref0","#0","no.0","no:0"},BM666)))&gt;0,AND(SUMPRODUCT(--ISNUMBER(SEARCH({" ref "," email "," memo "," form "," sheet "," report "," ack "," letter "," record "," log "," doc "," file "," batch "," lot "," job "," fax "," rev "," ticket "," case "," order "},(" "&amp;SUBSTITUTE(SUBSTITUTE(SUBSTITUTE(BM666,":"," "),"."," "),","," ")&amp;" "))))&gt;0,ISNUMBER(SEARCH("000",SUBSTITUTE(BM666,":"," ")))),SUMPRODUCT(--ISNUMBER(SEARCH({"http","www.","\",".pdf",".jpg",".jpeg",".png",".heic",".xls",".doc",".msg",".eml"},Z666)))&gt;0),1,0),0)</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IFERROR(IF(OR(SUMPRODUCT(--ISNUMBER(SEARCH({"a0","a-0","a_0","a/0","a.0"},BP666)))&gt;0,SUMPRODUCT(--ISNUMBER(SEARCH({"ref 0","ref no 0","ref. 0","ref: 0","no. 0","no: 0","# 0","rev 0","email 0","memo 0","form 0","sheet 0","log 0","doc 0","report 0","photo 0","photos 0","img 0","file 0","ack 0","batch 0","lot 0","job 0","record 0","fax 0","letter 0","ref0","#0","no.0","no:0"},BO666)))&gt;0,AND(SUMPRODUCT(--ISNUMBER(SEARCH({" ref "," email "," memo "," form "," sheet "," report "," ack "," letter "," record "," log "," doc "," file "," batch "," lot "," job "," fax "," rev "," ticket "," case "," order "},(" "&amp;SUBSTITUTE(SUBSTITUTE(SUBSTITUTE(BO666,":"," "),"."," "),","," ")&amp;" "))))&gt;0,ISNUMBER(SEARCH("000",SUBSTITUTE(BO666,":"," ")))),SUMPRODUCT(--ISNUMBER(SEARCH({"http","www.","\",".pdf",".jpg",".jpeg",".png",".heic",".xls",".doc",".msg",".eml"},W666)))&gt;0),1,0),0)</f>
        <v>0</v>
      </c>
    </row>
    <row r="667" customFormat="false" ht="41.25" hidden="false" customHeight="true" outlineLevel="0" collapsed="false">
      <c r="A667" s="57" t="s">
        <v>1383</v>
      </c>
      <c r="B667" s="57" t="s">
        <v>310</v>
      </c>
      <c r="C667" s="57" t="str">
        <f aca="false">Flights!$F$25</f>
        <v>MH1437</v>
      </c>
      <c r="D667" s="58" t="n">
        <f aca="false">Flights!$D$25</f>
        <v>46325</v>
      </c>
      <c r="E667" s="57" t="str">
        <f aca="false">Flights!$G$25&amp;"-"&amp;Flights!$H$25</f>
        <v>LGK-KUL</v>
      </c>
      <c r="F667" s="57" t="str">
        <f aca="false">Flights!$K$25</f>
        <v>BC</v>
      </c>
      <c r="G667" s="57" t="s">
        <v>81</v>
      </c>
      <c r="H667" s="57" t="s">
        <v>374</v>
      </c>
      <c r="I667" s="57" t="s">
        <v>385</v>
      </c>
      <c r="J667" s="57" t="s">
        <v>386</v>
      </c>
      <c r="K667" s="67" t="s">
        <v>387</v>
      </c>
      <c r="L667" s="67" t="s">
        <v>378</v>
      </c>
      <c r="M667" s="67"/>
      <c r="N667" s="67" t="str">
        <f aca="false">IF(TRIM(Flights!$L$25)="A339","Required","N/A – rule")</f>
        <v>N/A – rule</v>
      </c>
      <c r="O667" s="67" t="s">
        <v>388</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")))/(LEN(L_PendNeg)+1)),1,0),1)</f>
        <v>0</v>
      </c>
      <c r="BK667" s="61" t="n">
        <f aca="false">IFERROR(IF(SUMPRODUCT((LEN(BF667)-LEN(SUBSTITUTE(BF667," "&amp;L_PendStrict&amp;" "," ")))/(LEN(L_PendStrict)+1))&gt;SUMPRODUCT((LEN(BF667)-LEN(SUBSTITUTE(BF667," "&amp;L_PendNeg&amp;" "," ")))/(LEN(L_PendNeg)+1)),1,0),1)</f>
        <v>0</v>
      </c>
      <c r="BL667" s="61" t="n">
        <f aca="false">IFERROR(IF(OR(SUMPRODUCT(--ISNUMBER(SEARCH({"a0","a-0","a_0","a/0","a.0"},BN667)))&gt;0,SUMPRODUCT(--ISNUMBER(SEARCH({"ref 0","ref no 0","ref. 0","ref: 0","no. 0","no: 0","# 0","rev 0","email 0","memo 0","form 0","sheet 0","log 0","doc 0","report 0","photo 0","photos 0","img 0","file 0","ack 0","batch 0","lot 0","job 0","record 0","fax 0","letter 0","ref0","#0","no.0","no:0"},BM667)))&gt;0,AND(SUMPRODUCT(--ISNUMBER(SEARCH({" ref "," email "," memo "," form "," sheet "," report "," ack "," letter "," record "," log "," doc "," file "," batch "," lot "," job "," fax "," rev "," ticket "," case "," order "},(" "&amp;SUBSTITUTE(SUBSTITUTE(SUBSTITUTE(BM667,":"," "),"."," "),","," ")&amp;" "))))&gt;0,ISNUMBER(SEARCH("000",SUBSTITUTE(BM667,":"," ")))),SUMPRODUCT(--ISNUMBER(SEARCH({"http","www.","\",".pdf",".jpg",".jpeg",".png",".heic",".xls",".doc",".msg",".eml"},Z667)))&gt;0),1,0),0)</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IFERROR(IF(OR(SUMPRODUCT(--ISNUMBER(SEARCH({"a0","a-0","a_0","a/0","a.0"},BP667)))&gt;0,SUMPRODUCT(--ISNUMBER(SEARCH({"ref 0","ref no 0","ref. 0","ref: 0","no. 0","no: 0","# 0","rev 0","email 0","memo 0","form 0","sheet 0","log 0","doc 0","report 0","photo 0","photos 0","img 0","file 0","ack 0","batch 0","lot 0","job 0","record 0","fax 0","letter 0","ref0","#0","no.0","no:0"},BO667)))&gt;0,AND(SUMPRODUCT(--ISNUMBER(SEARCH({" ref "," email "," memo "," form "," sheet "," report "," ack "," letter "," record "," log "," doc "," file "," batch "," lot "," job "," fax "," rev "," ticket "," case "," order "},(" "&amp;SUBSTITUTE(SUBSTITUTE(SUBSTITUTE(BO667,":"," "),"."," "),","," ")&amp;" "))))&gt;0,ISNUMBER(SEARCH("000",SUBSTITUTE(BO667,":"," ")))),SUMPRODUCT(--ISNUMBER(SEARCH({"http","www.","\",".pdf",".jpg",".jpeg",".png",".heic",".xls",".doc",".msg",".eml"},W667)))&gt;0),1,0),0)</f>
        <v>0</v>
      </c>
    </row>
    <row r="668" customFormat="false" ht="39.75" hidden="false" customHeight="true" outlineLevel="0" collapsed="false">
      <c r="A668" s="57" t="s">
        <v>1384</v>
      </c>
      <c r="B668" s="57" t="s">
        <v>310</v>
      </c>
      <c r="C668" s="57" t="str">
        <f aca="false">Flights!$F$25</f>
        <v>MH1437</v>
      </c>
      <c r="D668" s="58" t="n">
        <f aca="false">Flights!$D$25</f>
        <v>46325</v>
      </c>
      <c r="E668" s="57" t="str">
        <f aca="false">Flights!$G$25&amp;"-"&amp;Flights!$H$25</f>
        <v>LGK-KUL</v>
      </c>
      <c r="F668" s="57" t="str">
        <f aca="false">Flights!$K$25</f>
        <v>BC</v>
      </c>
      <c r="G668" s="57" t="s">
        <v>81</v>
      </c>
      <c r="H668" s="57" t="s">
        <v>374</v>
      </c>
      <c r="I668" s="57" t="s">
        <v>390</v>
      </c>
      <c r="J668" s="57" t="s">
        <v>391</v>
      </c>
      <c r="K668" s="67" t="s">
        <v>392</v>
      </c>
      <c r="L668" s="67" t="s">
        <v>378</v>
      </c>
      <c r="M668" s="67"/>
      <c r="N668" s="67" t="s">
        <v>379</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")))/(LEN(L_PendNeg)+1)),1,0),1)</f>
        <v>0</v>
      </c>
      <c r="BK668" s="61" t="n">
        <f aca="false">IFERROR(IF(SUMPRODUCT((LEN(BF668)-LEN(SUBSTITUTE(BF668," "&amp;L_PendStrict&amp;" "," ")))/(LEN(L_PendStrict)+1))&gt;SUMPRODUCT((LEN(BF668)-LEN(SUBSTITUTE(BF668," "&amp;L_PendNeg&amp;" "," ")))/(LEN(L_PendNeg)+1)),1,0),1)</f>
        <v>0</v>
      </c>
      <c r="BL668" s="61" t="n">
        <f aca="false">IFERROR(IF(OR(SUMPRODUCT(--ISNUMBER(SEARCH({"a0","a-0","a_0","a/0","a.0"},BN668)))&gt;0,SUMPRODUCT(--ISNUMBER(SEARCH({"ref 0","ref no 0","ref. 0","ref: 0","no. 0","no: 0","# 0","rev 0","email 0","memo 0","form 0","sheet 0","log 0","doc 0","report 0","photo 0","photos 0","img 0","file 0","ack 0","batch 0","lot 0","job 0","record 0","fax 0","letter 0","ref0","#0","no.0","no:0"},BM668)))&gt;0,AND(SUMPRODUCT(--ISNUMBER(SEARCH({" ref "," email "," memo "," form "," sheet "," report "," ack "," letter "," record "," log "," doc "," file "," batch "," lot "," job "," fax "," rev "," ticket "," case "," order "},(" "&amp;SUBSTITUTE(SUBSTITUTE(SUBSTITUTE(BM668,":"," "),"."," "),","," ")&amp;" "))))&gt;0,ISNUMBER(SEARCH("000",SUBSTITUTE(BM668,":"," ")))),SUMPRODUCT(--ISNUMBER(SEARCH({"http","www.","\",".pdf",".jpg",".jpeg",".png",".heic",".xls",".doc",".msg",".eml"},Z668)))&gt;0),1,0),0)</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IFERROR(IF(OR(SUMPRODUCT(--ISNUMBER(SEARCH({"a0","a-0","a_0","a/0","a.0"},BP668)))&gt;0,SUMPRODUCT(--ISNUMBER(SEARCH({"ref 0","ref no 0","ref. 0","ref: 0","no. 0","no: 0","# 0","rev 0","email 0","memo 0","form 0","sheet 0","log 0","doc 0","report 0","photo 0","photos 0","img 0","file 0","ack 0","batch 0","lot 0","job 0","record 0","fax 0","letter 0","ref0","#0","no.0","no:0"},BO668)))&gt;0,AND(SUMPRODUCT(--ISNUMBER(SEARCH({" ref "," email "," memo "," form "," sheet "," report "," ack "," letter "," record "," log "," doc "," file "," batch "," lot "," job "," fax "," rev "," ticket "," case "," order "},(" "&amp;SUBSTITUTE(SUBSTITUTE(SUBSTITUTE(BO668,":"," "),"."," "),","," ")&amp;" "))))&gt;0,ISNUMBER(SEARCH("000",SUBSTITUTE(BO668,":"," ")))),SUMPRODUCT(--ISNUMBER(SEARCH({"http","www.","\",".pdf",".jpg",".jpeg",".png",".heic",".xls",".doc",".msg",".eml"},W668)))&gt;0),1,0),0)</f>
        <v>0</v>
      </c>
    </row>
    <row r="669" customFormat="false" ht="39.75" hidden="false" customHeight="true" outlineLevel="0" collapsed="false">
      <c r="A669" s="57" t="s">
        <v>1385</v>
      </c>
      <c r="B669" s="57" t="s">
        <v>310</v>
      </c>
      <c r="C669" s="57" t="str">
        <f aca="false">Flights!$F$25</f>
        <v>MH1437</v>
      </c>
      <c r="D669" s="58" t="n">
        <f aca="false">Flights!$D$25</f>
        <v>46325</v>
      </c>
      <c r="E669" s="57" t="str">
        <f aca="false">Flights!$G$25&amp;"-"&amp;Flights!$H$25</f>
        <v>LGK-KUL</v>
      </c>
      <c r="F669" s="57" t="str">
        <f aca="false">Flights!$K$25</f>
        <v>BC</v>
      </c>
      <c r="G669" s="57" t="s">
        <v>81</v>
      </c>
      <c r="H669" s="57" t="s">
        <v>374</v>
      </c>
      <c r="I669" s="57" t="s">
        <v>394</v>
      </c>
      <c r="J669" s="57" t="s">
        <v>395</v>
      </c>
      <c r="K669" s="67" t="s">
        <v>396</v>
      </c>
      <c r="L669" s="67" t="s">
        <v>378</v>
      </c>
      <c r="M669" s="67"/>
      <c r="N669" s="67" t="s">
        <v>379</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")))/(LEN(L_PendNeg)+1)),1,0),1)</f>
        <v>0</v>
      </c>
      <c r="BK669" s="61" t="n">
        <f aca="false">IFERROR(IF(SUMPRODUCT((LEN(BF669)-LEN(SUBSTITUTE(BF669," "&amp;L_PendStrict&amp;" "," ")))/(LEN(L_PendStrict)+1))&gt;SUMPRODUCT((LEN(BF669)-LEN(SUBSTITUTE(BF669," "&amp;L_PendNeg&amp;" "," ")))/(LEN(L_PendNeg)+1)),1,0),1)</f>
        <v>0</v>
      </c>
      <c r="BL669" s="61" t="n">
        <f aca="false">IFERROR(IF(OR(SUMPRODUCT(--ISNUMBER(SEARCH({"a0","a-0","a_0","a/0","a.0"},BN669)))&gt;0,SUMPRODUCT(--ISNUMBER(SEARCH({"ref 0","ref no 0","ref. 0","ref: 0","no. 0","no: 0","# 0","rev 0","email 0","memo 0","form 0","sheet 0","log 0","doc 0","report 0","photo 0","photos 0","img 0","file 0","ack 0","batch 0","lot 0","job 0","record 0","fax 0","letter 0","ref0","#0","no.0","no:0"},BM669)))&gt;0,AND(SUMPRODUCT(--ISNUMBER(SEARCH({" ref "," email "," memo "," form "," sheet "," report "," ack "," letter "," record "," log "," doc "," file "," batch "," lot "," job "," fax "," rev "," ticket "," case "," order "},(" "&amp;SUBSTITUTE(SUBSTITUTE(SUBSTITUTE(BM669,":"," "),"."," "),","," ")&amp;" "))))&gt;0,ISNUMBER(SEARCH("000",SUBSTITUTE(BM669,":"," ")))),SUMPRODUCT(--ISNUMBER(SEARCH({"http","www.","\",".pdf",".jpg",".jpeg",".png",".heic",".xls",".doc",".msg",".eml"},Z669)))&gt;0),1,0),0)</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IFERROR(IF(OR(SUMPRODUCT(--ISNUMBER(SEARCH({"a0","a-0","a_0","a/0","a.0"},BP669)))&gt;0,SUMPRODUCT(--ISNUMBER(SEARCH({"ref 0","ref no 0","ref. 0","ref: 0","no. 0","no: 0","# 0","rev 0","email 0","memo 0","form 0","sheet 0","log 0","doc 0","report 0","photo 0","photos 0","img 0","file 0","ack 0","batch 0","lot 0","job 0","record 0","fax 0","letter 0","ref0","#0","no.0","no:0"},BO669)))&gt;0,AND(SUMPRODUCT(--ISNUMBER(SEARCH({" ref "," email "," memo "," form "," sheet "," report "," ack "," letter "," record "," log "," doc "," file "," batch "," lot "," job "," fax "," rev "," ticket "," case "," order "},(" "&amp;SUBSTITUTE(SUBSTITUTE(SUBSTITUTE(BO669,":"," "),"."," "),","," ")&amp;" "))))&gt;0,ISNUMBER(SEARCH("000",SUBSTITUTE(BO669,":"," ")))),SUMPRODUCT(--ISNUMBER(SEARCH({"http","www.","\",".pdf",".jpg",".jpeg",".png",".heic",".xls",".doc",".msg",".eml"},W669)))&gt;0),1,0),0)</f>
        <v>0</v>
      </c>
    </row>
    <row r="670" customFormat="false" ht="39.75" hidden="false" customHeight="true" outlineLevel="0" collapsed="false">
      <c r="A670" s="57" t="s">
        <v>1386</v>
      </c>
      <c r="B670" s="57" t="s">
        <v>310</v>
      </c>
      <c r="C670" s="57" t="str">
        <f aca="false">Flights!$F$25</f>
        <v>MH1437</v>
      </c>
      <c r="D670" s="58" t="n">
        <f aca="false">Flights!$D$25</f>
        <v>46325</v>
      </c>
      <c r="E670" s="57" t="str">
        <f aca="false">Flights!$G$25&amp;"-"&amp;Flights!$H$25</f>
        <v>LGK-KUL</v>
      </c>
      <c r="F670" s="57" t="str">
        <f aca="false">Flights!$K$25</f>
        <v>BC</v>
      </c>
      <c r="G670" s="57" t="s">
        <v>81</v>
      </c>
      <c r="H670" s="57" t="s">
        <v>374</v>
      </c>
      <c r="I670" s="57" t="s">
        <v>394</v>
      </c>
      <c r="J670" s="57" t="s">
        <v>398</v>
      </c>
      <c r="K670" s="67" t="s">
        <v>399</v>
      </c>
      <c r="L670" s="67" t="s">
        <v>378</v>
      </c>
      <c r="M670" s="67"/>
      <c r="N670" s="67" t="s">
        <v>379</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t="n">
        <f aca="false">IFERROR(IF(OR(SUMPRODUCT(--ISNUMBER(SEARCH({"a0","a-0","a_0","a/0","a.0"},BN670)))&gt;0,SUMPRODUCT(--ISNUMBER(SEARCH({"ref 0","ref no 0","ref. 0","ref: 0","no. 0","no: 0","# 0","rev 0","email 0","memo 0","form 0","sheet 0","log 0","doc 0","report 0","photo 0","photos 0","img 0","file 0","ack 0","batch 0","lot 0","job 0","record 0","fax 0","letter 0","ref0","#0","no.0","no:0"},BM670)))&gt;0,AND(SUMPRODUCT(--ISNUMBER(SEARCH({" ref "," email "," memo "," form "," sheet "," report "," ack "," letter "," record "," log "," doc "," file "," batch "," lot "," job "," fax "," rev "," ticket "," case "," order "},(" "&amp;SUBSTITUTE(SUBSTITUTE(SUBSTITUTE(BM670,":"," "),"."," "),","," ")&amp;" "))))&gt;0,ISNUMBER(SEARCH("000",SUBSTITUTE(BM670,":"," ")))),SUMPRODUCT(--ISNUMBER(SEARCH({"http","www.","\",".pdf",".jpg",".jpeg",".png",".heic",".xls",".doc",".msg",".eml"},Z670)))&gt;0),1,0),0)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IFERROR(IF(OR(SUMPRODUCT(--ISNUMBER(SEARCH({"a0","a-0","a_0","a/0","a.0"},BP670)))&gt;0,SUMPRODUCT(--ISNUMBER(SEARCH({"ref 0","ref no 0","ref. 0","ref: 0","no. 0","no: 0","# 0","rev 0","email 0","memo 0","form 0","sheet 0","log 0","doc 0","report 0","photo 0","photos 0","img 0","file 0","ack 0","batch 0","lot 0","job 0","record 0","fax 0","letter 0","ref0","#0","no.0","no:0"},BO670)))&gt;0,AND(SUMPRODUCT(--ISNUMBER(SEARCH({" ref "," email "," memo "," form "," sheet "," report "," ack "," letter "," record "," log "," doc "," file "," batch "," lot "," job "," fax "," rev "," ticket "," case "," order "},(" "&amp;SUBSTITUTE(SUBSTITUTE(SUBSTITUTE(BO670,":"," "),"."," "),","," ")&amp;" "))))&gt;0,ISNUMBER(SEARCH("000",SUBSTITUTE(BO670,":"," ")))),SUMPRODUCT(--ISNUMBER(SEARCH({"http","www.","\",".pdf",".jpg",".jpeg",".png",".heic",".xls",".doc",".msg",".eml"},W670)))&gt;0),1,0),0)</f>
        <v>0</v>
      </c>
    </row>
    <row r="671" customFormat="false" ht="39.75" hidden="false" customHeight="true" outlineLevel="0" collapsed="false">
      <c r="A671" s="57" t="s">
        <v>1387</v>
      </c>
      <c r="B671" s="57" t="s">
        <v>310</v>
      </c>
      <c r="C671" s="57" t="str">
        <f aca="false">Flights!$F$25</f>
        <v>MH1437</v>
      </c>
      <c r="D671" s="58" t="n">
        <f aca="false">Flights!$D$25</f>
        <v>46325</v>
      </c>
      <c r="E671" s="57" t="str">
        <f aca="false">Flights!$G$25&amp;"-"&amp;Flights!$H$25</f>
        <v>LGK-KUL</v>
      </c>
      <c r="F671" s="57" t="str">
        <f aca="false">Flights!$K$25</f>
        <v>BC</v>
      </c>
      <c r="G671" s="57" t="s">
        <v>81</v>
      </c>
      <c r="H671" s="57" t="s">
        <v>374</v>
      </c>
      <c r="I671" s="57" t="s">
        <v>401</v>
      </c>
      <c r="J671" s="57" t="s">
        <v>402</v>
      </c>
      <c r="K671" s="67" t="s">
        <v>403</v>
      </c>
      <c r="L671" s="67" t="s">
        <v>378</v>
      </c>
      <c r="M671" s="67"/>
      <c r="N671" s="67" t="s">
        <v>379</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t="n">
        <f aca="false">IFERROR(IF(OR(SUMPRODUCT(--ISNUMBER(SEARCH({"a0","a-0","a_0","a/0","a.0"},BN671)))&gt;0,SUMPRODUCT(--ISNUMBER(SEARCH({"ref 0","ref no 0","ref. 0","ref: 0","no. 0","no: 0","# 0","rev 0","email 0","memo 0","form 0","sheet 0","log 0","doc 0","report 0","photo 0","photos 0","img 0","file 0","ack 0","batch 0","lot 0","job 0","record 0","fax 0","letter 0","ref0","#0","no.0","no:0"},BM671)))&gt;0,AND(SUMPRODUCT(--ISNUMBER(SEARCH({" ref "," email "," memo "," form "," sheet "," report "," ack "," letter "," record "," log "," doc "," file "," batch "," lot "," job "," fax "," rev "," ticket "," case "," order "},(" "&amp;SUBSTITUTE(SUBSTITUTE(SUBSTITUTE(BM671,":"," "),"."," "),","," ")&amp;" "))))&gt;0,ISNUMBER(SEARCH("000",SUBSTITUTE(BM671,":"," ")))),SUMPRODUCT(--ISNUMBER(SEARCH({"http","www.","\",".pdf",".jpg",".jpeg",".png",".heic",".xls",".doc",".msg",".eml"},Z671)))&gt;0),1,0),0)</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IFERROR(IF(OR(SUMPRODUCT(--ISNUMBER(SEARCH({"a0","a-0","a_0","a/0","a.0"},BP671)))&gt;0,SUMPRODUCT(--ISNUMBER(SEARCH({"ref 0","ref no 0","ref. 0","ref: 0","no. 0","no: 0","# 0","rev 0","email 0","memo 0","form 0","sheet 0","log 0","doc 0","report 0","photo 0","photos 0","img 0","file 0","ack 0","batch 0","lot 0","job 0","record 0","fax 0","letter 0","ref0","#0","no.0","no:0"},BO671)))&gt;0,AND(SUMPRODUCT(--ISNUMBER(SEARCH({" ref "," email "," memo "," form "," sheet "," report "," ack "," letter "," record "," log "," doc "," file "," batch "," lot "," job "," fax "," rev "," ticket "," case "," order "},(" "&amp;SUBSTITUTE(SUBSTITUTE(SUBSTITUTE(BO671,":"," "),"."," "),","," ")&amp;" "))))&gt;0,ISNUMBER(SEARCH("000",SUBSTITUTE(BO671,":"," ")))),SUMPRODUCT(--ISNUMBER(SEARCH({"http","www.","\",".pdf",".jpg",".jpeg",".png",".heic",".xls",".doc",".msg",".eml"},W671)))&gt;0),1,0),0)</f>
        <v>0</v>
      </c>
    </row>
    <row r="672" customFormat="false" ht="39.75" hidden="false" customHeight="true" outlineLevel="0" collapsed="false">
      <c r="A672" s="57" t="s">
        <v>1388</v>
      </c>
      <c r="B672" s="57" t="s">
        <v>310</v>
      </c>
      <c r="C672" s="57" t="str">
        <f aca="false">Flights!$F$25</f>
        <v>MH1437</v>
      </c>
      <c r="D672" s="58" t="n">
        <f aca="false">Flights!$D$25</f>
        <v>46325</v>
      </c>
      <c r="E672" s="57" t="str">
        <f aca="false">Flights!$G$25&amp;"-"&amp;Flights!$H$25</f>
        <v>LGK-KUL</v>
      </c>
      <c r="F672" s="57" t="str">
        <f aca="false">Flights!$K$25</f>
        <v>BC</v>
      </c>
      <c r="G672" s="57" t="s">
        <v>81</v>
      </c>
      <c r="H672" s="57" t="s">
        <v>374</v>
      </c>
      <c r="I672" s="57" t="s">
        <v>401</v>
      </c>
      <c r="J672" s="57" t="s">
        <v>405</v>
      </c>
      <c r="K672" s="67" t="s">
        <v>403</v>
      </c>
      <c r="L672" s="67" t="s">
        <v>378</v>
      </c>
      <c r="M672" s="67"/>
      <c r="N672" s="67" t="s">
        <v>379</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t="n">
        <f aca="false">IFERROR(IF(OR(SUMPRODUCT(--ISNUMBER(SEARCH({"a0","a-0","a_0","a/0","a.0"},BN672)))&gt;0,SUMPRODUCT(--ISNUMBER(SEARCH({"ref 0","ref no 0","ref. 0","ref: 0","no. 0","no: 0","# 0","rev 0","email 0","memo 0","form 0","sheet 0","log 0","doc 0","report 0","photo 0","photos 0","img 0","file 0","ack 0","batch 0","lot 0","job 0","record 0","fax 0","letter 0","ref0","#0","no.0","no:0"},BM672)))&gt;0,AND(SUMPRODUCT(--ISNUMBER(SEARCH({" ref "," email "," memo "," form "," sheet "," report "," ack "," letter "," record "," log "," doc "," file "," batch "," lot "," job "," fax "," rev "," ticket "," case "," order "},(" "&amp;SUBSTITUTE(SUBSTITUTE(SUBSTITUTE(BM672,":"," "),"."," "),","," ")&amp;" "))))&gt;0,ISNUMBER(SEARCH("000",SUBSTITUTE(BM672,":"," ")))),SUMPRODUCT(--ISNUMBER(SEARCH({"http","www.","\",".pdf",".jpg",".jpeg",".png",".heic",".xls",".doc",".msg",".eml"},Z672)))&gt;0),1,0),0)</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IFERROR(IF(OR(SUMPRODUCT(--ISNUMBER(SEARCH({"a0","a-0","a_0","a/0","a.0"},BP672)))&gt;0,SUMPRODUCT(--ISNUMBER(SEARCH({"ref 0","ref no 0","ref. 0","ref: 0","no. 0","no: 0","# 0","rev 0","email 0","memo 0","form 0","sheet 0","log 0","doc 0","report 0","photo 0","photos 0","img 0","file 0","ack 0","batch 0","lot 0","job 0","record 0","fax 0","letter 0","ref0","#0","no.0","no:0"},BO672)))&gt;0,AND(SUMPRODUCT(--ISNUMBER(SEARCH({" ref "," email "," memo "," form "," sheet "," report "," ack "," letter "," record "," log "," doc "," file "," batch "," lot "," job "," fax "," rev "," ticket "," case "," order "},(" "&amp;SUBSTITUTE(SUBSTITUTE(SUBSTITUTE(BO672,":"," "),"."," "),","," ")&amp;" "))))&gt;0,ISNUMBER(SEARCH("000",SUBSTITUTE(BO672,":"," ")))),SUMPRODUCT(--ISNUMBER(SEARCH({"http","www.","\",".pdf",".jpg",".jpeg",".png",".heic",".xls",".doc",".msg",".eml"},W672)))&gt;0),1,0),0)</f>
        <v>0</v>
      </c>
    </row>
    <row r="673" customFormat="false" ht="41.25" hidden="false" customHeight="true" outlineLevel="0" collapsed="false">
      <c r="A673" s="57" t="s">
        <v>1389</v>
      </c>
      <c r="B673" s="57" t="s">
        <v>310</v>
      </c>
      <c r="C673" s="57" t="str">
        <f aca="false">Flights!$F$25</f>
        <v>MH1437</v>
      </c>
      <c r="D673" s="58" t="n">
        <f aca="false">Flights!$D$25</f>
        <v>46325</v>
      </c>
      <c r="E673" s="57" t="str">
        <f aca="false">Flights!$G$25&amp;"-"&amp;Flights!$H$25</f>
        <v>LGK-KUL</v>
      </c>
      <c r="F673" s="57" t="str">
        <f aca="false">Flights!$K$25</f>
        <v>BC</v>
      </c>
      <c r="G673" s="57" t="s">
        <v>81</v>
      </c>
      <c r="H673" s="57" t="s">
        <v>374</v>
      </c>
      <c r="I673" s="57" t="s">
        <v>407</v>
      </c>
      <c r="J673" s="57" t="s">
        <v>408</v>
      </c>
      <c r="K673" s="67" t="s">
        <v>918</v>
      </c>
      <c r="L673" s="67" t="s">
        <v>1367</v>
      </c>
      <c r="M673" s="67"/>
      <c r="N673" s="67" t="s">
        <v>379</v>
      </c>
      <c r="O673" s="67" t="s">
        <v>963</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t="n">
        <f aca="false">IFERROR(IF(OR(SUMPRODUCT(--ISNUMBER(SEARCH({"a0","a-0","a_0","a/0","a.0"},BN673)))&gt;0,SUMPRODUCT(--ISNUMBER(SEARCH({"ref 0","ref no 0","ref. 0","ref: 0","no. 0","no: 0","# 0","rev 0","email 0","memo 0","form 0","sheet 0","log 0","doc 0","report 0","photo 0","photos 0","img 0","file 0","ack 0","batch 0","lot 0","job 0","record 0","fax 0","letter 0","ref0","#0","no.0","no:0"},BM673)))&gt;0,AND(SUMPRODUCT(--ISNUMBER(SEARCH({" ref "," email "," memo "," form "," sheet "," report "," ack "," letter "," record "," log "," doc "," file "," batch "," lot "," job "," fax "," rev "," ticket "," case "," order "},(" "&amp;SUBSTITUTE(SUBSTITUTE(SUBSTITUTE(BM673,":"," "),"."," "),","," ")&amp;" "))))&gt;0,ISNUMBER(SEARCH("000",SUBSTITUTE(BM673,":"," ")))),SUMPRODUCT(--ISNUMBER(SEARCH({"http","www.","\",".pdf",".jpg",".jpeg",".png",".heic",".xls",".doc",".msg",".eml"},Z673)))&gt;0),1,0),0)</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IFERROR(IF(OR(SUMPRODUCT(--ISNUMBER(SEARCH({"a0","a-0","a_0","a/0","a.0"},BP673)))&gt;0,SUMPRODUCT(--ISNUMBER(SEARCH({"ref 0","ref no 0","ref. 0","ref: 0","no. 0","no: 0","# 0","rev 0","email 0","memo 0","form 0","sheet 0","log 0","doc 0","report 0","photo 0","photos 0","img 0","file 0","ack 0","batch 0","lot 0","job 0","record 0","fax 0","letter 0","ref0","#0","no.0","no:0"},BO673)))&gt;0,AND(SUMPRODUCT(--ISNUMBER(SEARCH({" ref "," email "," memo "," form "," sheet "," report "," ack "," letter "," record "," log "," doc "," file "," batch "," lot "," job "," fax "," rev "," ticket "," case "," order "},(" "&amp;SUBSTITUTE(SUBSTITUTE(SUBSTITUTE(BO673,":"," "),"."," "),","," ")&amp;" "))))&gt;0,ISNUMBER(SEARCH("000",SUBSTITUTE(BO673,":"," ")))),SUMPRODUCT(--ISNUMBER(SEARCH({"http","www.","\",".pdf",".jpg",".jpeg",".png",".heic",".xls",".doc",".msg",".eml"},W673)))&gt;0),1,0),0)</f>
        <v>0</v>
      </c>
    </row>
    <row r="674" customFormat="false" ht="78.75" hidden="false" customHeight="true" outlineLevel="0" collapsed="false">
      <c r="A674" s="57" t="s">
        <v>1390</v>
      </c>
      <c r="B674" s="57" t="s">
        <v>310</v>
      </c>
      <c r="C674" s="57" t="str">
        <f aca="false">Flights!$F$25</f>
        <v>MH1437</v>
      </c>
      <c r="D674" s="58" t="n">
        <f aca="false">Flights!$D$25</f>
        <v>46325</v>
      </c>
      <c r="E674" s="57" t="str">
        <f aca="false">Flights!$G$25&amp;"-"&amp;Flights!$H$25</f>
        <v>LGK-KUL</v>
      </c>
      <c r="F674" s="57" t="str">
        <f aca="false">Flights!$K$25</f>
        <v>BC</v>
      </c>
      <c r="G674" s="57" t="s">
        <v>81</v>
      </c>
      <c r="H674" s="57" t="s">
        <v>374</v>
      </c>
      <c r="I674" s="57" t="s">
        <v>407</v>
      </c>
      <c r="J674" s="57" t="s">
        <v>965</v>
      </c>
      <c r="K674" s="67" t="s">
        <v>1391</v>
      </c>
      <c r="L674" s="67" t="s">
        <v>1367</v>
      </c>
      <c r="M674" s="67"/>
      <c r="N674" s="67" t="s">
        <v>440</v>
      </c>
      <c r="O674" s="67" t="s">
        <v>1392</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t="n">
        <f aca="false">IFERROR(IF(OR(SUMPRODUCT(--ISNUMBER(SEARCH({"a0","a-0","a_0","a/0","a.0"},BN674)))&gt;0,SUMPRODUCT(--ISNUMBER(SEARCH({"ref 0","ref no 0","ref. 0","ref: 0","no. 0","no: 0","# 0","rev 0","email 0","memo 0","form 0","sheet 0","log 0","doc 0","report 0","photo 0","photos 0","img 0","file 0","ack 0","batch 0","lot 0","job 0","record 0","fax 0","letter 0","ref0","#0","no.0","no:0"},BM674)))&gt;0,AND(SUMPRODUCT(--ISNUMBER(SEARCH({" ref "," email "," memo "," form "," sheet "," report "," ack "," letter "," record "," log "," doc "," file "," batch "," lot "," job "," fax "," rev "," ticket "," case "," order "},(" "&amp;SUBSTITUTE(SUBSTITUTE(SUBSTITUTE(BM674,":"," "),"."," "),","," ")&amp;" "))))&gt;0,ISNUMBER(SEARCH("000",SUBSTITUTE(BM674,":"," ")))),SUMPRODUCT(--ISNUMBER(SEARCH({"http","www.","\",".pdf",".jpg",".jpeg",".png",".heic",".xls",".doc",".msg",".eml"},Z674)))&gt;0),1,0),0)</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IFERROR(IF(OR(SUMPRODUCT(--ISNUMBER(SEARCH({"a0","a-0","a_0","a/0","a.0"},BP674)))&gt;0,SUMPRODUCT(--ISNUMBER(SEARCH({"ref 0","ref no 0","ref. 0","ref: 0","no. 0","no: 0","# 0","rev 0","email 0","memo 0","form 0","sheet 0","log 0","doc 0","report 0","photo 0","photos 0","img 0","file 0","ack 0","batch 0","lot 0","job 0","record 0","fax 0","letter 0","ref0","#0","no.0","no:0"},BO674)))&gt;0,AND(SUMPRODUCT(--ISNUMBER(SEARCH({" ref "," email "," memo "," form "," sheet "," report "," ack "," letter "," record "," log "," doc "," file "," batch "," lot "," job "," fax "," rev "," ticket "," case "," order "},(" "&amp;SUBSTITUTE(SUBSTITUTE(SUBSTITUTE(BO674,":"," "),"."," "),","," ")&amp;" "))))&gt;0,ISNUMBER(SEARCH("000",SUBSTITUTE(BO674,":"," ")))),SUMPRODUCT(--ISNUMBER(SEARCH({"http","www.","\",".pdf",".jpg",".jpeg",".png",".heic",".xls",".doc",".msg",".eml"},W674)))&gt;0),1,0),0)</f>
        <v>0</v>
      </c>
    </row>
    <row r="675" customFormat="false" ht="39.75" hidden="false" customHeight="true" outlineLevel="0" collapsed="false">
      <c r="A675" s="57" t="s">
        <v>1393</v>
      </c>
      <c r="B675" s="57" t="s">
        <v>310</v>
      </c>
      <c r="C675" s="57" t="str">
        <f aca="false">Flights!$F$25</f>
        <v>MH1437</v>
      </c>
      <c r="D675" s="58" t="n">
        <f aca="false">Flights!$D$25</f>
        <v>46325</v>
      </c>
      <c r="E675" s="57" t="str">
        <f aca="false">Flights!$G$25&amp;"-"&amp;Flights!$H$25</f>
        <v>LGK-KUL</v>
      </c>
      <c r="F675" s="57" t="str">
        <f aca="false">Flights!$K$25</f>
        <v>BC</v>
      </c>
      <c r="G675" s="57" t="s">
        <v>83</v>
      </c>
      <c r="H675" s="57" t="s">
        <v>374</v>
      </c>
      <c r="I675" s="57" t="s">
        <v>375</v>
      </c>
      <c r="J675" s="57" t="s">
        <v>412</v>
      </c>
      <c r="K675" s="67" t="s">
        <v>413</v>
      </c>
      <c r="L675" s="67" t="s">
        <v>414</v>
      </c>
      <c r="M675" s="67"/>
      <c r="N675" s="67" t="s">
        <v>379</v>
      </c>
      <c r="O675" s="67" t="s">
        <v>969</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t="n">
        <f aca="false">IFERROR(IF(OR(SUMPRODUCT(--ISNUMBER(SEARCH({"a0","a-0","a_0","a/0","a.0"},BN675)))&gt;0,SUMPRODUCT(--ISNUMBER(SEARCH({"ref 0","ref no 0","ref. 0","ref: 0","no. 0","no: 0","# 0","rev 0","email 0","memo 0","form 0","sheet 0","log 0","doc 0","report 0","photo 0","photos 0","img 0","file 0","ack 0","batch 0","lot 0","job 0","record 0","fax 0","letter 0","ref0","#0","no.0","no:0"},BM675)))&gt;0,AND(SUMPRODUCT(--ISNUMBER(SEARCH({" ref "," email "," memo "," form "," sheet "," report "," ack "," letter "," record "," log "," doc "," file "," batch "," lot "," job "," fax "," rev "," ticket "," case "," order "},(" "&amp;SUBSTITUTE(SUBSTITUTE(SUBSTITUTE(BM675,":"," "),"."," "),","," ")&amp;" "))))&gt;0,ISNUMBER(SEARCH("000",SUBSTITUTE(BM675,":"," ")))),SUMPRODUCT(--ISNUMBER(SEARCH({"http","www.","\",".pdf",".jpg",".jpeg",".png",".heic",".xls",".doc",".msg",".eml"},Z675)))&gt;0),1,0),0)</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IFERROR(IF(OR(SUMPRODUCT(--ISNUMBER(SEARCH({"a0","a-0","a_0","a/0","a.0"},BP675)))&gt;0,SUMPRODUCT(--ISNUMBER(SEARCH({"ref 0","ref no 0","ref. 0","ref: 0","no. 0","no: 0","# 0","rev 0","email 0","memo 0","form 0","sheet 0","log 0","doc 0","report 0","photo 0","photos 0","img 0","file 0","ack 0","batch 0","lot 0","job 0","record 0","fax 0","letter 0","ref0","#0","no.0","no:0"},BO675)))&gt;0,AND(SUMPRODUCT(--ISNUMBER(SEARCH({" ref "," email "," memo "," form "," sheet "," report "," ack "," letter "," record "," log "," doc "," file "," batch "," lot "," job "," fax "," rev "," ticket "," case "," order "},(" "&amp;SUBSTITUTE(SUBSTITUTE(SUBSTITUTE(BO675,":"," "),"."," "),","," ")&amp;" "))))&gt;0,ISNUMBER(SEARCH("000",SUBSTITUTE(BO675,":"," ")))),SUMPRODUCT(--ISNUMBER(SEARCH({"http","www.","\",".pdf",".jpg",".jpeg",".png",".heic",".xls",".doc",".msg",".eml"},W675)))&gt;0),1,0),0)</f>
        <v>0</v>
      </c>
    </row>
    <row r="676" customFormat="false" ht="41.25" hidden="false" customHeight="true" outlineLevel="0" collapsed="false">
      <c r="A676" s="57" t="s">
        <v>1394</v>
      </c>
      <c r="B676" s="57" t="s">
        <v>310</v>
      </c>
      <c r="C676" s="57" t="str">
        <f aca="false">Flights!$F$25</f>
        <v>MH1437</v>
      </c>
      <c r="D676" s="58" t="n">
        <f aca="false">Flights!$D$25</f>
        <v>46325</v>
      </c>
      <c r="E676" s="57" t="str">
        <f aca="false">Flights!$G$25&amp;"-"&amp;Flights!$H$25</f>
        <v>LGK-KUL</v>
      </c>
      <c r="F676" s="57" t="str">
        <f aca="false">Flights!$K$25</f>
        <v>BC</v>
      </c>
      <c r="G676" s="57" t="s">
        <v>416</v>
      </c>
      <c r="H676" s="57" t="s">
        <v>374</v>
      </c>
      <c r="I676" s="57" t="s">
        <v>375</v>
      </c>
      <c r="J676" s="57" t="s">
        <v>417</v>
      </c>
      <c r="K676" s="67"/>
      <c r="L676" s="67" t="s">
        <v>418</v>
      </c>
      <c r="M676" s="67"/>
      <c r="N676" s="67" t="s">
        <v>379</v>
      </c>
      <c r="O676" s="67" t="s">
        <v>971</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t="n">
        <f aca="false">IFERROR(IF(OR(SUMPRODUCT(--ISNUMBER(SEARCH({"a0","a-0","a_0","a/0","a.0"},BN676)))&gt;0,SUMPRODUCT(--ISNUMBER(SEARCH({"ref 0","ref no 0","ref. 0","ref: 0","no. 0","no: 0","# 0","rev 0","email 0","memo 0","form 0","sheet 0","log 0","doc 0","report 0","photo 0","photos 0","img 0","file 0","ack 0","batch 0","lot 0","job 0","record 0","fax 0","letter 0","ref0","#0","no.0","no:0"},BM676)))&gt;0,AND(SUMPRODUCT(--ISNUMBER(SEARCH({" ref "," email "," memo "," form "," sheet "," report "," ack "," letter "," record "," log "," doc "," file "," batch "," lot "," job "," fax "," rev "," ticket "," case "," order "},(" "&amp;SUBSTITUTE(SUBSTITUTE(SUBSTITUTE(BM676,":"," "),"."," "),","," ")&amp;" "))))&gt;0,ISNUMBER(SEARCH("000",SUBSTITUTE(BM676,":"," ")))),SUMPRODUCT(--ISNUMBER(SEARCH({"http","www.","\",".pdf",".jpg",".jpeg",".png",".heic",".xls",".doc",".msg",".eml"},Z676)))&gt;0),1,0),0)</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IFERROR(IF(OR(SUMPRODUCT(--ISNUMBER(SEARCH({"a0","a-0","a_0","a/0","a.0"},BP676)))&gt;0,SUMPRODUCT(--ISNUMBER(SEARCH({"ref 0","ref no 0","ref. 0","ref: 0","no. 0","no: 0","# 0","rev 0","email 0","memo 0","form 0","sheet 0","log 0","doc 0","report 0","photo 0","photos 0","img 0","file 0","ack 0","batch 0","lot 0","job 0","record 0","fax 0","letter 0","ref0","#0","no.0","no:0"},BO676)))&gt;0,AND(SUMPRODUCT(--ISNUMBER(SEARCH({" ref "," email "," memo "," form "," sheet "," report "," ack "," letter "," record "," log "," doc "," file "," batch "," lot "," job "," fax "," rev "," ticket "," case "," order "},(" "&amp;SUBSTITUTE(SUBSTITUTE(SUBSTITUTE(BO676,":"," "),"."," "),","," ")&amp;" "))))&gt;0,ISNUMBER(SEARCH("000",SUBSTITUTE(BO676,":"," ")))),SUMPRODUCT(--ISNUMBER(SEARCH({"http","www.","\",".pdf",".jpg",".jpeg",".png",".heic",".xls",".doc",".msg",".eml"},W676)))&gt;0),1,0),0)</f>
        <v>0</v>
      </c>
    </row>
    <row r="677" customFormat="false" ht="41.25" hidden="false" customHeight="true" outlineLevel="0" collapsed="false">
      <c r="A677" s="57" t="s">
        <v>1395</v>
      </c>
      <c r="B677" s="57" t="s">
        <v>310</v>
      </c>
      <c r="C677" s="57" t="str">
        <f aca="false">Flights!$F$25</f>
        <v>MH1437</v>
      </c>
      <c r="D677" s="58" t="n">
        <f aca="false">Flights!$D$25</f>
        <v>46325</v>
      </c>
      <c r="E677" s="57" t="str">
        <f aca="false">Flights!$G$25&amp;"-"&amp;Flights!$H$25</f>
        <v>LGK-KUL</v>
      </c>
      <c r="F677" s="57" t="str">
        <f aca="false">Flights!$K$25</f>
        <v>BC</v>
      </c>
      <c r="G677" s="57" t="s">
        <v>416</v>
      </c>
      <c r="H677" s="57" t="s">
        <v>374</v>
      </c>
      <c r="I677" s="57" t="s">
        <v>375</v>
      </c>
      <c r="J677" s="57" t="s">
        <v>421</v>
      </c>
      <c r="K677" s="67" t="s">
        <v>422</v>
      </c>
      <c r="L677" s="67" t="s">
        <v>418</v>
      </c>
      <c r="M677" s="67"/>
      <c r="N677" s="67" t="s">
        <v>379</v>
      </c>
      <c r="O677" s="67" t="s">
        <v>971</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t="n">
        <f aca="false">IFERROR(IF(OR(SUMPRODUCT(--ISNUMBER(SEARCH({"a0","a-0","a_0","a/0","a.0"},BN677)))&gt;0,SUMPRODUCT(--ISNUMBER(SEARCH({"ref 0","ref no 0","ref. 0","ref: 0","no. 0","no: 0","# 0","rev 0","email 0","memo 0","form 0","sheet 0","log 0","doc 0","report 0","photo 0","photos 0","img 0","file 0","ack 0","batch 0","lot 0","job 0","record 0","fax 0","letter 0","ref0","#0","no.0","no:0"},BM677)))&gt;0,AND(SUMPRODUCT(--ISNUMBER(SEARCH({" ref "," email "," memo "," form "," sheet "," report "," ack "," letter "," record "," log "," doc "," file "," batch "," lot "," job "," fax "," rev "," ticket "," case "," order "},(" "&amp;SUBSTITUTE(SUBSTITUTE(SUBSTITUTE(BM677,":"," "),"."," "),","," ")&amp;" "))))&gt;0,ISNUMBER(SEARCH("000",SUBSTITUTE(BM677,":"," ")))),SUMPRODUCT(--ISNUMBER(SEARCH({"http","www.","\",".pdf",".jpg",".jpeg",".png",".heic",".xls",".doc",".msg",".eml"},Z677)))&gt;0),1,0),0)</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IFERROR(IF(OR(SUMPRODUCT(--ISNUMBER(SEARCH({"a0","a-0","a_0","a/0","a.0"},BP677)))&gt;0,SUMPRODUCT(--ISNUMBER(SEARCH({"ref 0","ref no 0","ref. 0","ref: 0","no. 0","no: 0","# 0","rev 0","email 0","memo 0","form 0","sheet 0","log 0","doc 0","report 0","photo 0","photos 0","img 0","file 0","ack 0","batch 0","lot 0","job 0","record 0","fax 0","letter 0","ref0","#0","no.0","no:0"},BO677)))&gt;0,AND(SUMPRODUCT(--ISNUMBER(SEARCH({" ref "," email "," memo "," form "," sheet "," report "," ack "," letter "," record "," log "," doc "," file "," batch "," lot "," job "," fax "," rev "," ticket "," case "," order "},(" "&amp;SUBSTITUTE(SUBSTITUTE(SUBSTITUTE(BO677,":"," "),"."," "),","," ")&amp;" "))))&gt;0,ISNUMBER(SEARCH("000",SUBSTITUTE(BO677,":"," ")))),SUMPRODUCT(--ISNUMBER(SEARCH({"http","www.","\",".pdf",".jpg",".jpeg",".png",".heic",".xls",".doc",".msg",".eml"},W677)))&gt;0),1,0),0)</f>
        <v>0</v>
      </c>
    </row>
    <row r="678" customFormat="false" ht="41.25" hidden="false" customHeight="true" outlineLevel="0" collapsed="false">
      <c r="A678" s="57" t="s">
        <v>1396</v>
      </c>
      <c r="B678" s="57" t="s">
        <v>310</v>
      </c>
      <c r="C678" s="57" t="str">
        <f aca="false">Flights!$F$25</f>
        <v>MH1437</v>
      </c>
      <c r="D678" s="58" t="n">
        <f aca="false">Flights!$D$25</f>
        <v>46325</v>
      </c>
      <c r="E678" s="57" t="str">
        <f aca="false">Flights!$G$25&amp;"-"&amp;Flights!$H$25</f>
        <v>LGK-KUL</v>
      </c>
      <c r="F678" s="57" t="str">
        <f aca="false">Flights!$K$25</f>
        <v>BC</v>
      </c>
      <c r="G678" s="57" t="s">
        <v>416</v>
      </c>
      <c r="H678" s="57" t="s">
        <v>374</v>
      </c>
      <c r="I678" s="57" t="s">
        <v>424</v>
      </c>
      <c r="J678" s="57" t="s">
        <v>425</v>
      </c>
      <c r="K678" s="67"/>
      <c r="L678" s="67" t="s">
        <v>418</v>
      </c>
      <c r="M678" s="67"/>
      <c r="N678" s="67" t="s">
        <v>379</v>
      </c>
      <c r="O678" s="67" t="s">
        <v>971</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t="n">
        <f aca="false">IFERROR(IF(OR(SUMPRODUCT(--ISNUMBER(SEARCH({"a0","a-0","a_0","a/0","a.0"},BN678)))&gt;0,SUMPRODUCT(--ISNUMBER(SEARCH({"ref 0","ref no 0","ref. 0","ref: 0","no. 0","no: 0","# 0","rev 0","email 0","memo 0","form 0","sheet 0","log 0","doc 0","report 0","photo 0","photos 0","img 0","file 0","ack 0","batch 0","lot 0","job 0","record 0","fax 0","letter 0","ref0","#0","no.0","no:0"},BM678)))&gt;0,AND(SUMPRODUCT(--ISNUMBER(SEARCH({" ref "," email "," memo "," form "," sheet "," report "," ack "," letter "," record "," log "," doc "," file "," batch "," lot "," job "," fax "," rev "," ticket "," case "," order "},(" "&amp;SUBSTITUTE(SUBSTITUTE(SUBSTITUTE(BM678,":"," "),"."," "),","," ")&amp;" "))))&gt;0,ISNUMBER(SEARCH("000",SUBSTITUTE(BM678,":"," ")))),SUMPRODUCT(--ISNUMBER(SEARCH({"http","www.","\",".pdf",".jpg",".jpeg",".png",".heic",".xls",".doc",".msg",".eml"},Z678)))&gt;0),1,0),0)</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IFERROR(IF(OR(SUMPRODUCT(--ISNUMBER(SEARCH({"a0","a-0","a_0","a/0","a.0"},BP678)))&gt;0,SUMPRODUCT(--ISNUMBER(SEARCH({"ref 0","ref no 0","ref. 0","ref: 0","no. 0","no: 0","# 0","rev 0","email 0","memo 0","form 0","sheet 0","log 0","doc 0","report 0","photo 0","photos 0","img 0","file 0","ack 0","batch 0","lot 0","job 0","record 0","fax 0","letter 0","ref0","#0","no.0","no:0"},BO678)))&gt;0,AND(SUMPRODUCT(--ISNUMBER(SEARCH({" ref "," email "," memo "," form "," sheet "," report "," ack "," letter "," record "," log "," doc "," file "," batch "," lot "," job "," fax "," rev "," ticket "," case "," order "},(" "&amp;SUBSTITUTE(SUBSTITUTE(SUBSTITUTE(BO678,":"," "),"."," "),","," ")&amp;" "))))&gt;0,ISNUMBER(SEARCH("000",SUBSTITUTE(BO678,":"," ")))),SUMPRODUCT(--ISNUMBER(SEARCH({"http","www.","\",".pdf",".jpg",".jpeg",".png",".heic",".xls",".doc",".msg",".eml"},W678)))&gt;0),1,0),0)</f>
        <v>0</v>
      </c>
    </row>
    <row r="679" customFormat="false" ht="41.25" hidden="false" customHeight="true" outlineLevel="0" collapsed="false">
      <c r="A679" s="57" t="s">
        <v>1397</v>
      </c>
      <c r="B679" s="57" t="s">
        <v>310</v>
      </c>
      <c r="C679" s="57" t="str">
        <f aca="false">Flights!$F$25</f>
        <v>MH1437</v>
      </c>
      <c r="D679" s="58" t="n">
        <f aca="false">Flights!$D$25</f>
        <v>46325</v>
      </c>
      <c r="E679" s="57" t="str">
        <f aca="false">Flights!$G$25&amp;"-"&amp;Flights!$H$25</f>
        <v>LGK-KUL</v>
      </c>
      <c r="F679" s="57" t="str">
        <f aca="false">Flights!$K$25</f>
        <v>BC</v>
      </c>
      <c r="G679" s="57" t="s">
        <v>416</v>
      </c>
      <c r="H679" s="57" t="s">
        <v>374</v>
      </c>
      <c r="I679" s="57" t="s">
        <v>424</v>
      </c>
      <c r="J679" s="57" t="s">
        <v>427</v>
      </c>
      <c r="K679" s="67"/>
      <c r="L679" s="67" t="s">
        <v>418</v>
      </c>
      <c r="M679" s="67"/>
      <c r="N679" s="67" t="s">
        <v>379</v>
      </c>
      <c r="O679" s="67" t="s">
        <v>971</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t="n">
        <f aca="false">IFERROR(IF(OR(SUMPRODUCT(--ISNUMBER(SEARCH({"a0","a-0","a_0","a/0","a.0"},BN679)))&gt;0,SUMPRODUCT(--ISNUMBER(SEARCH({"ref 0","ref no 0","ref. 0","ref: 0","no. 0","no: 0","# 0","rev 0","email 0","memo 0","form 0","sheet 0","log 0","doc 0","report 0","photo 0","photos 0","img 0","file 0","ack 0","batch 0","lot 0","job 0","record 0","fax 0","letter 0","ref0","#0","no.0","no:0"},BM679)))&gt;0,AND(SUMPRODUCT(--ISNUMBER(SEARCH({" ref "," email "," memo "," form "," sheet "," report "," ack "," letter "," record "," log "," doc "," file "," batch "," lot "," job "," fax "," rev "," ticket "," case "," order "},(" "&amp;SUBSTITUTE(SUBSTITUTE(SUBSTITUTE(BM679,":"," "),"."," "),","," ")&amp;" "))))&gt;0,ISNUMBER(SEARCH("000",SUBSTITUTE(BM679,":"," ")))),SUMPRODUCT(--ISNUMBER(SEARCH({"http","www.","\",".pdf",".jpg",".jpeg",".png",".heic",".xls",".doc",".msg",".eml"},Z679)))&gt;0),1,0),0)</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IFERROR(IF(OR(SUMPRODUCT(--ISNUMBER(SEARCH({"a0","a-0","a_0","a/0","a.0"},BP679)))&gt;0,SUMPRODUCT(--ISNUMBER(SEARCH({"ref 0","ref no 0","ref. 0","ref: 0","no. 0","no: 0","# 0","rev 0","email 0","memo 0","form 0","sheet 0","log 0","doc 0","report 0","photo 0","photos 0","img 0","file 0","ack 0","batch 0","lot 0","job 0","record 0","fax 0","letter 0","ref0","#0","no.0","no:0"},BO679)))&gt;0,AND(SUMPRODUCT(--ISNUMBER(SEARCH({" ref "," email "," memo "," form "," sheet "," report "," ack "," letter "," record "," log "," doc "," file "," batch "," lot "," job "," fax "," rev "," ticket "," case "," order "},(" "&amp;SUBSTITUTE(SUBSTITUTE(SUBSTITUTE(BO679,":"," "),"."," "),","," ")&amp;" "))))&gt;0,ISNUMBER(SEARCH("000",SUBSTITUTE(BO679,":"," ")))),SUMPRODUCT(--ISNUMBER(SEARCH({"http","www.","\",".pdf",".jpg",".jpeg",".png",".heic",".xls",".doc",".msg",".eml"},W679)))&gt;0),1,0),0)</f>
        <v>0</v>
      </c>
    </row>
    <row r="680" customFormat="false" ht="41.25" hidden="false" customHeight="true" outlineLevel="0" collapsed="false">
      <c r="A680" s="57" t="s">
        <v>1398</v>
      </c>
      <c r="B680" s="57" t="s">
        <v>310</v>
      </c>
      <c r="C680" s="57" t="str">
        <f aca="false">Flights!$F$25</f>
        <v>MH1437</v>
      </c>
      <c r="D680" s="58" t="n">
        <f aca="false">Flights!$D$25</f>
        <v>46325</v>
      </c>
      <c r="E680" s="57" t="str">
        <f aca="false">Flights!$G$25&amp;"-"&amp;Flights!$H$25</f>
        <v>LGK-KUL</v>
      </c>
      <c r="F680" s="57" t="str">
        <f aca="false">Flights!$K$25</f>
        <v>BC</v>
      </c>
      <c r="G680" s="57" t="s">
        <v>416</v>
      </c>
      <c r="H680" s="57" t="s">
        <v>374</v>
      </c>
      <c r="I680" s="57" t="s">
        <v>424</v>
      </c>
      <c r="J680" s="57" t="s">
        <v>429</v>
      </c>
      <c r="K680" s="67"/>
      <c r="L680" s="67" t="s">
        <v>418</v>
      </c>
      <c r="M680" s="67"/>
      <c r="N680" s="67" t="s">
        <v>379</v>
      </c>
      <c r="O680" s="67" t="s">
        <v>971</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t="n">
        <f aca="false">IFERROR(IF(OR(SUMPRODUCT(--ISNUMBER(SEARCH({"a0","a-0","a_0","a/0","a.0"},BN680)))&gt;0,SUMPRODUCT(--ISNUMBER(SEARCH({"ref 0","ref no 0","ref. 0","ref: 0","no. 0","no: 0","# 0","rev 0","email 0","memo 0","form 0","sheet 0","log 0","doc 0","report 0","photo 0","photos 0","img 0","file 0","ack 0","batch 0","lot 0","job 0","record 0","fax 0","letter 0","ref0","#0","no.0","no:0"},BM680)))&gt;0,AND(SUMPRODUCT(--ISNUMBER(SEARCH({" ref "," email "," memo "," form "," sheet "," report "," ack "," letter "," record "," log "," doc "," file "," batch "," lot "," job "," fax "," rev "," ticket "," case "," order "},(" "&amp;SUBSTITUTE(SUBSTITUTE(SUBSTITUTE(BM680,":"," "),"."," "),","," ")&amp;" "))))&gt;0,ISNUMBER(SEARCH("000",SUBSTITUTE(BM680,":"," ")))),SUMPRODUCT(--ISNUMBER(SEARCH({"http","www.","\",".pdf",".jpg",".jpeg",".png",".heic",".xls",".doc",".msg",".eml"},Z680)))&gt;0),1,0),0)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IFERROR(IF(OR(SUMPRODUCT(--ISNUMBER(SEARCH({"a0","a-0","a_0","a/0","a.0"},BP680)))&gt;0,SUMPRODUCT(--ISNUMBER(SEARCH({"ref 0","ref no 0","ref. 0","ref: 0","no. 0","no: 0","# 0","rev 0","email 0","memo 0","form 0","sheet 0","log 0","doc 0","report 0","photo 0","photos 0","img 0","file 0","ack 0","batch 0","lot 0","job 0","record 0","fax 0","letter 0","ref0","#0","no.0","no:0"},BO680)))&gt;0,AND(SUMPRODUCT(--ISNUMBER(SEARCH({" ref "," email "," memo "," form "," sheet "," report "," ack "," letter "," record "," log "," doc "," file "," batch "," lot "," job "," fax "," rev "," ticket "," case "," order "},(" "&amp;SUBSTITUTE(SUBSTITUTE(SUBSTITUTE(BO680,":"," "),"."," "),","," ")&amp;" "))))&gt;0,ISNUMBER(SEARCH("000",SUBSTITUTE(BO680,":"," ")))),SUMPRODUCT(--ISNUMBER(SEARCH({"http","www.","\",".pdf",".jpg",".jpeg",".png",".heic",".xls",".doc",".msg",".eml"},W680)))&gt;0),1,0),0)</f>
        <v>0</v>
      </c>
    </row>
    <row r="681" customFormat="false" ht="78.75" hidden="false" customHeight="true" outlineLevel="0" collapsed="false">
      <c r="A681" s="57" t="s">
        <v>1399</v>
      </c>
      <c r="B681" s="57" t="s">
        <v>310</v>
      </c>
      <c r="C681" s="57" t="str">
        <f aca="false">Flights!$F$25</f>
        <v>MH1437</v>
      </c>
      <c r="D681" s="58" t="n">
        <f aca="false">Flights!$D$25</f>
        <v>46325</v>
      </c>
      <c r="E681" s="57" t="str">
        <f aca="false">Flights!$G$25&amp;"-"&amp;Flights!$H$25</f>
        <v>LGK-KUL</v>
      </c>
      <c r="F681" s="57" t="str">
        <f aca="false">Flights!$K$25</f>
        <v>BC</v>
      </c>
      <c r="G681" s="57" t="s">
        <v>416</v>
      </c>
      <c r="H681" s="57" t="s">
        <v>374</v>
      </c>
      <c r="I681" s="57" t="s">
        <v>424</v>
      </c>
      <c r="J681" s="57" t="s">
        <v>431</v>
      </c>
      <c r="K681" s="67" t="s">
        <v>487</v>
      </c>
      <c r="L681" s="67" t="s">
        <v>418</v>
      </c>
      <c r="M681" s="67"/>
      <c r="N681" s="67" t="s">
        <v>379</v>
      </c>
      <c r="O681" s="67" t="s">
        <v>971</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t="n">
        <f aca="false">IFERROR(IF(OR(SUMPRODUCT(--ISNUMBER(SEARCH({"a0","a-0","a_0","a/0","a.0"},BN681)))&gt;0,SUMPRODUCT(--ISNUMBER(SEARCH({"ref 0","ref no 0","ref. 0","ref: 0","no. 0","no: 0","# 0","rev 0","email 0","memo 0","form 0","sheet 0","log 0","doc 0","report 0","photo 0","photos 0","img 0","file 0","ack 0","batch 0","lot 0","job 0","record 0","fax 0","letter 0","ref0","#0","no.0","no:0"},BM681)))&gt;0,AND(SUMPRODUCT(--ISNUMBER(SEARCH({" ref "," email "," memo "," form "," sheet "," report "," ack "," letter "," record "," log "," doc "," file "," batch "," lot "," job "," fax "," rev "," ticket "," case "," order "},(" "&amp;SUBSTITUTE(SUBSTITUTE(SUBSTITUTE(BM681,":"," "),"."," "),","," ")&amp;" "))))&gt;0,ISNUMBER(SEARCH("000",SUBSTITUTE(BM681,":"," ")))),SUMPRODUCT(--ISNUMBER(SEARCH({"http","www.","\",".pdf",".jpg",".jpeg",".png",".heic",".xls",".doc",".msg",".eml"},Z681)))&gt;0),1,0),0)</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IFERROR(IF(OR(SUMPRODUCT(--ISNUMBER(SEARCH({"a0","a-0","a_0","a/0","a.0"},BP681)))&gt;0,SUMPRODUCT(--ISNUMBER(SEARCH({"ref 0","ref no 0","ref. 0","ref: 0","no. 0","no: 0","# 0","rev 0","email 0","memo 0","form 0","sheet 0","log 0","doc 0","report 0","photo 0","photos 0","img 0","file 0","ack 0","batch 0","lot 0","job 0","record 0","fax 0","letter 0","ref0","#0","no.0","no:0"},BO681)))&gt;0,AND(SUMPRODUCT(--ISNUMBER(SEARCH({" ref "," email "," memo "," form "," sheet "," report "," ack "," letter "," record "," log "," doc "," file "," batch "," lot "," job "," fax "," rev "," ticket "," case "," order "},(" "&amp;SUBSTITUTE(SUBSTITUTE(SUBSTITUTE(BO681,":"," "),"."," "),","," ")&amp;" "))))&gt;0,ISNUMBER(SEARCH("000",SUBSTITUTE(BO681,":"," ")))),SUMPRODUCT(--ISNUMBER(SEARCH({"http","www.","\",".pdf",".jpg",".jpeg",".png",".heic",".xls",".doc",".msg",".eml"},W681)))&gt;0),1,0),0)</f>
        <v>0</v>
      </c>
    </row>
    <row r="682" customFormat="false" ht="41.25" hidden="false" customHeight="true" outlineLevel="0" collapsed="false">
      <c r="A682" s="57" t="s">
        <v>1400</v>
      </c>
      <c r="B682" s="57" t="s">
        <v>310</v>
      </c>
      <c r="C682" s="57" t="str">
        <f aca="false">Flights!$F$25</f>
        <v>MH1437</v>
      </c>
      <c r="D682" s="58" t="n">
        <f aca="false">Flights!$D$25</f>
        <v>46325</v>
      </c>
      <c r="E682" s="57" t="str">
        <f aca="false">Flights!$G$25&amp;"-"&amp;Flights!$H$25</f>
        <v>LGK-KUL</v>
      </c>
      <c r="F682" s="57" t="str">
        <f aca="false">Flights!$K$25</f>
        <v>BC</v>
      </c>
      <c r="G682" s="57" t="s">
        <v>416</v>
      </c>
      <c r="H682" s="57" t="s">
        <v>374</v>
      </c>
      <c r="I682" s="57" t="s">
        <v>424</v>
      </c>
      <c r="J682" s="57" t="s">
        <v>434</v>
      </c>
      <c r="K682" s="67"/>
      <c r="L682" s="67" t="s">
        <v>418</v>
      </c>
      <c r="M682" s="67"/>
      <c r="N682" s="67" t="s">
        <v>379</v>
      </c>
      <c r="O682" s="67" t="s">
        <v>971</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t="n">
        <f aca="false">IFERROR(IF(OR(SUMPRODUCT(--ISNUMBER(SEARCH({"a0","a-0","a_0","a/0","a.0"},BN682)))&gt;0,SUMPRODUCT(--ISNUMBER(SEARCH({"ref 0","ref no 0","ref. 0","ref: 0","no. 0","no: 0","# 0","rev 0","email 0","memo 0","form 0","sheet 0","log 0","doc 0","report 0","photo 0","photos 0","img 0","file 0","ack 0","batch 0","lot 0","job 0","record 0","fax 0","letter 0","ref0","#0","no.0","no:0"},BM682)))&gt;0,AND(SUMPRODUCT(--ISNUMBER(SEARCH({" ref "," email "," memo "," form "," sheet "," report "," ack "," letter "," record "," log "," doc "," file "," batch "," lot "," job "," fax "," rev "," ticket "," case "," order "},(" "&amp;SUBSTITUTE(SUBSTITUTE(SUBSTITUTE(BM682,":"," "),"."," "),","," ")&amp;" "))))&gt;0,ISNUMBER(SEARCH("000",SUBSTITUTE(BM682,":"," ")))),SUMPRODUCT(--ISNUMBER(SEARCH({"http","www.","\",".pdf",".jpg",".jpeg",".png",".heic",".xls",".doc",".msg",".eml"},Z682)))&gt;0),1,0),0)</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IFERROR(IF(OR(SUMPRODUCT(--ISNUMBER(SEARCH({"a0","a-0","a_0","a/0","a.0"},BP682)))&gt;0,SUMPRODUCT(--ISNUMBER(SEARCH({"ref 0","ref no 0","ref. 0","ref: 0","no. 0","no: 0","# 0","rev 0","email 0","memo 0","form 0","sheet 0","log 0","doc 0","report 0","photo 0","photos 0","img 0","file 0","ack 0","batch 0","lot 0","job 0","record 0","fax 0","letter 0","ref0","#0","no.0","no:0"},BO682)))&gt;0,AND(SUMPRODUCT(--ISNUMBER(SEARCH({" ref "," email "," memo "," form "," sheet "," report "," ack "," letter "," record "," log "," doc "," file "," batch "," lot "," job "," fax "," rev "," ticket "," case "," order "},(" "&amp;SUBSTITUTE(SUBSTITUTE(SUBSTITUTE(BO682,":"," "),"."," "),","," ")&amp;" "))))&gt;0,ISNUMBER(SEARCH("000",SUBSTITUTE(BO682,":"," ")))),SUMPRODUCT(--ISNUMBER(SEARCH({"http","www.","\",".pdf",".jpg",".jpeg",".png",".heic",".xls",".doc",".msg",".eml"},W682)))&gt;0),1,0),0)</f>
        <v>0</v>
      </c>
    </row>
    <row r="683" customFormat="false" ht="91.5" hidden="false" customHeight="true" outlineLevel="0" collapsed="false">
      <c r="A683" s="57" t="s">
        <v>1401</v>
      </c>
      <c r="B683" s="57" t="s">
        <v>310</v>
      </c>
      <c r="C683" s="57" t="str">
        <f aca="false">Flights!$F$25</f>
        <v>MH1437</v>
      </c>
      <c r="D683" s="58" t="n">
        <f aca="false">Flights!$D$25</f>
        <v>46325</v>
      </c>
      <c r="E683" s="57" t="str">
        <f aca="false">Flights!$G$25&amp;"-"&amp;Flights!$H$25</f>
        <v>LGK-KUL</v>
      </c>
      <c r="F683" s="57" t="str">
        <f aca="false">Flights!$K$25</f>
        <v>BC</v>
      </c>
      <c r="G683" s="57" t="s">
        <v>416</v>
      </c>
      <c r="H683" s="57" t="s">
        <v>374</v>
      </c>
      <c r="I683" s="57" t="s">
        <v>436</v>
      </c>
      <c r="J683" s="57" t="s">
        <v>490</v>
      </c>
      <c r="K683" s="67" t="s">
        <v>491</v>
      </c>
      <c r="L683" s="67" t="s">
        <v>1402</v>
      </c>
      <c r="M683" s="67" t="s">
        <v>447</v>
      </c>
      <c r="N683" s="67" t="s">
        <v>379</v>
      </c>
      <c r="O683" s="67" t="s">
        <v>1403</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t="n">
        <f aca="false">IFERROR(IF(OR(SUMPRODUCT(--ISNUMBER(SEARCH({"a0","a-0","a_0","a/0","a.0"},BN683)))&gt;0,SUMPRODUCT(--ISNUMBER(SEARCH({"ref 0","ref no 0","ref. 0","ref: 0","no. 0","no: 0","# 0","rev 0","email 0","memo 0","form 0","sheet 0","log 0","doc 0","report 0","photo 0","photos 0","img 0","file 0","ack 0","batch 0","lot 0","job 0","record 0","fax 0","letter 0","ref0","#0","no.0","no:0"},BM683)))&gt;0,AND(SUMPRODUCT(--ISNUMBER(SEARCH({" ref "," email "," memo "," form "," sheet "," report "," ack "," letter "," record "," log "," doc "," file "," batch "," lot "," job "," fax "," rev "," ticket "," case "," order "},(" "&amp;SUBSTITUTE(SUBSTITUTE(SUBSTITUTE(BM683,":"," "),"."," "),","," ")&amp;" "))))&gt;0,ISNUMBER(SEARCH("000",SUBSTITUTE(BM683,":"," ")))),SUMPRODUCT(--ISNUMBER(SEARCH({"http","www.","\",".pdf",".jpg",".jpeg",".png",".heic",".xls",".doc",".msg",".eml"},Z683)))&gt;0),1,0),0)</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IFERROR(IF(OR(SUMPRODUCT(--ISNUMBER(SEARCH({"a0","a-0","a_0","a/0","a.0"},BP683)))&gt;0,SUMPRODUCT(--ISNUMBER(SEARCH({"ref 0","ref no 0","ref. 0","ref: 0","no. 0","no: 0","# 0","rev 0","email 0","memo 0","form 0","sheet 0","log 0","doc 0","report 0","photo 0","photos 0","img 0","file 0","ack 0","batch 0","lot 0","job 0","record 0","fax 0","letter 0","ref0","#0","no.0","no:0"},BO683)))&gt;0,AND(SUMPRODUCT(--ISNUMBER(SEARCH({" ref "," email "," memo "," form "," sheet "," report "," ack "," letter "," record "," log "," doc "," file "," batch "," lot "," job "," fax "," rev "," ticket "," case "," order "},(" "&amp;SUBSTITUTE(SUBSTITUTE(SUBSTITUTE(BO683,":"," "),"."," "),","," ")&amp;" "))))&gt;0,ISNUMBER(SEARCH("000",SUBSTITUTE(BO683,":"," ")))),SUMPRODUCT(--ISNUMBER(SEARCH({"http","www.","\",".pdf",".jpg",".jpeg",".png",".heic",".xls",".doc",".msg",".eml"},W683)))&gt;0),1,0),0)</f>
        <v>0</v>
      </c>
    </row>
    <row r="684" customFormat="false" ht="66" hidden="false" customHeight="true" outlineLevel="0" collapsed="false">
      <c r="A684" s="57" t="s">
        <v>1404</v>
      </c>
      <c r="B684" s="57" t="s">
        <v>310</v>
      </c>
      <c r="C684" s="57" t="str">
        <f aca="false">Flights!$F$25</f>
        <v>MH1437</v>
      </c>
      <c r="D684" s="58" t="n">
        <f aca="false">Flights!$D$25</f>
        <v>46325</v>
      </c>
      <c r="E684" s="57" t="str">
        <f aca="false">Flights!$G$25&amp;"-"&amp;Flights!$H$25</f>
        <v>LGK-KUL</v>
      </c>
      <c r="F684" s="57" t="str">
        <f aca="false">Flights!$K$25</f>
        <v>BC</v>
      </c>
      <c r="G684" s="57" t="s">
        <v>416</v>
      </c>
      <c r="H684" s="57" t="s">
        <v>374</v>
      </c>
      <c r="I684" s="57" t="s">
        <v>495</v>
      </c>
      <c r="J684" s="57" t="s">
        <v>496</v>
      </c>
      <c r="K684" s="67" t="s">
        <v>497</v>
      </c>
      <c r="L684" s="67" t="s">
        <v>1405</v>
      </c>
      <c r="M684" s="67" t="s">
        <v>447</v>
      </c>
      <c r="N684" s="67" t="s">
        <v>379</v>
      </c>
      <c r="O684" s="67" t="s">
        <v>980</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t="n">
        <f aca="false">IFERROR(IF(OR(SUMPRODUCT(--ISNUMBER(SEARCH({"a0","a-0","a_0","a/0","a.0"},BN684)))&gt;0,SUMPRODUCT(--ISNUMBER(SEARCH({"ref 0","ref no 0","ref. 0","ref: 0","no. 0","no: 0","# 0","rev 0","email 0","memo 0","form 0","sheet 0","log 0","doc 0","report 0","photo 0","photos 0","img 0","file 0","ack 0","batch 0","lot 0","job 0","record 0","fax 0","letter 0","ref0","#0","no.0","no:0"},BM684)))&gt;0,AND(SUMPRODUCT(--ISNUMBER(SEARCH({" ref "," email "," memo "," form "," sheet "," report "," ack "," letter "," record "," log "," doc "," file "," batch "," lot "," job "," fax "," rev "," ticket "," case "," order "},(" "&amp;SUBSTITUTE(SUBSTITUTE(SUBSTITUTE(BM684,":"," "),"."," "),","," ")&amp;" "))))&gt;0,ISNUMBER(SEARCH("000",SUBSTITUTE(BM684,":"," ")))),SUMPRODUCT(--ISNUMBER(SEARCH({"http","www.","\",".pdf",".jpg",".jpeg",".png",".heic",".xls",".doc",".msg",".eml"},Z684)))&gt;0),1,0),0)</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IFERROR(IF(OR(SUMPRODUCT(--ISNUMBER(SEARCH({"a0","a-0","a_0","a/0","a.0"},BP684)))&gt;0,SUMPRODUCT(--ISNUMBER(SEARCH({"ref 0","ref no 0","ref. 0","ref: 0","no. 0","no: 0","# 0","rev 0","email 0","memo 0","form 0","sheet 0","log 0","doc 0","report 0","photo 0","photos 0","img 0","file 0","ack 0","batch 0","lot 0","job 0","record 0","fax 0","letter 0","ref0","#0","no.0","no:0"},BO684)))&gt;0,AND(SUMPRODUCT(--ISNUMBER(SEARCH({" ref "," email "," memo "," form "," sheet "," report "," ack "," letter "," record "," log "," doc "," file "," batch "," lot "," job "," fax "," rev "," ticket "," case "," order "},(" "&amp;SUBSTITUTE(SUBSTITUTE(SUBSTITUTE(BO684,":"," "),"."," "),","," ")&amp;" "))))&gt;0,ISNUMBER(SEARCH("000",SUBSTITUTE(BO684,":"," ")))),SUMPRODUCT(--ISNUMBER(SEARCH({"http","www.","\",".pdf",".jpg",".jpeg",".png",".heic",".xls",".doc",".msg",".eml"},W684)))&gt;0),1,0),0)</f>
        <v>0</v>
      </c>
    </row>
    <row r="685" customFormat="false" ht="66" hidden="false" customHeight="true" outlineLevel="0" collapsed="false">
      <c r="A685" s="57" t="s">
        <v>1406</v>
      </c>
      <c r="B685" s="57" t="s">
        <v>310</v>
      </c>
      <c r="C685" s="57" t="str">
        <f aca="false">Flights!$F$25</f>
        <v>MH1437</v>
      </c>
      <c r="D685" s="58" t="n">
        <f aca="false">Flights!$D$25</f>
        <v>46325</v>
      </c>
      <c r="E685" s="57" t="str">
        <f aca="false">Flights!$G$25&amp;"-"&amp;Flights!$H$25</f>
        <v>LGK-KUL</v>
      </c>
      <c r="F685" s="57" t="str">
        <f aca="false">Flights!$K$25</f>
        <v>BC</v>
      </c>
      <c r="G685" s="57" t="s">
        <v>416</v>
      </c>
      <c r="H685" s="57" t="s">
        <v>374</v>
      </c>
      <c r="I685" s="57" t="s">
        <v>495</v>
      </c>
      <c r="J685" s="57" t="s">
        <v>501</v>
      </c>
      <c r="K685" s="67" t="s">
        <v>497</v>
      </c>
      <c r="L685" s="67" t="s">
        <v>1407</v>
      </c>
      <c r="M685" s="67" t="s">
        <v>447</v>
      </c>
      <c r="N685" s="67" t="s">
        <v>379</v>
      </c>
      <c r="O685" s="67" t="s">
        <v>980</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t="n">
        <f aca="false">IFERROR(IF(OR(SUMPRODUCT(--ISNUMBER(SEARCH({"a0","a-0","a_0","a/0","a.0"},BN685)))&gt;0,SUMPRODUCT(--ISNUMBER(SEARCH({"ref 0","ref no 0","ref. 0","ref: 0","no. 0","no: 0","# 0","rev 0","email 0","memo 0","form 0","sheet 0","log 0","doc 0","report 0","photo 0","photos 0","img 0","file 0","ack 0","batch 0","lot 0","job 0","record 0","fax 0","letter 0","ref0","#0","no.0","no:0"},BM685)))&gt;0,AND(SUMPRODUCT(--ISNUMBER(SEARCH({" ref "," email "," memo "," form "," sheet "," report "," ack "," letter "," record "," log "," doc "," file "," batch "," lot "," job "," fax "," rev "," ticket "," case "," order "},(" "&amp;SUBSTITUTE(SUBSTITUTE(SUBSTITUTE(BM685,":"," "),"."," "),","," ")&amp;" "))))&gt;0,ISNUMBER(SEARCH("000",SUBSTITUTE(BM685,":"," ")))),SUMPRODUCT(--ISNUMBER(SEARCH({"http","www.","\",".pdf",".jpg",".jpeg",".png",".heic",".xls",".doc",".msg",".eml"},Z685)))&gt;0),1,0),0)</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IFERROR(IF(OR(SUMPRODUCT(--ISNUMBER(SEARCH({"a0","a-0","a_0","a/0","a.0"},BP685)))&gt;0,SUMPRODUCT(--ISNUMBER(SEARCH({"ref 0","ref no 0","ref. 0","ref: 0","no. 0","no: 0","# 0","rev 0","email 0","memo 0","form 0","sheet 0","log 0","doc 0","report 0","photo 0","photos 0","img 0","file 0","ack 0","batch 0","lot 0","job 0","record 0","fax 0","letter 0","ref0","#0","no.0","no:0"},BO685)))&gt;0,AND(SUMPRODUCT(--ISNUMBER(SEARCH({" ref "," email "," memo "," form "," sheet "," report "," ack "," letter "," record "," log "," doc "," file "," batch "," lot "," job "," fax "," rev "," ticket "," case "," order "},(" "&amp;SUBSTITUTE(SUBSTITUTE(SUBSTITUTE(BO685,":"," "),"."," "),","," ")&amp;" "))))&gt;0,ISNUMBER(SEARCH("000",SUBSTITUTE(BO685,":"," ")))),SUMPRODUCT(--ISNUMBER(SEARCH({"http","www.","\",".pdf",".jpg",".jpeg",".png",".heic",".xls",".doc",".msg",".eml"},W685)))&gt;0),1,0),0)</f>
        <v>0</v>
      </c>
    </row>
    <row r="686" customFormat="false" ht="66" hidden="false" customHeight="true" outlineLevel="0" collapsed="false">
      <c r="A686" s="57" t="s">
        <v>1408</v>
      </c>
      <c r="B686" s="57" t="s">
        <v>310</v>
      </c>
      <c r="C686" s="57" t="str">
        <f aca="false">Flights!$F$25</f>
        <v>MH1437</v>
      </c>
      <c r="D686" s="58" t="n">
        <f aca="false">Flights!$D$25</f>
        <v>46325</v>
      </c>
      <c r="E686" s="57" t="str">
        <f aca="false">Flights!$G$25&amp;"-"&amp;Flights!$H$25</f>
        <v>LGK-KUL</v>
      </c>
      <c r="F686" s="57" t="str">
        <f aca="false">Flights!$K$25</f>
        <v>BC</v>
      </c>
      <c r="G686" s="57" t="s">
        <v>416</v>
      </c>
      <c r="H686" s="57" t="s">
        <v>374</v>
      </c>
      <c r="I686" s="57" t="s">
        <v>495</v>
      </c>
      <c r="J686" s="57" t="s">
        <v>504</v>
      </c>
      <c r="K686" s="67" t="s">
        <v>497</v>
      </c>
      <c r="L686" s="67" t="s">
        <v>1409</v>
      </c>
      <c r="M686" s="67" t="s">
        <v>447</v>
      </c>
      <c r="N686" s="67" t="s">
        <v>379</v>
      </c>
      <c r="O686" s="67" t="s">
        <v>980</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t="n">
        <f aca="false">IFERROR(IF(OR(SUMPRODUCT(--ISNUMBER(SEARCH({"a0","a-0","a_0","a/0","a.0"},BN686)))&gt;0,SUMPRODUCT(--ISNUMBER(SEARCH({"ref 0","ref no 0","ref. 0","ref: 0","no. 0","no: 0","# 0","rev 0","email 0","memo 0","form 0","sheet 0","log 0","doc 0","report 0","photo 0","photos 0","img 0","file 0","ack 0","batch 0","lot 0","job 0","record 0","fax 0","letter 0","ref0","#0","no.0","no:0"},BM686)))&gt;0,AND(SUMPRODUCT(--ISNUMBER(SEARCH({" ref "," email "," memo "," form "," sheet "," report "," ack "," letter "," record "," log "," doc "," file "," batch "," lot "," job "," fax "," rev "," ticket "," case "," order "},(" "&amp;SUBSTITUTE(SUBSTITUTE(SUBSTITUTE(BM686,":"," "),"."," "),","," ")&amp;" "))))&gt;0,ISNUMBER(SEARCH("000",SUBSTITUTE(BM686,":"," ")))),SUMPRODUCT(--ISNUMBER(SEARCH({"http","www.","\",".pdf",".jpg",".jpeg",".png",".heic",".xls",".doc",".msg",".eml"},Z686)))&gt;0),1,0),0)</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IFERROR(IF(OR(SUMPRODUCT(--ISNUMBER(SEARCH({"a0","a-0","a_0","a/0","a.0"},BP686)))&gt;0,SUMPRODUCT(--ISNUMBER(SEARCH({"ref 0","ref no 0","ref. 0","ref: 0","no. 0","no: 0","# 0","rev 0","email 0","memo 0","form 0","sheet 0","log 0","doc 0","report 0","photo 0","photos 0","img 0","file 0","ack 0","batch 0","lot 0","job 0","record 0","fax 0","letter 0","ref0","#0","no.0","no:0"},BO686)))&gt;0,AND(SUMPRODUCT(--ISNUMBER(SEARCH({" ref "," email "," memo "," form "," sheet "," report "," ack "," letter "," record "," log "," doc "," file "," batch "," lot "," job "," fax "," rev "," ticket "," case "," order "},(" "&amp;SUBSTITUTE(SUBSTITUTE(SUBSTITUTE(BO686,":"," "),"."," "),","," ")&amp;" "))))&gt;0,ISNUMBER(SEARCH("000",SUBSTITUTE(BO686,":"," ")))),SUMPRODUCT(--ISNUMBER(SEARCH({"http","www.","\",".pdf",".jpg",".jpeg",".png",".heic",".xls",".doc",".msg",".eml"},W686)))&gt;0),1,0),0)</f>
        <v>0</v>
      </c>
    </row>
    <row r="687" customFormat="false" ht="66" hidden="false" customHeight="true" outlineLevel="0" collapsed="false">
      <c r="A687" s="57" t="s">
        <v>1410</v>
      </c>
      <c r="B687" s="57" t="s">
        <v>310</v>
      </c>
      <c r="C687" s="57" t="str">
        <f aca="false">Flights!$F$25</f>
        <v>MH1437</v>
      </c>
      <c r="D687" s="58" t="n">
        <f aca="false">Flights!$D$25</f>
        <v>46325</v>
      </c>
      <c r="E687" s="57" t="str">
        <f aca="false">Flights!$G$25&amp;"-"&amp;Flights!$H$25</f>
        <v>LGK-KUL</v>
      </c>
      <c r="F687" s="57" t="str">
        <f aca="false">Flights!$K$25</f>
        <v>BC</v>
      </c>
      <c r="G687" s="57" t="s">
        <v>416</v>
      </c>
      <c r="H687" s="57" t="s">
        <v>374</v>
      </c>
      <c r="I687" s="57" t="s">
        <v>495</v>
      </c>
      <c r="J687" s="57" t="s">
        <v>514</v>
      </c>
      <c r="K687" s="67" t="s">
        <v>515</v>
      </c>
      <c r="L687" s="67" t="s">
        <v>1411</v>
      </c>
      <c r="M687" s="67" t="s">
        <v>447</v>
      </c>
      <c r="N687" s="67" t="s">
        <v>379</v>
      </c>
      <c r="O687" s="67" t="s">
        <v>1412</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")))/(LEN(L_PendNeg)+1)),1,0),1)</f>
        <v>0</v>
      </c>
      <c r="BK687" s="61" t="n">
        <f aca="false">IFERROR(IF(SUMPRODUCT((LEN(BF687)-LEN(SUBSTITUTE(BF687," "&amp;L_PendStrict&amp;" "," ")))/(LEN(L_PendStrict)+1))&gt;SUMPRODUCT((LEN(BF687)-LEN(SUBSTITUTE(BF687," "&amp;L_PendNeg&amp;" "," ")))/(LEN(L_PendNeg)+1)),1,0),1)</f>
        <v>0</v>
      </c>
      <c r="BL687" s="61" t="n">
        <f aca="false">IFERROR(IF(OR(SUMPRODUCT(--ISNUMBER(SEARCH({"a0","a-0","a_0","a/0","a.0"},BN687)))&gt;0,SUMPRODUCT(--ISNUMBER(SEARCH({"ref 0","ref no 0","ref. 0","ref: 0","no. 0","no: 0","# 0","rev 0","email 0","memo 0","form 0","sheet 0","log 0","doc 0","report 0","photo 0","photos 0","img 0","file 0","ack 0","batch 0","lot 0","job 0","record 0","fax 0","letter 0","ref0","#0","no.0","no:0"},BM687)))&gt;0,AND(SUMPRODUCT(--ISNUMBER(SEARCH({" ref "," email "," memo "," form "," sheet "," report "," ack "," letter "," record "," log "," doc "," file "," batch "," lot "," job "," fax "," rev "," ticket "," case "," order "},(" "&amp;SUBSTITUTE(SUBSTITUTE(SUBSTITUTE(BM687,":"," "),"."," "),","," ")&amp;" "))))&gt;0,ISNUMBER(SEARCH("000",SUBSTITUTE(BM687,":"," ")))),SUMPRODUCT(--ISNUMBER(SEARCH({"http","www.","\",".pdf",".jpg",".jpeg",".png",".heic",".xls",".doc",".msg",".eml"},Z687)))&gt;0),1,0),0)</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IFERROR(IF(OR(SUMPRODUCT(--ISNUMBER(SEARCH({"a0","a-0","a_0","a/0","a.0"},BP687)))&gt;0,SUMPRODUCT(--ISNUMBER(SEARCH({"ref 0","ref no 0","ref. 0","ref: 0","no. 0","no: 0","# 0","rev 0","email 0","memo 0","form 0","sheet 0","log 0","doc 0","report 0","photo 0","photos 0","img 0","file 0","ack 0","batch 0","lot 0","job 0","record 0","fax 0","letter 0","ref0","#0","no.0","no:0"},BO687)))&gt;0,AND(SUMPRODUCT(--ISNUMBER(SEARCH({" ref "," email "," memo "," form "," sheet "," report "," ack "," letter "," record "," log "," doc "," file "," batch "," lot "," job "," fax "," rev "," ticket "," case "," order "},(" "&amp;SUBSTITUTE(SUBSTITUTE(SUBSTITUTE(BO687,":"," "),"."," "),","," ")&amp;" "))))&gt;0,ISNUMBER(SEARCH("000",SUBSTITUTE(BO687,":"," ")))),SUMPRODUCT(--ISNUMBER(SEARCH({"http","www.","\",".pdf",".jpg",".jpeg",".png",".heic",".xls",".doc",".msg",".eml"},W687)))&gt;0),1,0),0)</f>
        <v>0</v>
      </c>
    </row>
    <row r="688" customFormat="false" ht="66" hidden="false" customHeight="true" outlineLevel="0" collapsed="false">
      <c r="A688" s="57" t="s">
        <v>1413</v>
      </c>
      <c r="B688" s="57" t="s">
        <v>310</v>
      </c>
      <c r="C688" s="57" t="str">
        <f aca="false">Flights!$F$25</f>
        <v>MH1437</v>
      </c>
      <c r="D688" s="58" t="n">
        <f aca="false">Flights!$D$25</f>
        <v>46325</v>
      </c>
      <c r="E688" s="57" t="str">
        <f aca="false">Flights!$G$25&amp;"-"&amp;Flights!$H$25</f>
        <v>LGK-KUL</v>
      </c>
      <c r="F688" s="57" t="str">
        <f aca="false">Flights!$K$25</f>
        <v>BC</v>
      </c>
      <c r="G688" s="57" t="s">
        <v>416</v>
      </c>
      <c r="H688" s="57" t="s">
        <v>374</v>
      </c>
      <c r="I688" s="57" t="s">
        <v>495</v>
      </c>
      <c r="J688" s="57" t="s">
        <v>519</v>
      </c>
      <c r="K688" s="67" t="s">
        <v>497</v>
      </c>
      <c r="L688" s="67" t="s">
        <v>1414</v>
      </c>
      <c r="M688" s="67" t="s">
        <v>447</v>
      </c>
      <c r="N688" s="67" t="s">
        <v>379</v>
      </c>
      <c r="O688" s="67" t="s">
        <v>980</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")))/(LEN(L_PendNeg)+1)),1,0),1)</f>
        <v>0</v>
      </c>
      <c r="BK688" s="61" t="n">
        <f aca="false">IFERROR(IF(SUMPRODUCT((LEN(BF688)-LEN(SUBSTITUTE(BF688," "&amp;L_PendStrict&amp;" "," ")))/(LEN(L_PendStrict)+1))&gt;SUMPRODUCT((LEN(BF688)-LEN(SUBSTITUTE(BF688," "&amp;L_PendNeg&amp;" "," ")))/(LEN(L_PendNeg)+1)),1,0),1)</f>
        <v>0</v>
      </c>
      <c r="BL688" s="61" t="n">
        <f aca="false">IFERROR(IF(OR(SUMPRODUCT(--ISNUMBER(SEARCH({"a0","a-0","a_0","a/0","a.0"},BN688)))&gt;0,SUMPRODUCT(--ISNUMBER(SEARCH({"ref 0","ref no 0","ref. 0","ref: 0","no. 0","no: 0","# 0","rev 0","email 0","memo 0","form 0","sheet 0","log 0","doc 0","report 0","photo 0","photos 0","img 0","file 0","ack 0","batch 0","lot 0","job 0","record 0","fax 0","letter 0","ref0","#0","no.0","no:0"},BM688)))&gt;0,AND(SUMPRODUCT(--ISNUMBER(SEARCH({" ref "," email "," memo "," form "," sheet "," report "," ack "," letter "," record "," log "," doc "," file "," batch "," lot "," job "," fax "," rev "," ticket "," case "," order "},(" "&amp;SUBSTITUTE(SUBSTITUTE(SUBSTITUTE(BM688,":"," "),"."," "),","," ")&amp;" "))))&gt;0,ISNUMBER(SEARCH("000",SUBSTITUTE(BM688,":"," ")))),SUMPRODUCT(--ISNUMBER(SEARCH({"http","www.","\",".pdf",".jpg",".jpeg",".png",".heic",".xls",".doc",".msg",".eml"},Z688)))&gt;0),1,0),0)</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IFERROR(IF(OR(SUMPRODUCT(--ISNUMBER(SEARCH({"a0","a-0","a_0","a/0","a.0"},BP688)))&gt;0,SUMPRODUCT(--ISNUMBER(SEARCH({"ref 0","ref no 0","ref. 0","ref: 0","no. 0","no: 0","# 0","rev 0","email 0","memo 0","form 0","sheet 0","log 0","doc 0","report 0","photo 0","photos 0","img 0","file 0","ack 0","batch 0","lot 0","job 0","record 0","fax 0","letter 0","ref0","#0","no.0","no:0"},BO688)))&gt;0,AND(SUMPRODUCT(--ISNUMBER(SEARCH({" ref "," email "," memo "," form "," sheet "," report "," ack "," letter "," record "," log "," doc "," file "," batch "," lot "," job "," fax "," rev "," ticket "," case "," order "},(" "&amp;SUBSTITUTE(SUBSTITUTE(SUBSTITUTE(BO688,":"," "),"."," "),","," ")&amp;" "))))&gt;0,ISNUMBER(SEARCH("000",SUBSTITUTE(BO688,":"," ")))),SUMPRODUCT(--ISNUMBER(SEARCH({"http","www.","\",".pdf",".jpg",".jpeg",".png",".heic",".xls",".doc",".msg",".eml"},W688)))&gt;0),1,0),0)</f>
        <v>0</v>
      </c>
    </row>
    <row r="689" customFormat="false" ht="66" hidden="false" customHeight="true" outlineLevel="0" collapsed="false">
      <c r="A689" s="57" t="s">
        <v>1415</v>
      </c>
      <c r="B689" s="57" t="s">
        <v>310</v>
      </c>
      <c r="C689" s="57" t="str">
        <f aca="false">Flights!$F$25</f>
        <v>MH1437</v>
      </c>
      <c r="D689" s="58" t="n">
        <f aca="false">Flights!$D$25</f>
        <v>46325</v>
      </c>
      <c r="E689" s="57" t="str">
        <f aca="false">Flights!$G$25&amp;"-"&amp;Flights!$H$25</f>
        <v>LGK-KUL</v>
      </c>
      <c r="F689" s="57" t="str">
        <f aca="false">Flights!$K$25</f>
        <v>BC</v>
      </c>
      <c r="G689" s="57" t="s">
        <v>416</v>
      </c>
      <c r="H689" s="57" t="s">
        <v>374</v>
      </c>
      <c r="I689" s="57" t="s">
        <v>443</v>
      </c>
      <c r="J689" s="57" t="s">
        <v>522</v>
      </c>
      <c r="K689" s="67" t="s">
        <v>445</v>
      </c>
      <c r="L689" s="67" t="s">
        <v>1416</v>
      </c>
      <c r="M689" s="67" t="s">
        <v>447</v>
      </c>
      <c r="N689" s="67" t="s">
        <v>379</v>
      </c>
      <c r="O689" s="67" t="s">
        <v>980</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")))/(LEN(L_PendNeg)+1)),1,0),1)</f>
        <v>0</v>
      </c>
      <c r="BK689" s="61" t="n">
        <f aca="false">IFERROR(IF(SUMPRODUCT((LEN(BF689)-LEN(SUBSTITUTE(BF689," "&amp;L_PendStrict&amp;" "," ")))/(LEN(L_PendStrict)+1))&gt;SUMPRODUCT((LEN(BF689)-LEN(SUBSTITUTE(BF689," "&amp;L_PendNeg&amp;" "," ")))/(LEN(L_PendNeg)+1)),1,0),1)</f>
        <v>0</v>
      </c>
      <c r="BL689" s="61" t="n">
        <f aca="false">IFERROR(IF(OR(SUMPRODUCT(--ISNUMBER(SEARCH({"a0","a-0","a_0","a/0","a.0"},BN689)))&gt;0,SUMPRODUCT(--ISNUMBER(SEARCH({"ref 0","ref no 0","ref. 0","ref: 0","no. 0","no: 0","# 0","rev 0","email 0","memo 0","form 0","sheet 0","log 0","doc 0","report 0","photo 0","photos 0","img 0","file 0","ack 0","batch 0","lot 0","job 0","record 0","fax 0","letter 0","ref0","#0","no.0","no:0"},BM689)))&gt;0,AND(SUMPRODUCT(--ISNUMBER(SEARCH({" ref "," email "," memo "," form "," sheet "," report "," ack "," letter "," record "," log "," doc "," file "," batch "," lot "," job "," fax "," rev "," ticket "," case "," order "},(" "&amp;SUBSTITUTE(SUBSTITUTE(SUBSTITUTE(BM689,":"," "),"."," "),","," ")&amp;" "))))&gt;0,ISNUMBER(SEARCH("000",SUBSTITUTE(BM689,":"," ")))),SUMPRODUCT(--ISNUMBER(SEARCH({"http","www.","\",".pdf",".jpg",".jpeg",".png",".heic",".xls",".doc",".msg",".eml"},Z689)))&gt;0),1,0),0)</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IFERROR(IF(OR(SUMPRODUCT(--ISNUMBER(SEARCH({"a0","a-0","a_0","a/0","a.0"},BP689)))&gt;0,SUMPRODUCT(--ISNUMBER(SEARCH({"ref 0","ref no 0","ref. 0","ref: 0","no. 0","no: 0","# 0","rev 0","email 0","memo 0","form 0","sheet 0","log 0","doc 0","report 0","photo 0","photos 0","img 0","file 0","ack 0","batch 0","lot 0","job 0","record 0","fax 0","letter 0","ref0","#0","no.0","no:0"},BO689)))&gt;0,AND(SUMPRODUCT(--ISNUMBER(SEARCH({" ref "," email "," memo "," form "," sheet "," report "," ack "," letter "," record "," log "," doc "," file "," batch "," lot "," job "," fax "," rev "," ticket "," case "," order "},(" "&amp;SUBSTITUTE(SUBSTITUTE(SUBSTITUTE(BO689,":"," "),"."," "),","," ")&amp;" "))))&gt;0,ISNUMBER(SEARCH("000",SUBSTITUTE(BO689,":"," ")))),SUMPRODUCT(--ISNUMBER(SEARCH({"http","www.","\",".pdf",".jpg",".jpeg",".png",".heic",".xls",".doc",".msg",".eml"},W689)))&gt;0),1,0),0)</f>
        <v>0</v>
      </c>
    </row>
    <row r="690" customFormat="false" ht="66" hidden="false" customHeight="true" outlineLevel="0" collapsed="false">
      <c r="A690" s="57" t="s">
        <v>1417</v>
      </c>
      <c r="B690" s="57" t="s">
        <v>310</v>
      </c>
      <c r="C690" s="57" t="str">
        <f aca="false">Flights!$F$25</f>
        <v>MH1437</v>
      </c>
      <c r="D690" s="58" t="n">
        <f aca="false">Flights!$D$25</f>
        <v>46325</v>
      </c>
      <c r="E690" s="57" t="str">
        <f aca="false">Flights!$G$25&amp;"-"&amp;Flights!$H$25</f>
        <v>LGK-KUL</v>
      </c>
      <c r="F690" s="57" t="str">
        <f aca="false">Flights!$K$25</f>
        <v>BC</v>
      </c>
      <c r="G690" s="57" t="s">
        <v>416</v>
      </c>
      <c r="H690" s="57" t="s">
        <v>374</v>
      </c>
      <c r="I690" s="57" t="s">
        <v>443</v>
      </c>
      <c r="J690" s="57" t="s">
        <v>525</v>
      </c>
      <c r="K690" s="67" t="s">
        <v>445</v>
      </c>
      <c r="L690" s="67" t="s">
        <v>1418</v>
      </c>
      <c r="M690" s="67" t="s">
        <v>447</v>
      </c>
      <c r="N690" s="67" t="s">
        <v>379</v>
      </c>
      <c r="O690" s="67" t="s">
        <v>980</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")))/(LEN(L_PendNeg)+1)),1,0),1)</f>
        <v>0</v>
      </c>
      <c r="BK690" s="61" t="n">
        <f aca="false">IFERROR(IF(SUMPRODUCT((LEN(BF690)-LEN(SUBSTITUTE(BF690," "&amp;L_PendStrict&amp;" "," ")))/(LEN(L_PendStrict)+1))&gt;SUMPRODUCT((LEN(BF690)-LEN(SUBSTITUTE(BF690," "&amp;L_PendNeg&amp;" "," ")))/(LEN(L_PendNeg)+1)),1,0),1)</f>
        <v>0</v>
      </c>
      <c r="BL690" s="61" t="n">
        <f aca="false">IFERROR(IF(OR(SUMPRODUCT(--ISNUMBER(SEARCH({"a0","a-0","a_0","a/0","a.0"},BN690)))&gt;0,SUMPRODUCT(--ISNUMBER(SEARCH({"ref 0","ref no 0","ref. 0","ref: 0","no. 0","no: 0","# 0","rev 0","email 0","memo 0","form 0","sheet 0","log 0","doc 0","report 0","photo 0","photos 0","img 0","file 0","ack 0","batch 0","lot 0","job 0","record 0","fax 0","letter 0","ref0","#0","no.0","no:0"},BM690)))&gt;0,AND(SUMPRODUCT(--ISNUMBER(SEARCH({" ref "," email "," memo "," form "," sheet "," report "," ack "," letter "," record "," log "," doc "," file "," batch "," lot "," job "," fax "," rev "," ticket "," case "," order "},(" "&amp;SUBSTITUTE(SUBSTITUTE(SUBSTITUTE(BM690,":"," "),"."," "),","," ")&amp;" "))))&gt;0,ISNUMBER(SEARCH("000",SUBSTITUTE(BM690,":"," ")))),SUMPRODUCT(--ISNUMBER(SEARCH({"http","www.","\",".pdf",".jpg",".jpeg",".png",".heic",".xls",".doc",".msg",".eml"},Z690)))&gt;0),1,0),0)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IFERROR(IF(OR(SUMPRODUCT(--ISNUMBER(SEARCH({"a0","a-0","a_0","a/0","a.0"},BP690)))&gt;0,SUMPRODUCT(--ISNUMBER(SEARCH({"ref 0","ref no 0","ref. 0","ref: 0","no. 0","no: 0","# 0","rev 0","email 0","memo 0","form 0","sheet 0","log 0","doc 0","report 0","photo 0","photos 0","img 0","file 0","ack 0","batch 0","lot 0","job 0","record 0","fax 0","letter 0","ref0","#0","no.0","no:0"},BO690)))&gt;0,AND(SUMPRODUCT(--ISNUMBER(SEARCH({" ref "," email "," memo "," form "," sheet "," report "," ack "," letter "," record "," log "," doc "," file "," batch "," lot "," job "," fax "," rev "," ticket "," case "," order "},(" "&amp;SUBSTITUTE(SUBSTITUTE(SUBSTITUTE(BO690,":"," "),"."," "),","," ")&amp;" "))))&gt;0,ISNUMBER(SEARCH("000",SUBSTITUTE(BO690,":"," ")))),SUMPRODUCT(--ISNUMBER(SEARCH({"http","www.","\",".pdf",".jpg",".jpeg",".png",".heic",".xls",".doc",".msg",".eml"},W690)))&gt;0),1,0),0)</f>
        <v>0</v>
      </c>
    </row>
    <row r="691" customFormat="false" ht="39.75" hidden="false" customHeight="true" outlineLevel="0" collapsed="false">
      <c r="A691" s="57" t="s">
        <v>1419</v>
      </c>
      <c r="B691" s="57" t="s">
        <v>310</v>
      </c>
      <c r="C691" s="57" t="str">
        <f aca="false">Flights!$F$25</f>
        <v>MH1437</v>
      </c>
      <c r="D691" s="58" t="n">
        <f aca="false">Flights!$D$25</f>
        <v>46325</v>
      </c>
      <c r="E691" s="57" t="str">
        <f aca="false">Flights!$G$25&amp;"-"&amp;Flights!$H$25</f>
        <v>LGK-KUL</v>
      </c>
      <c r="F691" s="57" t="str">
        <f aca="false">Flights!$K$25</f>
        <v>BC</v>
      </c>
      <c r="G691" s="57" t="s">
        <v>455</v>
      </c>
      <c r="H691" s="57" t="s">
        <v>456</v>
      </c>
      <c r="I691" s="57" t="s">
        <v>375</v>
      </c>
      <c r="J691" s="57" t="s">
        <v>457</v>
      </c>
      <c r="K691" s="67" t="s">
        <v>422</v>
      </c>
      <c r="L691" s="67" t="s">
        <v>458</v>
      </c>
      <c r="M691" s="67"/>
      <c r="N691" s="67" t="s">
        <v>379</v>
      </c>
      <c r="O691" s="67" t="s">
        <v>459</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IFERROR(IF(OR(SUMPRODUCT(--ISNUMBER(SEARCH({"a0","a-0","a_0","a/0","a.0"},BN691)))&gt;0,SUMPRODUCT(--ISNUMBER(SEARCH({"ref 0","ref no 0","ref. 0","ref: 0","no. 0","no: 0","# 0","rev 0","email 0","memo 0","form 0","sheet 0","log 0","doc 0","report 0","photo 0","photos 0","img 0","file 0","ack 0","batch 0","lot 0","job 0","record 0","fax 0","letter 0","ref0","#0","no.0","no:0"},BM691)))&gt;0,AND(SUMPRODUCT(--ISNUMBER(SEARCH({" ref "," email "," memo "," form "," sheet "," report "," ack "," letter "," record "," log "," doc "," file "," batch "," lot "," job "," fax "," rev "," ticket "," case "," order "},(" "&amp;SUBSTITUTE(SUBSTITUTE(SUBSTITUTE(BM691,":"," "),"."," "),","," ")&amp;" "))))&gt;0,ISNUMBER(SEARCH("000",SUBSTITUTE(BM691,":"," ")))),SUMPRODUCT(--ISNUMBER(SEARCH({"http","www.","\",".pdf",".jpg",".jpeg",".png",".heic",".xls",".doc",".msg",".eml"},Z691)))&gt;0),1,0),0)</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IFERROR(IF(OR(SUMPRODUCT(--ISNUMBER(SEARCH({"a0","a-0","a_0","a/0","a.0"},BP691)))&gt;0,SUMPRODUCT(--ISNUMBER(SEARCH({"ref 0","ref no 0","ref. 0","ref: 0","no. 0","no: 0","# 0","rev 0","email 0","memo 0","form 0","sheet 0","log 0","doc 0","report 0","photo 0","photos 0","img 0","file 0","ack 0","batch 0","lot 0","job 0","record 0","fax 0","letter 0","ref0","#0","no.0","no:0"},BO691)))&gt;0,AND(SUMPRODUCT(--ISNUMBER(SEARCH({" ref "," email "," memo "," form "," sheet "," report "," ack "," letter "," record "," log "," doc "," file "," batch "," lot "," job "," fax "," rev "," ticket "," case "," order "},(" "&amp;SUBSTITUTE(SUBSTITUTE(SUBSTITUTE(BO691,":"," "),"."," "),","," ")&amp;" "))))&gt;0,ISNUMBER(SEARCH("000",SUBSTITUTE(BO691,":"," ")))),SUMPRODUCT(--ISNUMBER(SEARCH({"http","www.","\",".pdf",".jpg",".jpeg",".png",".heic",".xls",".doc",".msg",".eml"},W691)))&gt;0),1,0),0)</f>
        <v>0</v>
      </c>
    </row>
    <row r="692" customFormat="false" ht="39.75" hidden="false" customHeight="true" outlineLevel="0" collapsed="false">
      <c r="A692" s="57" t="s">
        <v>1420</v>
      </c>
      <c r="B692" s="57" t="s">
        <v>310</v>
      </c>
      <c r="C692" s="57" t="str">
        <f aca="false">Flights!$F$25</f>
        <v>MH1437</v>
      </c>
      <c r="D692" s="58" t="n">
        <f aca="false">Flights!$D$25</f>
        <v>46325</v>
      </c>
      <c r="E692" s="57" t="str">
        <f aca="false">Flights!$G$25&amp;"-"&amp;Flights!$H$25</f>
        <v>LGK-KUL</v>
      </c>
      <c r="F692" s="57" t="str">
        <f aca="false">Flights!$K$25</f>
        <v>BC</v>
      </c>
      <c r="G692" s="57" t="s">
        <v>455</v>
      </c>
      <c r="H692" s="57" t="s">
        <v>456</v>
      </c>
      <c r="I692" s="57" t="s">
        <v>424</v>
      </c>
      <c r="J692" s="57" t="s">
        <v>461</v>
      </c>
      <c r="K692" s="67" t="s">
        <v>422</v>
      </c>
      <c r="L692" s="67" t="s">
        <v>458</v>
      </c>
      <c r="M692" s="67"/>
      <c r="N692" s="67" t="s">
        <v>379</v>
      </c>
      <c r="O692" s="67" t="s">
        <v>459</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IFERROR(IF(OR(SUMPRODUCT(--ISNUMBER(SEARCH({"a0","a-0","a_0","a/0","a.0"},BN692)))&gt;0,SUMPRODUCT(--ISNUMBER(SEARCH({"ref 0","ref no 0","ref. 0","ref: 0","no. 0","no: 0","# 0","rev 0","email 0","memo 0","form 0","sheet 0","log 0","doc 0","report 0","photo 0","photos 0","img 0","file 0","ack 0","batch 0","lot 0","job 0","record 0","fax 0","letter 0","ref0","#0","no.0","no:0"},BM692)))&gt;0,AND(SUMPRODUCT(--ISNUMBER(SEARCH({" ref "," email "," memo "," form "," sheet "," report "," ack "," letter "," record "," log "," doc "," file "," batch "," lot "," job "," fax "," rev "," ticket "," case "," order "},(" "&amp;SUBSTITUTE(SUBSTITUTE(SUBSTITUTE(BM692,":"," "),"."," "),","," ")&amp;" "))))&gt;0,ISNUMBER(SEARCH("000",SUBSTITUTE(BM692,":"," ")))),SUMPRODUCT(--ISNUMBER(SEARCH({"http","www.","\",".pdf",".jpg",".jpeg",".png",".heic",".xls",".doc",".msg",".eml"},Z692)))&gt;0),1,0),0)</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IFERROR(IF(OR(SUMPRODUCT(--ISNUMBER(SEARCH({"a0","a-0","a_0","a/0","a.0"},BP692)))&gt;0,SUMPRODUCT(--ISNUMBER(SEARCH({"ref 0","ref no 0","ref. 0","ref: 0","no. 0","no: 0","# 0","rev 0","email 0","memo 0","form 0","sheet 0","log 0","doc 0","report 0","photo 0","photos 0","img 0","file 0","ack 0","batch 0","lot 0","job 0","record 0","fax 0","letter 0","ref0","#0","no.0","no:0"},BO692)))&gt;0,AND(SUMPRODUCT(--ISNUMBER(SEARCH({" ref "," email "," memo "," form "," sheet "," report "," ack "," letter "," record "," log "," doc "," file "," batch "," lot "," job "," fax "," rev "," ticket "," case "," order "},(" "&amp;SUBSTITUTE(SUBSTITUTE(SUBSTITUTE(BO692,":"," "),"."," "),","," ")&amp;" "))))&gt;0,ISNUMBER(SEARCH("000",SUBSTITUTE(BO692,":"," ")))),SUMPRODUCT(--ISNUMBER(SEARCH({"http","www.","\",".pdf",".jpg",".jpeg",".png",".heic",".xls",".doc",".msg",".eml"},W692)))&gt;0),1,0),0)</f>
        <v>0</v>
      </c>
    </row>
    <row r="693" customFormat="false" ht="78.75" hidden="false" customHeight="true" outlineLevel="0" collapsed="false">
      <c r="A693" s="57" t="s">
        <v>1421</v>
      </c>
      <c r="B693" s="57" t="s">
        <v>310</v>
      </c>
      <c r="C693" s="57" t="str">
        <f aca="false">Flights!$F$25</f>
        <v>MH1437</v>
      </c>
      <c r="D693" s="58" t="n">
        <f aca="false">Flights!$D$25</f>
        <v>46325</v>
      </c>
      <c r="E693" s="57" t="str">
        <f aca="false">Flights!$G$25&amp;"-"&amp;Flights!$H$25</f>
        <v>LGK-KUL</v>
      </c>
      <c r="F693" s="57" t="str">
        <f aca="false">Flights!$K$25</f>
        <v>BC</v>
      </c>
      <c r="G693" s="57" t="s">
        <v>455</v>
      </c>
      <c r="H693" s="57" t="s">
        <v>456</v>
      </c>
      <c r="I693" s="57" t="s">
        <v>407</v>
      </c>
      <c r="J693" s="57" t="s">
        <v>1422</v>
      </c>
      <c r="K693" s="67" t="s">
        <v>1423</v>
      </c>
      <c r="L693" s="67" t="s">
        <v>986</v>
      </c>
      <c r="M693" s="67"/>
      <c r="N693" s="67" t="s">
        <v>379</v>
      </c>
      <c r="O693" s="67" t="s">
        <v>987</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IFERROR(IF(OR(SUMPRODUCT(--ISNUMBER(SEARCH({"a0","a-0","a_0","a/0","a.0"},BN693)))&gt;0,SUMPRODUCT(--ISNUMBER(SEARCH({"ref 0","ref no 0","ref. 0","ref: 0","no. 0","no: 0","# 0","rev 0","email 0","memo 0","form 0","sheet 0","log 0","doc 0","report 0","photo 0","photos 0","img 0","file 0","ack 0","batch 0","lot 0","job 0","record 0","fax 0","letter 0","ref0","#0","no.0","no:0"},BM693)))&gt;0,AND(SUMPRODUCT(--ISNUMBER(SEARCH({" ref "," email "," memo "," form "," sheet "," report "," ack "," letter "," record "," log "," doc "," file "," batch "," lot "," job "," fax "," rev "," ticket "," case "," order "},(" "&amp;SUBSTITUTE(SUBSTITUTE(SUBSTITUTE(BM693,":"," "),"."," "),","," ")&amp;" "))))&gt;0,ISNUMBER(SEARCH("000",SUBSTITUTE(BM693,":"," ")))),SUMPRODUCT(--ISNUMBER(SEARCH({"http","www.","\",".pdf",".jpg",".jpeg",".png",".heic",".xls",".doc",".msg",".eml"},Z693)))&gt;0),1,0),0)</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IFERROR(IF(OR(SUMPRODUCT(--ISNUMBER(SEARCH({"a0","a-0","a_0","a/0","a.0"},BP693)))&gt;0,SUMPRODUCT(--ISNUMBER(SEARCH({"ref 0","ref no 0","ref. 0","ref: 0","no. 0","no: 0","# 0","rev 0","email 0","memo 0","form 0","sheet 0","log 0","doc 0","report 0","photo 0","photos 0","img 0","file 0","ack 0","batch 0","lot 0","job 0","record 0","fax 0","letter 0","ref0","#0","no.0","no:0"},BO693)))&gt;0,AND(SUMPRODUCT(--ISNUMBER(SEARCH({" ref "," email "," memo "," form "," sheet "," report "," ack "," letter "," record "," log "," doc "," file "," batch "," lot "," job "," fax "," rev "," ticket "," case "," order "},(" "&amp;SUBSTITUTE(SUBSTITUTE(SUBSTITUTE(BO693,":"," "),"."," "),","," ")&amp;" "))))&gt;0,ISNUMBER(SEARCH("000",SUBSTITUTE(BO693,":"," ")))),SUMPRODUCT(--ISNUMBER(SEARCH({"http","www.","\",".pdf",".jpg",".jpeg",".png",".heic",".xls",".doc",".msg",".eml"},W693)))&gt;0),1,0),0)</f>
        <v>0</v>
      </c>
    </row>
    <row r="694" customFormat="false" ht="41.25" hidden="false" customHeight="true" outlineLevel="0" collapsed="false">
      <c r="A694" s="57" t="s">
        <v>1424</v>
      </c>
      <c r="B694" s="57" t="s">
        <v>310</v>
      </c>
      <c r="C694" s="57" t="str">
        <f aca="false">Flights!$F$25</f>
        <v>MH1437</v>
      </c>
      <c r="D694" s="58" t="n">
        <f aca="false">Flights!$D$25</f>
        <v>46325</v>
      </c>
      <c r="E694" s="57" t="str">
        <f aca="false">Flights!$G$25&amp;"-"&amp;Flights!$H$25</f>
        <v>LGK-KUL</v>
      </c>
      <c r="F694" s="57" t="str">
        <f aca="false">Flights!$K$25</f>
        <v>BC</v>
      </c>
      <c r="G694" s="57" t="s">
        <v>455</v>
      </c>
      <c r="H694" s="57" t="s">
        <v>456</v>
      </c>
      <c r="I694" s="57" t="s">
        <v>436</v>
      </c>
      <c r="J694" s="57" t="s">
        <v>530</v>
      </c>
      <c r="K694" s="67" t="s">
        <v>491</v>
      </c>
      <c r="L694" s="67" t="s">
        <v>1402</v>
      </c>
      <c r="M694" s="67" t="s">
        <v>447</v>
      </c>
      <c r="N694" s="67" t="s">
        <v>379</v>
      </c>
      <c r="O694" s="67" t="s">
        <v>531</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IFERROR(IF(OR(SUMPRODUCT(--ISNUMBER(SEARCH({"a0","a-0","a_0","a/0","a.0"},BN694)))&gt;0,SUMPRODUCT(--ISNUMBER(SEARCH({"ref 0","ref no 0","ref. 0","ref: 0","no. 0","no: 0","# 0","rev 0","email 0","memo 0","form 0","sheet 0","log 0","doc 0","report 0","photo 0","photos 0","img 0","file 0","ack 0","batch 0","lot 0","job 0","record 0","fax 0","letter 0","ref0","#0","no.0","no:0"},BM694)))&gt;0,AND(SUMPRODUCT(--ISNUMBER(SEARCH({" ref "," email "," memo "," form "," sheet "," report "," ack "," letter "," record "," log "," doc "," file "," batch "," lot "," job "," fax "," rev "," ticket "," case "," order "},(" "&amp;SUBSTITUTE(SUBSTITUTE(SUBSTITUTE(BM694,":"," "),"."," "),","," ")&amp;" "))))&gt;0,ISNUMBER(SEARCH("000",SUBSTITUTE(BM694,":"," ")))),SUMPRODUCT(--ISNUMBER(SEARCH({"http","www.","\",".pdf",".jpg",".jpeg",".png",".heic",".xls",".doc",".msg",".eml"},Z694)))&gt;0),1,0),0)</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IFERROR(IF(OR(SUMPRODUCT(--ISNUMBER(SEARCH({"a0","a-0","a_0","a/0","a.0"},BP694)))&gt;0,SUMPRODUCT(--ISNUMBER(SEARCH({"ref 0","ref no 0","ref. 0","ref: 0","no. 0","no: 0","# 0","rev 0","email 0","memo 0","form 0","sheet 0","log 0","doc 0","report 0","photo 0","photos 0","img 0","file 0","ack 0","batch 0","lot 0","job 0","record 0","fax 0","letter 0","ref0","#0","no.0","no:0"},BO694)))&gt;0,AND(SUMPRODUCT(--ISNUMBER(SEARCH({" ref "," email "," memo "," form "," sheet "," report "," ack "," letter "," record "," log "," doc "," file "," batch "," lot "," job "," fax "," rev "," ticket "," case "," order "},(" "&amp;SUBSTITUTE(SUBSTITUTE(SUBSTITUTE(BO694,":"," "),"."," "),","," ")&amp;" "))))&gt;0,ISNUMBER(SEARCH("000",SUBSTITUTE(BO694,":"," ")))),SUMPRODUCT(--ISNUMBER(SEARCH({"http","www.","\",".pdf",".jpg",".jpeg",".png",".heic",".xls",".doc",".msg",".eml"},W694)))&gt;0),1,0),0)</f>
        <v>0</v>
      </c>
    </row>
    <row r="695" customFormat="false" ht="39.75" hidden="false" customHeight="true" outlineLevel="0" collapsed="false">
      <c r="A695" s="57" t="s">
        <v>1425</v>
      </c>
      <c r="B695" s="57" t="s">
        <v>310</v>
      </c>
      <c r="C695" s="57" t="str">
        <f aca="false">Flights!$F$25</f>
        <v>MH1437</v>
      </c>
      <c r="D695" s="58" t="n">
        <f aca="false">Flights!$D$25</f>
        <v>46325</v>
      </c>
      <c r="E695" s="57" t="str">
        <f aca="false">Flights!$G$25&amp;"-"&amp;Flights!$H$25</f>
        <v>LGK-KUL</v>
      </c>
      <c r="F695" s="57" t="str">
        <f aca="false">Flights!$K$25</f>
        <v>BC</v>
      </c>
      <c r="G695" s="57" t="s">
        <v>455</v>
      </c>
      <c r="H695" s="57" t="s">
        <v>456</v>
      </c>
      <c r="I695" s="57" t="s">
        <v>495</v>
      </c>
      <c r="J695" s="57" t="s">
        <v>533</v>
      </c>
      <c r="K695" s="67" t="s">
        <v>497</v>
      </c>
      <c r="L695" s="67" t="s">
        <v>1405</v>
      </c>
      <c r="M695" s="67" t="s">
        <v>447</v>
      </c>
      <c r="N695" s="67" t="s">
        <v>379</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IFERROR(IF(OR(SUMPRODUCT(--ISNUMBER(SEARCH({"a0","a-0","a_0","a/0","a.0"},BN695)))&gt;0,SUMPRODUCT(--ISNUMBER(SEARCH({"ref 0","ref no 0","ref. 0","ref: 0","no. 0","no: 0","# 0","rev 0","email 0","memo 0","form 0","sheet 0","log 0","doc 0","report 0","photo 0","photos 0","img 0","file 0","ack 0","batch 0","lot 0","job 0","record 0","fax 0","letter 0","ref0","#0","no.0","no:0"},BM695)))&gt;0,AND(SUMPRODUCT(--ISNUMBER(SEARCH({" ref "," email "," memo "," form "," sheet "," report "," ack "," letter "," record "," log "," doc "," file "," batch "," lot "," job "," fax "," rev "," ticket "," case "," order "},(" "&amp;SUBSTITUTE(SUBSTITUTE(SUBSTITUTE(BM695,":"," "),"."," "),","," ")&amp;" "))))&gt;0,ISNUMBER(SEARCH("000",SUBSTITUTE(BM695,":"," ")))),SUMPRODUCT(--ISNUMBER(SEARCH({"http","www.","\",".pdf",".jpg",".jpeg",".png",".heic",".xls",".doc",".msg",".eml"},Z695)))&gt;0),1,0),0)</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IFERROR(IF(OR(SUMPRODUCT(--ISNUMBER(SEARCH({"a0","a-0","a_0","a/0","a.0"},BP695)))&gt;0,SUMPRODUCT(--ISNUMBER(SEARCH({"ref 0","ref no 0","ref. 0","ref: 0","no. 0","no: 0","# 0","rev 0","email 0","memo 0","form 0","sheet 0","log 0","doc 0","report 0","photo 0","photos 0","img 0","file 0","ack 0","batch 0","lot 0","job 0","record 0","fax 0","letter 0","ref0","#0","no.0","no:0"},BO695)))&gt;0,AND(SUMPRODUCT(--ISNUMBER(SEARCH({" ref "," email "," memo "," form "," sheet "," report "," ack "," letter "," record "," log "," doc "," file "," batch "," lot "," job "," fax "," rev "," ticket "," case "," order "},(" "&amp;SUBSTITUTE(SUBSTITUTE(SUBSTITUTE(BO695,":"," "),"."," "),","," ")&amp;" "))))&gt;0,ISNUMBER(SEARCH("000",SUBSTITUTE(BO695,":"," ")))),SUMPRODUCT(--ISNUMBER(SEARCH({"http","www.","\",".pdf",".jpg",".jpeg",".png",".heic",".xls",".doc",".msg",".eml"},W695)))&gt;0),1,0),0)</f>
        <v>0</v>
      </c>
    </row>
    <row r="696" customFormat="false" ht="39.75" hidden="false" customHeight="true" outlineLevel="0" collapsed="false">
      <c r="A696" s="57" t="s">
        <v>1426</v>
      </c>
      <c r="B696" s="57" t="s">
        <v>310</v>
      </c>
      <c r="C696" s="57" t="str">
        <f aca="false">Flights!$F$25</f>
        <v>MH1437</v>
      </c>
      <c r="D696" s="58" t="n">
        <f aca="false">Flights!$D$25</f>
        <v>46325</v>
      </c>
      <c r="E696" s="57" t="str">
        <f aca="false">Flights!$G$25&amp;"-"&amp;Flights!$H$25</f>
        <v>LGK-KUL</v>
      </c>
      <c r="F696" s="57" t="str">
        <f aca="false">Flights!$K$25</f>
        <v>BC</v>
      </c>
      <c r="G696" s="57" t="s">
        <v>455</v>
      </c>
      <c r="H696" s="57" t="s">
        <v>456</v>
      </c>
      <c r="I696" s="57" t="s">
        <v>495</v>
      </c>
      <c r="J696" s="57" t="s">
        <v>535</v>
      </c>
      <c r="K696" s="67" t="s">
        <v>497</v>
      </c>
      <c r="L696" s="67" t="s">
        <v>1407</v>
      </c>
      <c r="M696" s="67" t="s">
        <v>447</v>
      </c>
      <c r="N696" s="67" t="s">
        <v>379</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IFERROR(IF(OR(SUMPRODUCT(--ISNUMBER(SEARCH({"a0","a-0","a_0","a/0","a.0"},BN696)))&gt;0,SUMPRODUCT(--ISNUMBER(SEARCH({"ref 0","ref no 0","ref. 0","ref: 0","no. 0","no: 0","# 0","rev 0","email 0","memo 0","form 0","sheet 0","log 0","doc 0","report 0","photo 0","photos 0","img 0","file 0","ack 0","batch 0","lot 0","job 0","record 0","fax 0","letter 0","ref0","#0","no.0","no:0"},BM696)))&gt;0,AND(SUMPRODUCT(--ISNUMBER(SEARCH({" ref "," email "," memo "," form "," sheet "," report "," ack "," letter "," record "," log "," doc "," file "," batch "," lot "," job "," fax "," rev "," ticket "," case "," order "},(" "&amp;SUBSTITUTE(SUBSTITUTE(SUBSTITUTE(BM696,":"," "),"."," "),","," ")&amp;" "))))&gt;0,ISNUMBER(SEARCH("000",SUBSTITUTE(BM696,":"," ")))),SUMPRODUCT(--ISNUMBER(SEARCH({"http","www.","\",".pdf",".jpg",".jpeg",".png",".heic",".xls",".doc",".msg",".eml"},Z696)))&gt;0),1,0),0)</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IFERROR(IF(OR(SUMPRODUCT(--ISNUMBER(SEARCH({"a0","a-0","a_0","a/0","a.0"},BP696)))&gt;0,SUMPRODUCT(--ISNUMBER(SEARCH({"ref 0","ref no 0","ref. 0","ref: 0","no. 0","no: 0","# 0","rev 0","email 0","memo 0","form 0","sheet 0","log 0","doc 0","report 0","photo 0","photos 0","img 0","file 0","ack 0","batch 0","lot 0","job 0","record 0","fax 0","letter 0","ref0","#0","no.0","no:0"},BO696)))&gt;0,AND(SUMPRODUCT(--ISNUMBER(SEARCH({" ref "," email "," memo "," form "," sheet "," report "," ack "," letter "," record "," log "," doc "," file "," batch "," lot "," job "," fax "," rev "," ticket "," case "," order "},(" "&amp;SUBSTITUTE(SUBSTITUTE(SUBSTITUTE(BO696,":"," "),"."," "),","," ")&amp;" "))))&gt;0,ISNUMBER(SEARCH("000",SUBSTITUTE(BO696,":"," ")))),SUMPRODUCT(--ISNUMBER(SEARCH({"http","www.","\",".pdf",".jpg",".jpeg",".png",".heic",".xls",".doc",".msg",".eml"},W696)))&gt;0),1,0),0)</f>
        <v>0</v>
      </c>
    </row>
    <row r="697" customFormat="false" ht="39.75" hidden="false" customHeight="true" outlineLevel="0" collapsed="false">
      <c r="A697" s="57" t="s">
        <v>1427</v>
      </c>
      <c r="B697" s="57" t="s">
        <v>310</v>
      </c>
      <c r="C697" s="57" t="str">
        <f aca="false">Flights!$F$25</f>
        <v>MH1437</v>
      </c>
      <c r="D697" s="58" t="n">
        <f aca="false">Flights!$D$25</f>
        <v>46325</v>
      </c>
      <c r="E697" s="57" t="str">
        <f aca="false">Flights!$G$25&amp;"-"&amp;Flights!$H$25</f>
        <v>LGK-KUL</v>
      </c>
      <c r="F697" s="57" t="str">
        <f aca="false">Flights!$K$25</f>
        <v>BC</v>
      </c>
      <c r="G697" s="57" t="s">
        <v>455</v>
      </c>
      <c r="H697" s="57" t="s">
        <v>456</v>
      </c>
      <c r="I697" s="57" t="s">
        <v>495</v>
      </c>
      <c r="J697" s="57" t="s">
        <v>537</v>
      </c>
      <c r="K697" s="67" t="s">
        <v>497</v>
      </c>
      <c r="L697" s="67" t="s">
        <v>1409</v>
      </c>
      <c r="M697" s="67" t="s">
        <v>447</v>
      </c>
      <c r="N697" s="67" t="s">
        <v>379</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IFERROR(IF(OR(SUMPRODUCT(--ISNUMBER(SEARCH({"a0","a-0","a_0","a/0","a.0"},BN697)))&gt;0,SUMPRODUCT(--ISNUMBER(SEARCH({"ref 0","ref no 0","ref. 0","ref: 0","no. 0","no: 0","# 0","rev 0","email 0","memo 0","form 0","sheet 0","log 0","doc 0","report 0","photo 0","photos 0","img 0","file 0","ack 0","batch 0","lot 0","job 0","record 0","fax 0","letter 0","ref0","#0","no.0","no:0"},BM697)))&gt;0,AND(SUMPRODUCT(--ISNUMBER(SEARCH({" ref "," email "," memo "," form "," sheet "," report "," ack "," letter "," record "," log "," doc "," file "," batch "," lot "," job "," fax "," rev "," ticket "," case "," order "},(" "&amp;SUBSTITUTE(SUBSTITUTE(SUBSTITUTE(BM697,":"," "),"."," "),","," ")&amp;" "))))&gt;0,ISNUMBER(SEARCH("000",SUBSTITUTE(BM697,":"," ")))),SUMPRODUCT(--ISNUMBER(SEARCH({"http","www.","\",".pdf",".jpg",".jpeg",".png",".heic",".xls",".doc",".msg",".eml"},Z697)))&gt;0),1,0),0)</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IFERROR(IF(OR(SUMPRODUCT(--ISNUMBER(SEARCH({"a0","a-0","a_0","a/0","a.0"},BP697)))&gt;0,SUMPRODUCT(--ISNUMBER(SEARCH({"ref 0","ref no 0","ref. 0","ref: 0","no. 0","no: 0","# 0","rev 0","email 0","memo 0","form 0","sheet 0","log 0","doc 0","report 0","photo 0","photos 0","img 0","file 0","ack 0","batch 0","lot 0","job 0","record 0","fax 0","letter 0","ref0","#0","no.0","no:0"},BO697)))&gt;0,AND(SUMPRODUCT(--ISNUMBER(SEARCH({" ref "," email "," memo "," form "," sheet "," report "," ack "," letter "," record "," log "," doc "," file "," batch "," lot "," job "," fax "," rev "," ticket "," case "," order "},(" "&amp;SUBSTITUTE(SUBSTITUTE(SUBSTITUTE(BO697,":"," "),"."," "),","," ")&amp;" "))))&gt;0,ISNUMBER(SEARCH("000",SUBSTITUTE(BO697,":"," ")))),SUMPRODUCT(--ISNUMBER(SEARCH({"http","www.","\",".pdf",".jpg",".jpeg",".png",".heic",".xls",".doc",".msg",".eml"},W697)))&gt;0),1,0),0)</f>
        <v>0</v>
      </c>
    </row>
    <row r="698" customFormat="false" ht="39.75" hidden="false" customHeight="true" outlineLevel="0" collapsed="false">
      <c r="A698" s="57" t="s">
        <v>1428</v>
      </c>
      <c r="B698" s="57" t="s">
        <v>310</v>
      </c>
      <c r="C698" s="57" t="str">
        <f aca="false">Flights!$F$25</f>
        <v>MH1437</v>
      </c>
      <c r="D698" s="58" t="n">
        <f aca="false">Flights!$D$25</f>
        <v>46325</v>
      </c>
      <c r="E698" s="57" t="str">
        <f aca="false">Flights!$G$25&amp;"-"&amp;Flights!$H$25</f>
        <v>LGK-KUL</v>
      </c>
      <c r="F698" s="57" t="str">
        <f aca="false">Flights!$K$25</f>
        <v>BC</v>
      </c>
      <c r="G698" s="57" t="s">
        <v>455</v>
      </c>
      <c r="H698" s="57" t="s">
        <v>456</v>
      </c>
      <c r="I698" s="57" t="s">
        <v>495</v>
      </c>
      <c r="J698" s="57" t="s">
        <v>544</v>
      </c>
      <c r="K698" s="67" t="s">
        <v>515</v>
      </c>
      <c r="L698" s="67" t="s">
        <v>1411</v>
      </c>
      <c r="M698" s="67" t="s">
        <v>447</v>
      </c>
      <c r="N698" s="67" t="s">
        <v>379</v>
      </c>
      <c r="O698" s="67" t="s">
        <v>545</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IFERROR(IF(OR(SUMPRODUCT(--ISNUMBER(SEARCH({"a0","a-0","a_0","a/0","a.0"},BN698)))&gt;0,SUMPRODUCT(--ISNUMBER(SEARCH({"ref 0","ref no 0","ref. 0","ref: 0","no. 0","no: 0","# 0","rev 0","email 0","memo 0","form 0","sheet 0","log 0","doc 0","report 0","photo 0","photos 0","img 0","file 0","ack 0","batch 0","lot 0","job 0","record 0","fax 0","letter 0","ref0","#0","no.0","no:0"},BM698)))&gt;0,AND(SUMPRODUCT(--ISNUMBER(SEARCH({" ref "," email "," memo "," form "," sheet "," report "," ack "," letter "," record "," log "," doc "," file "," batch "," lot "," job "," fax "," rev "," ticket "," case "," order "},(" "&amp;SUBSTITUTE(SUBSTITUTE(SUBSTITUTE(BM698,":"," "),"."," "),","," ")&amp;" "))))&gt;0,ISNUMBER(SEARCH("000",SUBSTITUTE(BM698,":"," ")))),SUMPRODUCT(--ISNUMBER(SEARCH({"http","www.","\",".pdf",".jpg",".jpeg",".png",".heic",".xls",".doc",".msg",".eml"},Z698)))&gt;0),1,0),0)</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IFERROR(IF(OR(SUMPRODUCT(--ISNUMBER(SEARCH({"a0","a-0","a_0","a/0","a.0"},BP698)))&gt;0,SUMPRODUCT(--ISNUMBER(SEARCH({"ref 0","ref no 0","ref. 0","ref: 0","no. 0","no: 0","# 0","rev 0","email 0","memo 0","form 0","sheet 0","log 0","doc 0","report 0","photo 0","photos 0","img 0","file 0","ack 0","batch 0","lot 0","job 0","record 0","fax 0","letter 0","ref0","#0","no.0","no:0"},BO698)))&gt;0,AND(SUMPRODUCT(--ISNUMBER(SEARCH({" ref "," email "," memo "," form "," sheet "," report "," ack "," letter "," record "," log "," doc "," file "," batch "," lot "," job "," fax "," rev "," ticket "," case "," order "},(" "&amp;SUBSTITUTE(SUBSTITUTE(SUBSTITUTE(BO698,":"," "),"."," "),","," ")&amp;" "))))&gt;0,ISNUMBER(SEARCH("000",SUBSTITUTE(BO698,":"," ")))),SUMPRODUCT(--ISNUMBER(SEARCH({"http","www.","\",".pdf",".jpg",".jpeg",".png",".heic",".xls",".doc",".msg",".eml"},W698)))&gt;0),1,0),0)</f>
        <v>0</v>
      </c>
    </row>
    <row r="699" customFormat="false" ht="39.75" hidden="false" customHeight="true" outlineLevel="0" collapsed="false">
      <c r="A699" s="57" t="s">
        <v>1429</v>
      </c>
      <c r="B699" s="57" t="s">
        <v>310</v>
      </c>
      <c r="C699" s="57" t="str">
        <f aca="false">Flights!$F$25</f>
        <v>MH1437</v>
      </c>
      <c r="D699" s="58" t="n">
        <f aca="false">Flights!$D$25</f>
        <v>46325</v>
      </c>
      <c r="E699" s="57" t="str">
        <f aca="false">Flights!$G$25&amp;"-"&amp;Flights!$H$25</f>
        <v>LGK-KUL</v>
      </c>
      <c r="F699" s="57" t="str">
        <f aca="false">Flights!$K$25</f>
        <v>BC</v>
      </c>
      <c r="G699" s="57" t="s">
        <v>455</v>
      </c>
      <c r="H699" s="57" t="s">
        <v>456</v>
      </c>
      <c r="I699" s="57" t="s">
        <v>495</v>
      </c>
      <c r="J699" s="57" t="s">
        <v>547</v>
      </c>
      <c r="K699" s="67" t="s">
        <v>497</v>
      </c>
      <c r="L699" s="67" t="s">
        <v>1414</v>
      </c>
      <c r="M699" s="67" t="s">
        <v>447</v>
      </c>
      <c r="N699" s="67" t="s">
        <v>379</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IFERROR(IF(OR(SUMPRODUCT(--ISNUMBER(SEARCH({"a0","a-0","a_0","a/0","a.0"},BN699)))&gt;0,SUMPRODUCT(--ISNUMBER(SEARCH({"ref 0","ref no 0","ref. 0","ref: 0","no. 0","no: 0","# 0","rev 0","email 0","memo 0","form 0","sheet 0","log 0","doc 0","report 0","photo 0","photos 0","img 0","file 0","ack 0","batch 0","lot 0","job 0","record 0","fax 0","letter 0","ref0","#0","no.0","no:0"},BM699)))&gt;0,AND(SUMPRODUCT(--ISNUMBER(SEARCH({" ref "," email "," memo "," form "," sheet "," report "," ack "," letter "," record "," log "," doc "," file "," batch "," lot "," job "," fax "," rev "," ticket "," case "," order "},(" "&amp;SUBSTITUTE(SUBSTITUTE(SUBSTITUTE(BM699,":"," "),"."," "),","," ")&amp;" "))))&gt;0,ISNUMBER(SEARCH("000",SUBSTITUTE(BM699,":"," ")))),SUMPRODUCT(--ISNUMBER(SEARCH({"http","www.","\",".pdf",".jpg",".jpeg",".png",".heic",".xls",".doc",".msg",".eml"},Z699)))&gt;0),1,0),0)</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IFERROR(IF(OR(SUMPRODUCT(--ISNUMBER(SEARCH({"a0","a-0","a_0","a/0","a.0"},BP699)))&gt;0,SUMPRODUCT(--ISNUMBER(SEARCH({"ref 0","ref no 0","ref. 0","ref: 0","no. 0","no: 0","# 0","rev 0","email 0","memo 0","form 0","sheet 0","log 0","doc 0","report 0","photo 0","photos 0","img 0","file 0","ack 0","batch 0","lot 0","job 0","record 0","fax 0","letter 0","ref0","#0","no.0","no:0"},BO699)))&gt;0,AND(SUMPRODUCT(--ISNUMBER(SEARCH({" ref "," email "," memo "," form "," sheet "," report "," ack "," letter "," record "," log "," doc "," file "," batch "," lot "," job "," fax "," rev "," ticket "," case "," order "},(" "&amp;SUBSTITUTE(SUBSTITUTE(SUBSTITUTE(BO699,":"," "),"."," "),","," ")&amp;" "))))&gt;0,ISNUMBER(SEARCH("000",SUBSTITUTE(BO699,":"," ")))),SUMPRODUCT(--ISNUMBER(SEARCH({"http","www.","\",".pdf",".jpg",".jpeg",".png",".heic",".xls",".doc",".msg",".eml"},W699)))&gt;0),1,0),0)</f>
        <v>0</v>
      </c>
    </row>
    <row r="700" customFormat="false" ht="39.75" hidden="false" customHeight="true" outlineLevel="0" collapsed="false">
      <c r="A700" s="57" t="s">
        <v>1430</v>
      </c>
      <c r="B700" s="57" t="s">
        <v>310</v>
      </c>
      <c r="C700" s="57" t="str">
        <f aca="false">Flights!$F$25</f>
        <v>MH1437</v>
      </c>
      <c r="D700" s="58" t="n">
        <f aca="false">Flights!$D$25</f>
        <v>46325</v>
      </c>
      <c r="E700" s="57" t="str">
        <f aca="false">Flights!$G$25&amp;"-"&amp;Flights!$H$25</f>
        <v>LGK-KUL</v>
      </c>
      <c r="F700" s="57" t="str">
        <f aca="false">Flights!$K$25</f>
        <v>BC</v>
      </c>
      <c r="G700" s="57" t="s">
        <v>455</v>
      </c>
      <c r="H700" s="57" t="s">
        <v>456</v>
      </c>
      <c r="I700" s="57" t="s">
        <v>443</v>
      </c>
      <c r="J700" s="57" t="s">
        <v>549</v>
      </c>
      <c r="K700" s="67" t="s">
        <v>445</v>
      </c>
      <c r="L700" s="67" t="s">
        <v>1416</v>
      </c>
      <c r="M700" s="67" t="s">
        <v>447</v>
      </c>
      <c r="N700" s="67" t="s">
        <v>379</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IFERROR(IF(OR(SUMPRODUCT(--ISNUMBER(SEARCH({"a0","a-0","a_0","a/0","a.0"},BN700)))&gt;0,SUMPRODUCT(--ISNUMBER(SEARCH({"ref 0","ref no 0","ref. 0","ref: 0","no. 0","no: 0","# 0","rev 0","email 0","memo 0","form 0","sheet 0","log 0","doc 0","report 0","photo 0","photos 0","img 0","file 0","ack 0","batch 0","lot 0","job 0","record 0","fax 0","letter 0","ref0","#0","no.0","no:0"},BM700)))&gt;0,AND(SUMPRODUCT(--ISNUMBER(SEARCH({" ref "," email "," memo "," form "," sheet "," report "," ack "," letter "," record "," log "," doc "," file "," batch "," lot "," job "," fax "," rev "," ticket "," case "," order "},(" "&amp;SUBSTITUTE(SUBSTITUTE(SUBSTITUTE(BM700,":"," "),"."," "),","," ")&amp;" "))))&gt;0,ISNUMBER(SEARCH("000",SUBSTITUTE(BM700,":"," ")))),SUMPRODUCT(--ISNUMBER(SEARCH({"http","www.","\",".pdf",".jpg",".jpeg",".png",".heic",".xls",".doc",".msg",".eml"},Z700)))&gt;0),1,0),0)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IFERROR(IF(OR(SUMPRODUCT(--ISNUMBER(SEARCH({"a0","a-0","a_0","a/0","a.0"},BP700)))&gt;0,SUMPRODUCT(--ISNUMBER(SEARCH({"ref 0","ref no 0","ref. 0","ref: 0","no. 0","no: 0","# 0","rev 0","email 0","memo 0","form 0","sheet 0","log 0","doc 0","report 0","photo 0","photos 0","img 0","file 0","ack 0","batch 0","lot 0","job 0","record 0","fax 0","letter 0","ref0","#0","no.0","no:0"},BO700)))&gt;0,AND(SUMPRODUCT(--ISNUMBER(SEARCH({" ref "," email "," memo "," form "," sheet "," report "," ack "," letter "," record "," log "," doc "," file "," batch "," lot "," job "," fax "," rev "," ticket "," case "," order "},(" "&amp;SUBSTITUTE(SUBSTITUTE(SUBSTITUTE(BO700,":"," "),"."," "),","," ")&amp;" "))))&gt;0,ISNUMBER(SEARCH("000",SUBSTITUTE(BO700,":"," ")))),SUMPRODUCT(--ISNUMBER(SEARCH({"http","www.","\",".pdf",".jpg",".jpeg",".png",".heic",".xls",".doc",".msg",".eml"},W700)))&gt;0),1,0),0)</f>
        <v>0</v>
      </c>
    </row>
    <row r="701" customFormat="false" ht="39.75" hidden="false" customHeight="true" outlineLevel="0" collapsed="false">
      <c r="A701" s="57" t="s">
        <v>1431</v>
      </c>
      <c r="B701" s="57" t="s">
        <v>310</v>
      </c>
      <c r="C701" s="57" t="str">
        <f aca="false">Flights!$F$25</f>
        <v>MH1437</v>
      </c>
      <c r="D701" s="58" t="n">
        <f aca="false">Flights!$D$25</f>
        <v>46325</v>
      </c>
      <c r="E701" s="57" t="str">
        <f aca="false">Flights!$G$25&amp;"-"&amp;Flights!$H$25</f>
        <v>LGK-KUL</v>
      </c>
      <c r="F701" s="57" t="str">
        <f aca="false">Flights!$K$25</f>
        <v>BC</v>
      </c>
      <c r="G701" s="57" t="s">
        <v>455</v>
      </c>
      <c r="H701" s="57" t="s">
        <v>456</v>
      </c>
      <c r="I701" s="57" t="s">
        <v>443</v>
      </c>
      <c r="J701" s="57" t="s">
        <v>551</v>
      </c>
      <c r="K701" s="67" t="s">
        <v>445</v>
      </c>
      <c r="L701" s="67" t="s">
        <v>1418</v>
      </c>
      <c r="M701" s="67" t="s">
        <v>447</v>
      </c>
      <c r="N701" s="67" t="s">
        <v>379</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IFERROR(IF(OR(SUMPRODUCT(--ISNUMBER(SEARCH({"a0","a-0","a_0","a/0","a.0"},BN701)))&gt;0,SUMPRODUCT(--ISNUMBER(SEARCH({"ref 0","ref no 0","ref. 0","ref: 0","no. 0","no: 0","# 0","rev 0","email 0","memo 0","form 0","sheet 0","log 0","doc 0","report 0","photo 0","photos 0","img 0","file 0","ack 0","batch 0","lot 0","job 0","record 0","fax 0","letter 0","ref0","#0","no.0","no:0"},BM701)))&gt;0,AND(SUMPRODUCT(--ISNUMBER(SEARCH({" ref "," email "," memo "," form "," sheet "," report "," ack "," letter "," record "," log "," doc "," file "," batch "," lot "," job "," fax "," rev "," ticket "," case "," order "},(" "&amp;SUBSTITUTE(SUBSTITUTE(SUBSTITUTE(BM701,":"," "),"."," "),","," ")&amp;" "))))&gt;0,ISNUMBER(SEARCH("000",SUBSTITUTE(BM701,":"," ")))),SUMPRODUCT(--ISNUMBER(SEARCH({"http","www.","\",".pdf",".jpg",".jpeg",".png",".heic",".xls",".doc",".msg",".eml"},Z701)))&gt;0),1,0),0)</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IFERROR(IF(OR(SUMPRODUCT(--ISNUMBER(SEARCH({"a0","a-0","a_0","a/0","a.0"},BP701)))&gt;0,SUMPRODUCT(--ISNUMBER(SEARCH({"ref 0","ref no 0","ref. 0","ref: 0","no. 0","no: 0","# 0","rev 0","email 0","memo 0","form 0","sheet 0","log 0","doc 0","report 0","photo 0","photos 0","img 0","file 0","ack 0","batch 0","lot 0","job 0","record 0","fax 0","letter 0","ref0","#0","no.0","no:0"},BO701)))&gt;0,AND(SUMPRODUCT(--ISNUMBER(SEARCH({" ref "," email "," memo "," form "," sheet "," report "," ack "," letter "," record "," log "," doc "," file "," batch "," lot "," job "," fax "," rev "," ticket "," case "," order "},(" "&amp;SUBSTITUTE(SUBSTITUTE(SUBSTITUTE(BO701,":"," "),"."," "),","," ")&amp;" "))))&gt;0,ISNUMBER(SEARCH("000",SUBSTITUTE(BO701,":"," ")))),SUMPRODUCT(--ISNUMBER(SEARCH({"http","www.","\",".pdf",".jpg",".jpeg",".png",".heic",".xls",".doc",".msg",".eml"},W701)))&gt;0),1,0),0)</f>
        <v>0</v>
      </c>
    </row>
    <row r="702" customFormat="false" ht="39.75" hidden="false" customHeight="true" outlineLevel="0" collapsed="false">
      <c r="A702" s="57" t="s">
        <v>1432</v>
      </c>
      <c r="B702" s="57" t="s">
        <v>312</v>
      </c>
      <c r="C702" s="57" t="str">
        <f aca="false">Flights!$F$26</f>
        <v>MH0002</v>
      </c>
      <c r="D702" s="58" t="n">
        <f aca="false">Flights!$D$26</f>
        <v>46325</v>
      </c>
      <c r="E702" s="57" t="str">
        <f aca="false">Flights!$G$26&amp;"-"&amp;Flights!$H$26</f>
        <v>KUL-LHR</v>
      </c>
      <c r="F702" s="57" t="str">
        <f aca="false">Flights!$K$26</f>
        <v>BC</v>
      </c>
      <c r="G702" s="57" t="s">
        <v>81</v>
      </c>
      <c r="H702" s="57" t="s">
        <v>374</v>
      </c>
      <c r="I702" s="57" t="s">
        <v>375</v>
      </c>
      <c r="J702" s="57" t="s">
        <v>376</v>
      </c>
      <c r="K702" s="67" t="s">
        <v>377</v>
      </c>
      <c r="L702" s="67" t="s">
        <v>378</v>
      </c>
      <c r="M702" s="67"/>
      <c r="N702" s="67" t="s">
        <v>379</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")))/(LEN(L_PendNeg)+1)),1,0),1)</f>
        <v>0</v>
      </c>
      <c r="BK702" s="61" t="n">
        <f aca="false">IFERROR(IF(SUMPRODUCT((LEN(BF702)-LEN(SUBSTITUTE(BF702," "&amp;L_PendStrict&amp;" "," ")))/(LEN(L_PendStrict)+1))&gt;SUMPRODUCT((LEN(BF702)-LEN(SUBSTITUTE(BF702," "&amp;L_PendNeg&amp;" "," ")))/(LEN(L_PendNeg)+1)),1,0),1)</f>
        <v>0</v>
      </c>
      <c r="BL702" s="61" t="n">
        <f aca="false">IFERROR(IF(OR(SUMPRODUCT(--ISNUMBER(SEARCH({"a0","a-0","a_0","a/0","a.0"},BN702)))&gt;0,SUMPRODUCT(--ISNUMBER(SEARCH({"ref 0","ref no 0","ref. 0","ref: 0","no. 0","no: 0","# 0","rev 0","email 0","memo 0","form 0","sheet 0","log 0","doc 0","report 0","photo 0","photos 0","img 0","file 0","ack 0","batch 0","lot 0","job 0","record 0","fax 0","letter 0","ref0","#0","no.0","no:0"},BM702)))&gt;0,AND(SUMPRODUCT(--ISNUMBER(SEARCH({" ref "," email "," memo "," form "," sheet "," report "," ack "," letter "," record "," log "," doc "," file "," batch "," lot "," job "," fax "," rev "," ticket "," case "," order "},(" "&amp;SUBSTITUTE(SUBSTITUTE(SUBSTITUTE(BM702,":"," "),"."," "),","," ")&amp;" "))))&gt;0,ISNUMBER(SEARCH("000",SUBSTITUTE(BM702,":"," ")))),SUMPRODUCT(--ISNUMBER(SEARCH({"http","www.","\",".pdf",".jpg",".jpeg",".png",".heic",".xls",".doc",".msg",".eml"},Z702)))&gt;0),1,0),0)</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IFERROR(IF(OR(SUMPRODUCT(--ISNUMBER(SEARCH({"a0","a-0","a_0","a/0","a.0"},BP702)))&gt;0,SUMPRODUCT(--ISNUMBER(SEARCH({"ref 0","ref no 0","ref. 0","ref: 0","no. 0","no: 0","# 0","rev 0","email 0","memo 0","form 0","sheet 0","log 0","doc 0","report 0","photo 0","photos 0","img 0","file 0","ack 0","batch 0","lot 0","job 0","record 0","fax 0","letter 0","ref0","#0","no.0","no:0"},BO702)))&gt;0,AND(SUMPRODUCT(--ISNUMBER(SEARCH({" ref "," email "," memo "," form "," sheet "," report "," ack "," letter "," record "," log "," doc "," file "," batch "," lot "," job "," fax "," rev "," ticket "," case "," order "},(" "&amp;SUBSTITUTE(SUBSTITUTE(SUBSTITUTE(BO702,":"," "),"."," "),","," ")&amp;" "))))&gt;0,ISNUMBER(SEARCH("000",SUBSTITUTE(BO702,":"," ")))),SUMPRODUCT(--ISNUMBER(SEARCH({"http","www.","\",".pdf",".jpg",".jpeg",".png",".heic",".xls",".doc",".msg",".eml"},W702)))&gt;0),1,0),0)</f>
        <v>0</v>
      </c>
    </row>
    <row r="703" customFormat="false" ht="39.75" hidden="false" customHeight="true" outlineLevel="0" collapsed="false">
      <c r="A703" s="57" t="s">
        <v>1433</v>
      </c>
      <c r="B703" s="57" t="s">
        <v>312</v>
      </c>
      <c r="C703" s="57" t="str">
        <f aca="false">Flights!$F$26</f>
        <v>MH0002</v>
      </c>
      <c r="D703" s="58" t="n">
        <f aca="false">Flights!$D$26</f>
        <v>46325</v>
      </c>
      <c r="E703" s="57" t="str">
        <f aca="false">Flights!$G$26&amp;"-"&amp;Flights!$H$26</f>
        <v>KUL-LHR</v>
      </c>
      <c r="F703" s="57" t="str">
        <f aca="false">Flights!$K$26</f>
        <v>BC</v>
      </c>
      <c r="G703" s="57" t="s">
        <v>81</v>
      </c>
      <c r="H703" s="57" t="s">
        <v>374</v>
      </c>
      <c r="I703" s="57" t="s">
        <v>381</v>
      </c>
      <c r="J703" s="57" t="s">
        <v>382</v>
      </c>
      <c r="K703" s="67" t="s">
        <v>383</v>
      </c>
      <c r="L703" s="67" t="s">
        <v>378</v>
      </c>
      <c r="M703" s="67"/>
      <c r="N703" s="67" t="s">
        <v>379</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")))/(LEN(L_PendNeg)+1)),1,0),1)</f>
        <v>0</v>
      </c>
      <c r="BK703" s="61" t="n">
        <f aca="false">IFERROR(IF(SUMPRODUCT((LEN(BF703)-LEN(SUBSTITUTE(BF703," "&amp;L_PendStrict&amp;" "," ")))/(LEN(L_PendStrict)+1))&gt;SUMPRODUCT((LEN(BF703)-LEN(SUBSTITUTE(BF703," "&amp;L_PendNeg&amp;" "," ")))/(LEN(L_PendNeg)+1)),1,0),1)</f>
        <v>0</v>
      </c>
      <c r="BL703" s="61" t="n">
        <f aca="false">IFERROR(IF(OR(SUMPRODUCT(--ISNUMBER(SEARCH({"a0","a-0","a_0","a/0","a.0"},BN703)))&gt;0,SUMPRODUCT(--ISNUMBER(SEARCH({"ref 0","ref no 0","ref. 0","ref: 0","no. 0","no: 0","# 0","rev 0","email 0","memo 0","form 0","sheet 0","log 0","doc 0","report 0","photo 0","photos 0","img 0","file 0","ack 0","batch 0","lot 0","job 0","record 0","fax 0","letter 0","ref0","#0","no.0","no:0"},BM703)))&gt;0,AND(SUMPRODUCT(--ISNUMBER(SEARCH({" ref "," email "," memo "," form "," sheet "," report "," ack "," letter "," record "," log "," doc "," file "," batch "," lot "," job "," fax "," rev "," ticket "," case "," order "},(" "&amp;SUBSTITUTE(SUBSTITUTE(SUBSTITUTE(BM703,":"," "),"."," "),","," ")&amp;" "))))&gt;0,ISNUMBER(SEARCH("000",SUBSTITUTE(BM703,":"," ")))),SUMPRODUCT(--ISNUMBER(SEARCH({"http","www.","\",".pdf",".jpg",".jpeg",".png",".heic",".xls",".doc",".msg",".eml"},Z703)))&gt;0),1,0),0)</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IFERROR(IF(OR(SUMPRODUCT(--ISNUMBER(SEARCH({"a0","a-0","a_0","a/0","a.0"},BP703)))&gt;0,SUMPRODUCT(--ISNUMBER(SEARCH({"ref 0","ref no 0","ref. 0","ref: 0","no. 0","no: 0","# 0","rev 0","email 0","memo 0","form 0","sheet 0","log 0","doc 0","report 0","photo 0","photos 0","img 0","file 0","ack 0","batch 0","lot 0","job 0","record 0","fax 0","letter 0","ref0","#0","no.0","no:0"},BO703)))&gt;0,AND(SUMPRODUCT(--ISNUMBER(SEARCH({" ref "," email "," memo "," form "," sheet "," report "," ack "," letter "," record "," log "," doc "," file "," batch "," lot "," job "," fax "," rev "," ticket "," case "," order "},(" "&amp;SUBSTITUTE(SUBSTITUTE(SUBSTITUTE(BO703,":"," "),"."," "),","," ")&amp;" "))))&gt;0,ISNUMBER(SEARCH("000",SUBSTITUTE(BO703,":"," ")))),SUMPRODUCT(--ISNUMBER(SEARCH({"http","www.","\",".pdf",".jpg",".jpeg",".png",".heic",".xls",".doc",".msg",".eml"},W703)))&gt;0),1,0),0)</f>
        <v>0</v>
      </c>
    </row>
    <row r="704" customFormat="false" ht="41.25" hidden="false" customHeight="true" outlineLevel="0" collapsed="false">
      <c r="A704" s="57" t="s">
        <v>1434</v>
      </c>
      <c r="B704" s="57" t="s">
        <v>312</v>
      </c>
      <c r="C704" s="57" t="str">
        <f aca="false">Flights!$F$26</f>
        <v>MH0002</v>
      </c>
      <c r="D704" s="58" t="n">
        <f aca="false">Flights!$D$26</f>
        <v>46325</v>
      </c>
      <c r="E704" s="57" t="str">
        <f aca="false">Flights!$G$26&amp;"-"&amp;Flights!$H$26</f>
        <v>KUL-LHR</v>
      </c>
      <c r="F704" s="57" t="str">
        <f aca="false">Flights!$K$26</f>
        <v>BC</v>
      </c>
      <c r="G704" s="57" t="s">
        <v>81</v>
      </c>
      <c r="H704" s="57" t="s">
        <v>374</v>
      </c>
      <c r="I704" s="57" t="s">
        <v>385</v>
      </c>
      <c r="J704" s="57" t="s">
        <v>386</v>
      </c>
      <c r="K704" s="67" t="s">
        <v>387</v>
      </c>
      <c r="L704" s="67" t="s">
        <v>378</v>
      </c>
      <c r="M704" s="67"/>
      <c r="N704" s="67" t="str">
        <f aca="false">IF(TRIM(Flights!$L$26)="A339","Required","N/A – rule")</f>
        <v>N/A – rule</v>
      </c>
      <c r="O704" s="67" t="s">
        <v>388</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")))/(LEN(L_PendNeg)+1)),1,0),1)</f>
        <v>0</v>
      </c>
      <c r="BK704" s="61" t="n">
        <f aca="false">IFERROR(IF(SUMPRODUCT((LEN(BF704)-LEN(SUBSTITUTE(BF704," "&amp;L_PendStrict&amp;" "," ")))/(LEN(L_PendStrict)+1))&gt;SUMPRODUCT((LEN(BF704)-LEN(SUBSTITUTE(BF704," "&amp;L_PendNeg&amp;" "," ")))/(LEN(L_PendNeg)+1)),1,0),1)</f>
        <v>0</v>
      </c>
      <c r="BL704" s="61" t="n">
        <f aca="false">IFERROR(IF(OR(SUMPRODUCT(--ISNUMBER(SEARCH({"a0","a-0","a_0","a/0","a.0"},BN704)))&gt;0,SUMPRODUCT(--ISNUMBER(SEARCH({"ref 0","ref no 0","ref. 0","ref: 0","no. 0","no: 0","# 0","rev 0","email 0","memo 0","form 0","sheet 0","log 0","doc 0","report 0","photo 0","photos 0","img 0","file 0","ack 0","batch 0","lot 0","job 0","record 0","fax 0","letter 0","ref0","#0","no.0","no:0"},BM704)))&gt;0,AND(SUMPRODUCT(--ISNUMBER(SEARCH({" ref "," email "," memo "," form "," sheet "," report "," ack "," letter "," record "," log "," doc "," file "," batch "," lot "," job "," fax "," rev "," ticket "," case "," order "},(" "&amp;SUBSTITUTE(SUBSTITUTE(SUBSTITUTE(BM704,":"," "),"."," "),","," ")&amp;" "))))&gt;0,ISNUMBER(SEARCH("000",SUBSTITUTE(BM704,":"," ")))),SUMPRODUCT(--ISNUMBER(SEARCH({"http","www.","\",".pdf",".jpg",".jpeg",".png",".heic",".xls",".doc",".msg",".eml"},Z704)))&gt;0),1,0),0)</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IFERROR(IF(OR(SUMPRODUCT(--ISNUMBER(SEARCH({"a0","a-0","a_0","a/0","a.0"},BP704)))&gt;0,SUMPRODUCT(--ISNUMBER(SEARCH({"ref 0","ref no 0","ref. 0","ref: 0","no. 0","no: 0","# 0","rev 0","email 0","memo 0","form 0","sheet 0","log 0","doc 0","report 0","photo 0","photos 0","img 0","file 0","ack 0","batch 0","lot 0","job 0","record 0","fax 0","letter 0","ref0","#0","no.0","no:0"},BO704)))&gt;0,AND(SUMPRODUCT(--ISNUMBER(SEARCH({" ref "," email "," memo "," form "," sheet "," report "," ack "," letter "," record "," log "," doc "," file "," batch "," lot "," job "," fax "," rev "," ticket "," case "," order "},(" "&amp;SUBSTITUTE(SUBSTITUTE(SUBSTITUTE(BO704,":"," "),"."," "),","," ")&amp;" "))))&gt;0,ISNUMBER(SEARCH("000",SUBSTITUTE(BO704,":"," ")))),SUMPRODUCT(--ISNUMBER(SEARCH({"http","www.","\",".pdf",".jpg",".jpeg",".png",".heic",".xls",".doc",".msg",".eml"},W704)))&gt;0),1,0),0)</f>
        <v>0</v>
      </c>
    </row>
    <row r="705" customFormat="false" ht="39.75" hidden="false" customHeight="true" outlineLevel="0" collapsed="false">
      <c r="A705" s="57" t="s">
        <v>1435</v>
      </c>
      <c r="B705" s="57" t="s">
        <v>312</v>
      </c>
      <c r="C705" s="57" t="str">
        <f aca="false">Flights!$F$26</f>
        <v>MH0002</v>
      </c>
      <c r="D705" s="58" t="n">
        <f aca="false">Flights!$D$26</f>
        <v>46325</v>
      </c>
      <c r="E705" s="57" t="str">
        <f aca="false">Flights!$G$26&amp;"-"&amp;Flights!$H$26</f>
        <v>KUL-LHR</v>
      </c>
      <c r="F705" s="57" t="str">
        <f aca="false">Flights!$K$26</f>
        <v>BC</v>
      </c>
      <c r="G705" s="57" t="s">
        <v>81</v>
      </c>
      <c r="H705" s="57" t="s">
        <v>374</v>
      </c>
      <c r="I705" s="57" t="s">
        <v>390</v>
      </c>
      <c r="J705" s="57" t="s">
        <v>391</v>
      </c>
      <c r="K705" s="67" t="s">
        <v>392</v>
      </c>
      <c r="L705" s="67" t="s">
        <v>378</v>
      </c>
      <c r="M705" s="67"/>
      <c r="N705" s="67" t="s">
        <v>379</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")))/(LEN(L_PendNeg)+1)),1,0),1)</f>
        <v>0</v>
      </c>
      <c r="BK705" s="61" t="n">
        <f aca="false">IFERROR(IF(SUMPRODUCT((LEN(BF705)-LEN(SUBSTITUTE(BF705," "&amp;L_PendStrict&amp;" "," ")))/(LEN(L_PendStrict)+1))&gt;SUMPRODUCT((LEN(BF705)-LEN(SUBSTITUTE(BF705," "&amp;L_PendNeg&amp;" "," ")))/(LEN(L_PendNeg)+1)),1,0),1)</f>
        <v>0</v>
      </c>
      <c r="BL705" s="61" t="n">
        <f aca="false">IFERROR(IF(OR(SUMPRODUCT(--ISNUMBER(SEARCH({"a0","a-0","a_0","a/0","a.0"},BN705)))&gt;0,SUMPRODUCT(--ISNUMBER(SEARCH({"ref 0","ref no 0","ref. 0","ref: 0","no. 0","no: 0","# 0","rev 0","email 0","memo 0","form 0","sheet 0","log 0","doc 0","report 0","photo 0","photos 0","img 0","file 0","ack 0","batch 0","lot 0","job 0","record 0","fax 0","letter 0","ref0","#0","no.0","no:0"},BM705)))&gt;0,AND(SUMPRODUCT(--ISNUMBER(SEARCH({" ref "," email "," memo "," form "," sheet "," report "," ack "," letter "," record "," log "," doc "," file "," batch "," lot "," job "," fax "," rev "," ticket "," case "," order "},(" "&amp;SUBSTITUTE(SUBSTITUTE(SUBSTITUTE(BM705,":"," "),"."," "),","," ")&amp;" "))))&gt;0,ISNUMBER(SEARCH("000",SUBSTITUTE(BM705,":"," ")))),SUMPRODUCT(--ISNUMBER(SEARCH({"http","www.","\",".pdf",".jpg",".jpeg",".png",".heic",".xls",".doc",".msg",".eml"},Z705)))&gt;0),1,0),0)</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IFERROR(IF(OR(SUMPRODUCT(--ISNUMBER(SEARCH({"a0","a-0","a_0","a/0","a.0"},BP705)))&gt;0,SUMPRODUCT(--ISNUMBER(SEARCH({"ref 0","ref no 0","ref. 0","ref: 0","no. 0","no: 0","# 0","rev 0","email 0","memo 0","form 0","sheet 0","log 0","doc 0","report 0","photo 0","photos 0","img 0","file 0","ack 0","batch 0","lot 0","job 0","record 0","fax 0","letter 0","ref0","#0","no.0","no:0"},BO705)))&gt;0,AND(SUMPRODUCT(--ISNUMBER(SEARCH({" ref "," email "," memo "," form "," sheet "," report "," ack "," letter "," record "," log "," doc "," file "," batch "," lot "," job "," fax "," rev "," ticket "," case "," order "},(" "&amp;SUBSTITUTE(SUBSTITUTE(SUBSTITUTE(BO705,":"," "),"."," "),","," ")&amp;" "))))&gt;0,ISNUMBER(SEARCH("000",SUBSTITUTE(BO705,":"," ")))),SUMPRODUCT(--ISNUMBER(SEARCH({"http","www.","\",".pdf",".jpg",".jpeg",".png",".heic",".xls",".doc",".msg",".eml"},W705)))&gt;0),1,0),0)</f>
        <v>0</v>
      </c>
    </row>
    <row r="706" customFormat="false" ht="39.75" hidden="false" customHeight="true" outlineLevel="0" collapsed="false">
      <c r="A706" s="57" t="s">
        <v>1436</v>
      </c>
      <c r="B706" s="57" t="s">
        <v>312</v>
      </c>
      <c r="C706" s="57" t="str">
        <f aca="false">Flights!$F$26</f>
        <v>MH0002</v>
      </c>
      <c r="D706" s="58" t="n">
        <f aca="false">Flights!$D$26</f>
        <v>46325</v>
      </c>
      <c r="E706" s="57" t="str">
        <f aca="false">Flights!$G$26&amp;"-"&amp;Flights!$H$26</f>
        <v>KUL-LHR</v>
      </c>
      <c r="F706" s="57" t="str">
        <f aca="false">Flights!$K$26</f>
        <v>BC</v>
      </c>
      <c r="G706" s="57" t="s">
        <v>81</v>
      </c>
      <c r="H706" s="57" t="s">
        <v>374</v>
      </c>
      <c r="I706" s="57" t="s">
        <v>394</v>
      </c>
      <c r="J706" s="57" t="s">
        <v>395</v>
      </c>
      <c r="K706" s="67" t="s">
        <v>396</v>
      </c>
      <c r="L706" s="67" t="s">
        <v>378</v>
      </c>
      <c r="M706" s="67"/>
      <c r="N706" s="67" t="s">
        <v>379</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")))/(LEN(L_PendNeg)+1)),1,0),1)</f>
        <v>0</v>
      </c>
      <c r="BK706" s="61" t="n">
        <f aca="false">IFERROR(IF(SUMPRODUCT((LEN(BF706)-LEN(SUBSTITUTE(BF706," "&amp;L_PendStrict&amp;" "," ")))/(LEN(L_PendStrict)+1))&gt;SUMPRODUCT((LEN(BF706)-LEN(SUBSTITUTE(BF706," "&amp;L_PendNeg&amp;" "," ")))/(LEN(L_PendNeg)+1)),1,0),1)</f>
        <v>0</v>
      </c>
      <c r="BL706" s="61" t="n">
        <f aca="false">IFERROR(IF(OR(SUMPRODUCT(--ISNUMBER(SEARCH({"a0","a-0","a_0","a/0","a.0"},BN706)))&gt;0,SUMPRODUCT(--ISNUMBER(SEARCH({"ref 0","ref no 0","ref. 0","ref: 0","no. 0","no: 0","# 0","rev 0","email 0","memo 0","form 0","sheet 0","log 0","doc 0","report 0","photo 0","photos 0","img 0","file 0","ack 0","batch 0","lot 0","job 0","record 0","fax 0","letter 0","ref0","#0","no.0","no:0"},BM706)))&gt;0,AND(SUMPRODUCT(--ISNUMBER(SEARCH({" ref "," email "," memo "," form "," sheet "," report "," ack "," letter "," record "," log "," doc "," file "," batch "," lot "," job "," fax "," rev "," ticket "," case "," order "},(" "&amp;SUBSTITUTE(SUBSTITUTE(SUBSTITUTE(BM706,":"," "),"."," "),","," ")&amp;" "))))&gt;0,ISNUMBER(SEARCH("000",SUBSTITUTE(BM706,":"," ")))),SUMPRODUCT(--ISNUMBER(SEARCH({"http","www.","\",".pdf",".jpg",".jpeg",".png",".heic",".xls",".doc",".msg",".eml"},Z706)))&gt;0),1,0),0)</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IFERROR(IF(OR(SUMPRODUCT(--ISNUMBER(SEARCH({"a0","a-0","a_0","a/0","a.0"},BP706)))&gt;0,SUMPRODUCT(--ISNUMBER(SEARCH({"ref 0","ref no 0","ref. 0","ref: 0","no. 0","no: 0","# 0","rev 0","email 0","memo 0","form 0","sheet 0","log 0","doc 0","report 0","photo 0","photos 0","img 0","file 0","ack 0","batch 0","lot 0","job 0","record 0","fax 0","letter 0","ref0","#0","no.0","no:0"},BO706)))&gt;0,AND(SUMPRODUCT(--ISNUMBER(SEARCH({" ref "," email "," memo "," form "," sheet "," report "," ack "," letter "," record "," log "," doc "," file "," batch "," lot "," job "," fax "," rev "," ticket "," case "," order "},(" "&amp;SUBSTITUTE(SUBSTITUTE(SUBSTITUTE(BO706,":"," "),"."," "),","," ")&amp;" "))))&gt;0,ISNUMBER(SEARCH("000",SUBSTITUTE(BO706,":"," ")))),SUMPRODUCT(--ISNUMBER(SEARCH({"http","www.","\",".pdf",".jpg",".jpeg",".png",".heic",".xls",".doc",".msg",".eml"},W706)))&gt;0),1,0),0)</f>
        <v>0</v>
      </c>
    </row>
    <row r="707" customFormat="false" ht="39.75" hidden="false" customHeight="true" outlineLevel="0" collapsed="false">
      <c r="A707" s="57" t="s">
        <v>1437</v>
      </c>
      <c r="B707" s="57" t="s">
        <v>312</v>
      </c>
      <c r="C707" s="57" t="str">
        <f aca="false">Flights!$F$26</f>
        <v>MH0002</v>
      </c>
      <c r="D707" s="58" t="n">
        <f aca="false">Flights!$D$26</f>
        <v>46325</v>
      </c>
      <c r="E707" s="57" t="str">
        <f aca="false">Flights!$G$26&amp;"-"&amp;Flights!$H$26</f>
        <v>KUL-LHR</v>
      </c>
      <c r="F707" s="57" t="str">
        <f aca="false">Flights!$K$26</f>
        <v>BC</v>
      </c>
      <c r="G707" s="57" t="s">
        <v>81</v>
      </c>
      <c r="H707" s="57" t="s">
        <v>374</v>
      </c>
      <c r="I707" s="57" t="s">
        <v>394</v>
      </c>
      <c r="J707" s="57" t="s">
        <v>398</v>
      </c>
      <c r="K707" s="67" t="s">
        <v>399</v>
      </c>
      <c r="L707" s="67" t="s">
        <v>378</v>
      </c>
      <c r="M707" s="67"/>
      <c r="N707" s="67" t="s">
        <v>379</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")))/(LEN(L_PendNeg)+1)),1,0),1)</f>
        <v>0</v>
      </c>
      <c r="BK707" s="61" t="n">
        <f aca="false">IFERROR(IF(SUMPRODUCT((LEN(BF707)-LEN(SUBSTITUTE(BF707," "&amp;L_PendStrict&amp;" "," ")))/(LEN(L_PendStrict)+1))&gt;SUMPRODUCT((LEN(BF707)-LEN(SUBSTITUTE(BF707," "&amp;L_PendNeg&amp;" "," ")))/(LEN(L_PendNeg)+1)),1,0),1)</f>
        <v>0</v>
      </c>
      <c r="BL707" s="61" t="n">
        <f aca="false">IFERROR(IF(OR(SUMPRODUCT(--ISNUMBER(SEARCH({"a0","a-0","a_0","a/0","a.0"},BN707)))&gt;0,SUMPRODUCT(--ISNUMBER(SEARCH({"ref 0","ref no 0","ref. 0","ref: 0","no. 0","no: 0","# 0","rev 0","email 0","memo 0","form 0","sheet 0","log 0","doc 0","report 0","photo 0","photos 0","img 0","file 0","ack 0","batch 0","lot 0","job 0","record 0","fax 0","letter 0","ref0","#0","no.0","no:0"},BM707)))&gt;0,AND(SUMPRODUCT(--ISNUMBER(SEARCH({" ref "," email "," memo "," form "," sheet "," report "," ack "," letter "," record "," log "," doc "," file "," batch "," lot "," job "," fax "," rev "," ticket "," case "," order "},(" "&amp;SUBSTITUTE(SUBSTITUTE(SUBSTITUTE(BM707,":"," "),"."," "),","," ")&amp;" "))))&gt;0,ISNUMBER(SEARCH("000",SUBSTITUTE(BM707,":"," ")))),SUMPRODUCT(--ISNUMBER(SEARCH({"http","www.","\",".pdf",".jpg",".jpeg",".png",".heic",".xls",".doc",".msg",".eml"},Z707)))&gt;0),1,0),0)</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IFERROR(IF(OR(SUMPRODUCT(--ISNUMBER(SEARCH({"a0","a-0","a_0","a/0","a.0"},BP707)))&gt;0,SUMPRODUCT(--ISNUMBER(SEARCH({"ref 0","ref no 0","ref. 0","ref: 0","no. 0","no: 0","# 0","rev 0","email 0","memo 0","form 0","sheet 0","log 0","doc 0","report 0","photo 0","photos 0","img 0","file 0","ack 0","batch 0","lot 0","job 0","record 0","fax 0","letter 0","ref0","#0","no.0","no:0"},BO707)))&gt;0,AND(SUMPRODUCT(--ISNUMBER(SEARCH({" ref "," email "," memo "," form "," sheet "," report "," ack "," letter "," record "," log "," doc "," file "," batch "," lot "," job "," fax "," rev "," ticket "," case "," order "},(" "&amp;SUBSTITUTE(SUBSTITUTE(SUBSTITUTE(BO707,":"," "),"."," "),","," ")&amp;" "))))&gt;0,ISNUMBER(SEARCH("000",SUBSTITUTE(BO707,":"," ")))),SUMPRODUCT(--ISNUMBER(SEARCH({"http","www.","\",".pdf",".jpg",".jpeg",".png",".heic",".xls",".doc",".msg",".eml"},W707)))&gt;0),1,0),0)</f>
        <v>0</v>
      </c>
    </row>
    <row r="708" customFormat="false" ht="39.75" hidden="false" customHeight="true" outlineLevel="0" collapsed="false">
      <c r="A708" s="57" t="s">
        <v>1438</v>
      </c>
      <c r="B708" s="57" t="s">
        <v>312</v>
      </c>
      <c r="C708" s="57" t="str">
        <f aca="false">Flights!$F$26</f>
        <v>MH0002</v>
      </c>
      <c r="D708" s="58" t="n">
        <f aca="false">Flights!$D$26</f>
        <v>46325</v>
      </c>
      <c r="E708" s="57" t="str">
        <f aca="false">Flights!$G$26&amp;"-"&amp;Flights!$H$26</f>
        <v>KUL-LHR</v>
      </c>
      <c r="F708" s="57" t="str">
        <f aca="false">Flights!$K$26</f>
        <v>BC</v>
      </c>
      <c r="G708" s="57" t="s">
        <v>81</v>
      </c>
      <c r="H708" s="57" t="s">
        <v>374</v>
      </c>
      <c r="I708" s="57" t="s">
        <v>401</v>
      </c>
      <c r="J708" s="57" t="s">
        <v>402</v>
      </c>
      <c r="K708" s="67" t="s">
        <v>403</v>
      </c>
      <c r="L708" s="67" t="s">
        <v>378</v>
      </c>
      <c r="M708" s="67"/>
      <c r="N708" s="67" t="s">
        <v>379</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")))/(LEN(L_PendNeg)+1)),1,0),1)</f>
        <v>0</v>
      </c>
      <c r="BK708" s="61" t="n">
        <f aca="false">IFERROR(IF(SUMPRODUCT((LEN(BF708)-LEN(SUBSTITUTE(BF708," "&amp;L_PendStrict&amp;" "," ")))/(LEN(L_PendStrict)+1))&gt;SUMPRODUCT((LEN(BF708)-LEN(SUBSTITUTE(BF708," "&amp;L_PendNeg&amp;" "," ")))/(LEN(L_PendNeg)+1)),1,0),1)</f>
        <v>0</v>
      </c>
      <c r="BL708" s="61" t="n">
        <f aca="false">IFERROR(IF(OR(SUMPRODUCT(--ISNUMBER(SEARCH({"a0","a-0","a_0","a/0","a.0"},BN708)))&gt;0,SUMPRODUCT(--ISNUMBER(SEARCH({"ref 0","ref no 0","ref. 0","ref: 0","no. 0","no: 0","# 0","rev 0","email 0","memo 0","form 0","sheet 0","log 0","doc 0","report 0","photo 0","photos 0","img 0","file 0","ack 0","batch 0","lot 0","job 0","record 0","fax 0","letter 0","ref0","#0","no.0","no:0"},BM708)))&gt;0,AND(SUMPRODUCT(--ISNUMBER(SEARCH({" ref "," email "," memo "," form "," sheet "," report "," ack "," letter "," record "," log "," doc "," file "," batch "," lot "," job "," fax "," rev "," ticket "," case "," order "},(" "&amp;SUBSTITUTE(SUBSTITUTE(SUBSTITUTE(BM708,":"," "),"."," "),","," ")&amp;" "))))&gt;0,ISNUMBER(SEARCH("000",SUBSTITUTE(BM708,":"," ")))),SUMPRODUCT(--ISNUMBER(SEARCH({"http","www.","\",".pdf",".jpg",".jpeg",".png",".heic",".xls",".doc",".msg",".eml"},Z708)))&gt;0),1,0),0)</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IFERROR(IF(OR(SUMPRODUCT(--ISNUMBER(SEARCH({"a0","a-0","a_0","a/0","a.0"},BP708)))&gt;0,SUMPRODUCT(--ISNUMBER(SEARCH({"ref 0","ref no 0","ref. 0","ref: 0","no. 0","no: 0","# 0","rev 0","email 0","memo 0","form 0","sheet 0","log 0","doc 0","report 0","photo 0","photos 0","img 0","file 0","ack 0","batch 0","lot 0","job 0","record 0","fax 0","letter 0","ref0","#0","no.0","no:0"},BO708)))&gt;0,AND(SUMPRODUCT(--ISNUMBER(SEARCH({" ref "," email "," memo "," form "," sheet "," report "," ack "," letter "," record "," log "," doc "," file "," batch "," lot "," job "," fax "," rev "," ticket "," case "," order "},(" "&amp;SUBSTITUTE(SUBSTITUTE(SUBSTITUTE(BO708,":"," "),"."," "),","," ")&amp;" "))))&gt;0,ISNUMBER(SEARCH("000",SUBSTITUTE(BO708,":"," ")))),SUMPRODUCT(--ISNUMBER(SEARCH({"http","www.","\",".pdf",".jpg",".jpeg",".png",".heic",".xls",".doc",".msg",".eml"},W708)))&gt;0),1,0),0)</f>
        <v>0</v>
      </c>
    </row>
    <row r="709" customFormat="false" ht="39.75" hidden="false" customHeight="true" outlineLevel="0" collapsed="false">
      <c r="A709" s="57" t="s">
        <v>1439</v>
      </c>
      <c r="B709" s="57" t="s">
        <v>312</v>
      </c>
      <c r="C709" s="57" t="str">
        <f aca="false">Flights!$F$26</f>
        <v>MH0002</v>
      </c>
      <c r="D709" s="58" t="n">
        <f aca="false">Flights!$D$26</f>
        <v>46325</v>
      </c>
      <c r="E709" s="57" t="str">
        <f aca="false">Flights!$G$26&amp;"-"&amp;Flights!$H$26</f>
        <v>KUL-LHR</v>
      </c>
      <c r="F709" s="57" t="str">
        <f aca="false">Flights!$K$26</f>
        <v>BC</v>
      </c>
      <c r="G709" s="57" t="s">
        <v>81</v>
      </c>
      <c r="H709" s="57" t="s">
        <v>374</v>
      </c>
      <c r="I709" s="57" t="s">
        <v>401</v>
      </c>
      <c r="J709" s="57" t="s">
        <v>405</v>
      </c>
      <c r="K709" s="67" t="s">
        <v>403</v>
      </c>
      <c r="L709" s="67" t="s">
        <v>378</v>
      </c>
      <c r="M709" s="67"/>
      <c r="N709" s="67" t="s">
        <v>379</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")))/(LEN(L_PendNeg)+1)),1,0),1)</f>
        <v>0</v>
      </c>
      <c r="BK709" s="61" t="n">
        <f aca="false">IFERROR(IF(SUMPRODUCT((LEN(BF709)-LEN(SUBSTITUTE(BF709," "&amp;L_PendStrict&amp;" "," ")))/(LEN(L_PendStrict)+1))&gt;SUMPRODUCT((LEN(BF709)-LEN(SUBSTITUTE(BF709," "&amp;L_PendNeg&amp;" "," ")))/(LEN(L_PendNeg)+1)),1,0),1)</f>
        <v>0</v>
      </c>
      <c r="BL709" s="61" t="n">
        <f aca="false">IFERROR(IF(OR(SUMPRODUCT(--ISNUMBER(SEARCH({"a0","a-0","a_0","a/0","a.0"},BN709)))&gt;0,SUMPRODUCT(--ISNUMBER(SEARCH({"ref 0","ref no 0","ref. 0","ref: 0","no. 0","no: 0","# 0","rev 0","email 0","memo 0","form 0","sheet 0","log 0","doc 0","report 0","photo 0","photos 0","img 0","file 0","ack 0","batch 0","lot 0","job 0","record 0","fax 0","letter 0","ref0","#0","no.0","no:0"},BM709)))&gt;0,AND(SUMPRODUCT(--ISNUMBER(SEARCH({" ref "," email "," memo "," form "," sheet "," report "," ack "," letter "," record "," log "," doc "," file "," batch "," lot "," job "," fax "," rev "," ticket "," case "," order "},(" "&amp;SUBSTITUTE(SUBSTITUTE(SUBSTITUTE(BM709,":"," "),"."," "),","," ")&amp;" "))))&gt;0,ISNUMBER(SEARCH("000",SUBSTITUTE(BM709,":"," ")))),SUMPRODUCT(--ISNUMBER(SEARCH({"http","www.","\",".pdf",".jpg",".jpeg",".png",".heic",".xls",".doc",".msg",".eml"},Z709)))&gt;0),1,0),0)</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IFERROR(IF(OR(SUMPRODUCT(--ISNUMBER(SEARCH({"a0","a-0","a_0","a/0","a.0"},BP709)))&gt;0,SUMPRODUCT(--ISNUMBER(SEARCH({"ref 0","ref no 0","ref. 0","ref: 0","no. 0","no: 0","# 0","rev 0","email 0","memo 0","form 0","sheet 0","log 0","doc 0","report 0","photo 0","photos 0","img 0","file 0","ack 0","batch 0","lot 0","job 0","record 0","fax 0","letter 0","ref0","#0","no.0","no:0"},BO709)))&gt;0,AND(SUMPRODUCT(--ISNUMBER(SEARCH({" ref "," email "," memo "," form "," sheet "," report "," ack "," letter "," record "," log "," doc "," file "," batch "," lot "," job "," fax "," rev "," ticket "," case "," order "},(" "&amp;SUBSTITUTE(SUBSTITUTE(SUBSTITUTE(BO709,":"," "),"."," "),","," ")&amp;" "))))&gt;0,ISNUMBER(SEARCH("000",SUBSTITUTE(BO709,":"," ")))),SUMPRODUCT(--ISNUMBER(SEARCH({"http","www.","\",".pdf",".jpg",".jpeg",".png",".heic",".xls",".doc",".msg",".eml"},W709)))&gt;0),1,0),0)</f>
        <v>0</v>
      </c>
    </row>
    <row r="710" customFormat="false" ht="39.75" hidden="false" customHeight="true" outlineLevel="0" collapsed="false">
      <c r="A710" s="57" t="s">
        <v>1440</v>
      </c>
      <c r="B710" s="57" t="s">
        <v>312</v>
      </c>
      <c r="C710" s="57" t="str">
        <f aca="false">Flights!$F$26</f>
        <v>MH0002</v>
      </c>
      <c r="D710" s="58" t="n">
        <f aca="false">Flights!$D$26</f>
        <v>46325</v>
      </c>
      <c r="E710" s="57" t="str">
        <f aca="false">Flights!$G$26&amp;"-"&amp;Flights!$H$26</f>
        <v>KUL-LHR</v>
      </c>
      <c r="F710" s="57" t="str">
        <f aca="false">Flights!$K$26</f>
        <v>BC</v>
      </c>
      <c r="G710" s="57" t="s">
        <v>81</v>
      </c>
      <c r="H710" s="57" t="s">
        <v>374</v>
      </c>
      <c r="I710" s="57" t="s">
        <v>407</v>
      </c>
      <c r="J710" s="57" t="s">
        <v>408</v>
      </c>
      <c r="K710" s="67" t="s">
        <v>712</v>
      </c>
      <c r="L710" s="67" t="s">
        <v>410</v>
      </c>
      <c r="M710" s="67"/>
      <c r="N710" s="67" t="s">
        <v>379</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t="n">
        <f aca="false">IFERROR(IF(OR(SUMPRODUCT(--ISNUMBER(SEARCH({"a0","a-0","a_0","a/0","a.0"},BN710)))&gt;0,SUMPRODUCT(--ISNUMBER(SEARCH({"ref 0","ref no 0","ref. 0","ref: 0","no. 0","no: 0","# 0","rev 0","email 0","memo 0","form 0","sheet 0","log 0","doc 0","report 0","photo 0","photos 0","img 0","file 0","ack 0","batch 0","lot 0","job 0","record 0","fax 0","letter 0","ref0","#0","no.0","no:0"},BM710)))&gt;0,AND(SUMPRODUCT(--ISNUMBER(SEARCH({" ref "," email "," memo "," form "," sheet "," report "," ack "," letter "," record "," log "," doc "," file "," batch "," lot "," job "," fax "," rev "," ticket "," case "," order "},(" "&amp;SUBSTITUTE(SUBSTITUTE(SUBSTITUTE(BM710,":"," "),"."," "),","," ")&amp;" "))))&gt;0,ISNUMBER(SEARCH("000",SUBSTITUTE(BM710,":"," ")))),SUMPRODUCT(--ISNUMBER(SEARCH({"http","www.","\",".pdf",".jpg",".jpeg",".png",".heic",".xls",".doc",".msg",".eml"},Z710)))&gt;0),1,0),0)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IFERROR(IF(OR(SUMPRODUCT(--ISNUMBER(SEARCH({"a0","a-0","a_0","a/0","a.0"},BP710)))&gt;0,SUMPRODUCT(--ISNUMBER(SEARCH({"ref 0","ref no 0","ref. 0","ref: 0","no. 0","no: 0","# 0","rev 0","email 0","memo 0","form 0","sheet 0","log 0","doc 0","report 0","photo 0","photos 0","img 0","file 0","ack 0","batch 0","lot 0","job 0","record 0","fax 0","letter 0","ref0","#0","no.0","no:0"},BO710)))&gt;0,AND(SUMPRODUCT(--ISNUMBER(SEARCH({" ref "," email "," memo "," form "," sheet "," report "," ack "," letter "," record "," log "," doc "," file "," batch "," lot "," job "," fax "," rev "," ticket "," case "," order "},(" "&amp;SUBSTITUTE(SUBSTITUTE(SUBSTITUTE(BO710,":"," "),"."," "),","," ")&amp;" "))))&gt;0,ISNUMBER(SEARCH("000",SUBSTITUTE(BO710,":"," ")))),SUMPRODUCT(--ISNUMBER(SEARCH({"http","www.","\",".pdf",".jpg",".jpeg",".png",".heic",".xls",".doc",".msg",".eml"},W710)))&gt;0),1,0),0)</f>
        <v>0</v>
      </c>
    </row>
    <row r="711" customFormat="false" ht="39.75" hidden="false" customHeight="true" outlineLevel="0" collapsed="false">
      <c r="A711" s="57" t="s">
        <v>1441</v>
      </c>
      <c r="B711" s="57" t="s">
        <v>312</v>
      </c>
      <c r="C711" s="57" t="str">
        <f aca="false">Flights!$F$26</f>
        <v>MH0002</v>
      </c>
      <c r="D711" s="58" t="n">
        <f aca="false">Flights!$D$26</f>
        <v>46325</v>
      </c>
      <c r="E711" s="57" t="str">
        <f aca="false">Flights!$G$26&amp;"-"&amp;Flights!$H$26</f>
        <v>KUL-LHR</v>
      </c>
      <c r="F711" s="57" t="str">
        <f aca="false">Flights!$K$26</f>
        <v>BC</v>
      </c>
      <c r="G711" s="57" t="s">
        <v>83</v>
      </c>
      <c r="H711" s="57" t="s">
        <v>374</v>
      </c>
      <c r="I711" s="57" t="s">
        <v>375</v>
      </c>
      <c r="J711" s="57" t="s">
        <v>412</v>
      </c>
      <c r="K711" s="67" t="s">
        <v>413</v>
      </c>
      <c r="L711" s="67" t="s">
        <v>414</v>
      </c>
      <c r="M711" s="67"/>
      <c r="N711" s="67" t="s">
        <v>379</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t="n">
        <f aca="false">IFERROR(IF(OR(SUMPRODUCT(--ISNUMBER(SEARCH({"a0","a-0","a_0","a/0","a.0"},BN711)))&gt;0,SUMPRODUCT(--ISNUMBER(SEARCH({"ref 0","ref no 0","ref. 0","ref: 0","no. 0","no: 0","# 0","rev 0","email 0","memo 0","form 0","sheet 0","log 0","doc 0","report 0","photo 0","photos 0","img 0","file 0","ack 0","batch 0","lot 0","job 0","record 0","fax 0","letter 0","ref0","#0","no.0","no:0"},BM711)))&gt;0,AND(SUMPRODUCT(--ISNUMBER(SEARCH({" ref "," email "," memo "," form "," sheet "," report "," ack "," letter "," record "," log "," doc "," file "," batch "," lot "," job "," fax "," rev "," ticket "," case "," order "},(" "&amp;SUBSTITUTE(SUBSTITUTE(SUBSTITUTE(BM711,":"," "),"."," "),","," ")&amp;" "))))&gt;0,ISNUMBER(SEARCH("000",SUBSTITUTE(BM711,":"," ")))),SUMPRODUCT(--ISNUMBER(SEARCH({"http","www.","\",".pdf",".jpg",".jpeg",".png",".heic",".xls",".doc",".msg",".eml"},Z711)))&gt;0),1,0),0)</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IFERROR(IF(OR(SUMPRODUCT(--ISNUMBER(SEARCH({"a0","a-0","a_0","a/0","a.0"},BP711)))&gt;0,SUMPRODUCT(--ISNUMBER(SEARCH({"ref 0","ref no 0","ref. 0","ref: 0","no. 0","no: 0","# 0","rev 0","email 0","memo 0","form 0","sheet 0","log 0","doc 0","report 0","photo 0","photos 0","img 0","file 0","ack 0","batch 0","lot 0","job 0","record 0","fax 0","letter 0","ref0","#0","no.0","no:0"},BO711)))&gt;0,AND(SUMPRODUCT(--ISNUMBER(SEARCH({" ref "," email "," memo "," form "," sheet "," report "," ack "," letter "," record "," log "," doc "," file "," batch "," lot "," job "," fax "," rev "," ticket "," case "," order "},(" "&amp;SUBSTITUTE(SUBSTITUTE(SUBSTITUTE(BO711,":"," "),"."," "),","," ")&amp;" "))))&gt;0,ISNUMBER(SEARCH("000",SUBSTITUTE(BO711,":"," ")))),SUMPRODUCT(--ISNUMBER(SEARCH({"http","www.","\",".pdf",".jpg",".jpeg",".png",".heic",".xls",".doc",".msg",".eml"},W711)))&gt;0),1,0),0)</f>
        <v>0</v>
      </c>
    </row>
    <row r="712" customFormat="false" ht="39.75" hidden="false" customHeight="true" outlineLevel="0" collapsed="false">
      <c r="A712" s="57" t="s">
        <v>1442</v>
      </c>
      <c r="B712" s="57" t="s">
        <v>312</v>
      </c>
      <c r="C712" s="57" t="str">
        <f aca="false">Flights!$F$26</f>
        <v>MH0002</v>
      </c>
      <c r="D712" s="58" t="n">
        <f aca="false">Flights!$D$26</f>
        <v>46325</v>
      </c>
      <c r="E712" s="57" t="str">
        <f aca="false">Flights!$G$26&amp;"-"&amp;Flights!$H$26</f>
        <v>KUL-LHR</v>
      </c>
      <c r="F712" s="57" t="str">
        <f aca="false">Flights!$K$26</f>
        <v>BC</v>
      </c>
      <c r="G712" s="57" t="s">
        <v>416</v>
      </c>
      <c r="H712" s="57" t="s">
        <v>374</v>
      </c>
      <c r="I712" s="57" t="s">
        <v>375</v>
      </c>
      <c r="J712" s="57" t="s">
        <v>417</v>
      </c>
      <c r="K712" s="67"/>
      <c r="L712" s="67" t="s">
        <v>418</v>
      </c>
      <c r="M712" s="67"/>
      <c r="N712" s="67" t="s">
        <v>379</v>
      </c>
      <c r="O712" s="67" t="s">
        <v>419</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t="n">
        <f aca="false">IFERROR(IF(OR(SUMPRODUCT(--ISNUMBER(SEARCH({"a0","a-0","a_0","a/0","a.0"},BN712)))&gt;0,SUMPRODUCT(--ISNUMBER(SEARCH({"ref 0","ref no 0","ref. 0","ref: 0","no. 0","no: 0","# 0","rev 0","email 0","memo 0","form 0","sheet 0","log 0","doc 0","report 0","photo 0","photos 0","img 0","file 0","ack 0","batch 0","lot 0","job 0","record 0","fax 0","letter 0","ref0","#0","no.0","no:0"},BM712)))&gt;0,AND(SUMPRODUCT(--ISNUMBER(SEARCH({" ref "," email "," memo "," form "," sheet "," report "," ack "," letter "," record "," log "," doc "," file "," batch "," lot "," job "," fax "," rev "," ticket "," case "," order "},(" "&amp;SUBSTITUTE(SUBSTITUTE(SUBSTITUTE(BM712,":"," "),"."," "),","," ")&amp;" "))))&gt;0,ISNUMBER(SEARCH("000",SUBSTITUTE(BM712,":"," ")))),SUMPRODUCT(--ISNUMBER(SEARCH({"http","www.","\",".pdf",".jpg",".jpeg",".png",".heic",".xls",".doc",".msg",".eml"},Z712)))&gt;0),1,0),0)</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IFERROR(IF(OR(SUMPRODUCT(--ISNUMBER(SEARCH({"a0","a-0","a_0","a/0","a.0"},BP712)))&gt;0,SUMPRODUCT(--ISNUMBER(SEARCH({"ref 0","ref no 0","ref. 0","ref: 0","no. 0","no: 0","# 0","rev 0","email 0","memo 0","form 0","sheet 0","log 0","doc 0","report 0","photo 0","photos 0","img 0","file 0","ack 0","batch 0","lot 0","job 0","record 0","fax 0","letter 0","ref0","#0","no.0","no:0"},BO712)))&gt;0,AND(SUMPRODUCT(--ISNUMBER(SEARCH({" ref "," email "," memo "," form "," sheet "," report "," ack "," letter "," record "," log "," doc "," file "," batch "," lot "," job "," fax "," rev "," ticket "," case "," order "},(" "&amp;SUBSTITUTE(SUBSTITUTE(SUBSTITUTE(BO712,":"," "),"."," "),","," ")&amp;" "))))&gt;0,ISNUMBER(SEARCH("000",SUBSTITUTE(BO712,":"," ")))),SUMPRODUCT(--ISNUMBER(SEARCH({"http","www.","\",".pdf",".jpg",".jpeg",".png",".heic",".xls",".doc",".msg",".eml"},W712)))&gt;0),1,0),0)</f>
        <v>0</v>
      </c>
    </row>
    <row r="713" customFormat="false" ht="39.75" hidden="false" customHeight="true" outlineLevel="0" collapsed="false">
      <c r="A713" s="57" t="s">
        <v>1443</v>
      </c>
      <c r="B713" s="57" t="s">
        <v>312</v>
      </c>
      <c r="C713" s="57" t="str">
        <f aca="false">Flights!$F$26</f>
        <v>MH0002</v>
      </c>
      <c r="D713" s="58" t="n">
        <f aca="false">Flights!$D$26</f>
        <v>46325</v>
      </c>
      <c r="E713" s="57" t="str">
        <f aca="false">Flights!$G$26&amp;"-"&amp;Flights!$H$26</f>
        <v>KUL-LHR</v>
      </c>
      <c r="F713" s="57" t="str">
        <f aca="false">Flights!$K$26</f>
        <v>BC</v>
      </c>
      <c r="G713" s="57" t="s">
        <v>416</v>
      </c>
      <c r="H713" s="57" t="s">
        <v>374</v>
      </c>
      <c r="I713" s="57" t="s">
        <v>375</v>
      </c>
      <c r="J713" s="57" t="s">
        <v>421</v>
      </c>
      <c r="K713" s="67" t="s">
        <v>422</v>
      </c>
      <c r="L713" s="67" t="s">
        <v>418</v>
      </c>
      <c r="M713" s="67"/>
      <c r="N713" s="67" t="s">
        <v>379</v>
      </c>
      <c r="O713" s="67" t="s">
        <v>419</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t="n">
        <f aca="false">IFERROR(IF(OR(SUMPRODUCT(--ISNUMBER(SEARCH({"a0","a-0","a_0","a/0","a.0"},BN713)))&gt;0,SUMPRODUCT(--ISNUMBER(SEARCH({"ref 0","ref no 0","ref. 0","ref: 0","no. 0","no: 0","# 0","rev 0","email 0","memo 0","form 0","sheet 0","log 0","doc 0","report 0","photo 0","photos 0","img 0","file 0","ack 0","batch 0","lot 0","job 0","record 0","fax 0","letter 0","ref0","#0","no.0","no:0"},BM713)))&gt;0,AND(SUMPRODUCT(--ISNUMBER(SEARCH({" ref "," email "," memo "," form "," sheet "," report "," ack "," letter "," record "," log "," doc "," file "," batch "," lot "," job "," fax "," rev "," ticket "," case "," order "},(" "&amp;SUBSTITUTE(SUBSTITUTE(SUBSTITUTE(BM713,":"," "),"."," "),","," ")&amp;" "))))&gt;0,ISNUMBER(SEARCH("000",SUBSTITUTE(BM713,":"," ")))),SUMPRODUCT(--ISNUMBER(SEARCH({"http","www.","\",".pdf",".jpg",".jpeg",".png",".heic",".xls",".doc",".msg",".eml"},Z713)))&gt;0),1,0),0)</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IFERROR(IF(OR(SUMPRODUCT(--ISNUMBER(SEARCH({"a0","a-0","a_0","a/0","a.0"},BP713)))&gt;0,SUMPRODUCT(--ISNUMBER(SEARCH({"ref 0","ref no 0","ref. 0","ref: 0","no. 0","no: 0","# 0","rev 0","email 0","memo 0","form 0","sheet 0","log 0","doc 0","report 0","photo 0","photos 0","img 0","file 0","ack 0","batch 0","lot 0","job 0","record 0","fax 0","letter 0","ref0","#0","no.0","no:0"},BO713)))&gt;0,AND(SUMPRODUCT(--ISNUMBER(SEARCH({" ref "," email "," memo "," form "," sheet "," report "," ack "," letter "," record "," log "," doc "," file "," batch "," lot "," job "," fax "," rev "," ticket "," case "," order "},(" "&amp;SUBSTITUTE(SUBSTITUTE(SUBSTITUTE(BO713,":"," "),"."," "),","," ")&amp;" "))))&gt;0,ISNUMBER(SEARCH("000",SUBSTITUTE(BO713,":"," ")))),SUMPRODUCT(--ISNUMBER(SEARCH({"http","www.","\",".pdf",".jpg",".jpeg",".png",".heic",".xls",".doc",".msg",".eml"},W713)))&gt;0),1,0),0)</f>
        <v>0</v>
      </c>
    </row>
    <row r="714" customFormat="false" ht="39.75" hidden="false" customHeight="true" outlineLevel="0" collapsed="false">
      <c r="A714" s="57" t="s">
        <v>1444</v>
      </c>
      <c r="B714" s="57" t="s">
        <v>312</v>
      </c>
      <c r="C714" s="57" t="str">
        <f aca="false">Flights!$F$26</f>
        <v>MH0002</v>
      </c>
      <c r="D714" s="58" t="n">
        <f aca="false">Flights!$D$26</f>
        <v>46325</v>
      </c>
      <c r="E714" s="57" t="str">
        <f aca="false">Flights!$G$26&amp;"-"&amp;Flights!$H$26</f>
        <v>KUL-LHR</v>
      </c>
      <c r="F714" s="57" t="str">
        <f aca="false">Flights!$K$26</f>
        <v>BC</v>
      </c>
      <c r="G714" s="57" t="s">
        <v>416</v>
      </c>
      <c r="H714" s="57" t="s">
        <v>374</v>
      </c>
      <c r="I714" s="57" t="s">
        <v>424</v>
      </c>
      <c r="J714" s="57" t="s">
        <v>425</v>
      </c>
      <c r="K714" s="67"/>
      <c r="L714" s="67" t="s">
        <v>418</v>
      </c>
      <c r="M714" s="67"/>
      <c r="N714" s="67" t="s">
        <v>379</v>
      </c>
      <c r="O714" s="67" t="s">
        <v>419</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t="n">
        <f aca="false">IFERROR(IF(OR(SUMPRODUCT(--ISNUMBER(SEARCH({"a0","a-0","a_0","a/0","a.0"},BN714)))&gt;0,SUMPRODUCT(--ISNUMBER(SEARCH({"ref 0","ref no 0","ref. 0","ref: 0","no. 0","no: 0","# 0","rev 0","email 0","memo 0","form 0","sheet 0","log 0","doc 0","report 0","photo 0","photos 0","img 0","file 0","ack 0","batch 0","lot 0","job 0","record 0","fax 0","letter 0","ref0","#0","no.0","no:0"},BM714)))&gt;0,AND(SUMPRODUCT(--ISNUMBER(SEARCH({" ref "," email "," memo "," form "," sheet "," report "," ack "," letter "," record "," log "," doc "," file "," batch "," lot "," job "," fax "," rev "," ticket "," case "," order "},(" "&amp;SUBSTITUTE(SUBSTITUTE(SUBSTITUTE(BM714,":"," "),"."," "),","," ")&amp;" "))))&gt;0,ISNUMBER(SEARCH("000",SUBSTITUTE(BM714,":"," ")))),SUMPRODUCT(--ISNUMBER(SEARCH({"http","www.","\",".pdf",".jpg",".jpeg",".png",".heic",".xls",".doc",".msg",".eml"},Z714)))&gt;0),1,0),0)</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IFERROR(IF(OR(SUMPRODUCT(--ISNUMBER(SEARCH({"a0","a-0","a_0","a/0","a.0"},BP714)))&gt;0,SUMPRODUCT(--ISNUMBER(SEARCH({"ref 0","ref no 0","ref. 0","ref: 0","no. 0","no: 0","# 0","rev 0","email 0","memo 0","form 0","sheet 0","log 0","doc 0","report 0","photo 0","photos 0","img 0","file 0","ack 0","batch 0","lot 0","job 0","record 0","fax 0","letter 0","ref0","#0","no.0","no:0"},BO714)))&gt;0,AND(SUMPRODUCT(--ISNUMBER(SEARCH({" ref "," email "," memo "," form "," sheet "," report "," ack "," letter "," record "," log "," doc "," file "," batch "," lot "," job "," fax "," rev "," ticket "," case "," order "},(" "&amp;SUBSTITUTE(SUBSTITUTE(SUBSTITUTE(BO714,":"," "),"."," "),","," ")&amp;" "))))&gt;0,ISNUMBER(SEARCH("000",SUBSTITUTE(BO714,":"," ")))),SUMPRODUCT(--ISNUMBER(SEARCH({"http","www.","\",".pdf",".jpg",".jpeg",".png",".heic",".xls",".doc",".msg",".eml"},W714)))&gt;0),1,0),0)</f>
        <v>0</v>
      </c>
    </row>
    <row r="715" customFormat="false" ht="39.75" hidden="false" customHeight="true" outlineLevel="0" collapsed="false">
      <c r="A715" s="57" t="s">
        <v>1445</v>
      </c>
      <c r="B715" s="57" t="s">
        <v>312</v>
      </c>
      <c r="C715" s="57" t="str">
        <f aca="false">Flights!$F$26</f>
        <v>MH0002</v>
      </c>
      <c r="D715" s="58" t="n">
        <f aca="false">Flights!$D$26</f>
        <v>46325</v>
      </c>
      <c r="E715" s="57" t="str">
        <f aca="false">Flights!$G$26&amp;"-"&amp;Flights!$H$26</f>
        <v>KUL-LHR</v>
      </c>
      <c r="F715" s="57" t="str">
        <f aca="false">Flights!$K$26</f>
        <v>BC</v>
      </c>
      <c r="G715" s="57" t="s">
        <v>416</v>
      </c>
      <c r="H715" s="57" t="s">
        <v>374</v>
      </c>
      <c r="I715" s="57" t="s">
        <v>424</v>
      </c>
      <c r="J715" s="57" t="s">
        <v>427</v>
      </c>
      <c r="K715" s="67"/>
      <c r="L715" s="67" t="s">
        <v>418</v>
      </c>
      <c r="M715" s="67"/>
      <c r="N715" s="67" t="s">
        <v>379</v>
      </c>
      <c r="O715" s="67" t="s">
        <v>419</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t="n">
        <f aca="false">IFERROR(IF(OR(SUMPRODUCT(--ISNUMBER(SEARCH({"a0","a-0","a_0","a/0","a.0"},BN715)))&gt;0,SUMPRODUCT(--ISNUMBER(SEARCH({"ref 0","ref no 0","ref. 0","ref: 0","no. 0","no: 0","# 0","rev 0","email 0","memo 0","form 0","sheet 0","log 0","doc 0","report 0","photo 0","photos 0","img 0","file 0","ack 0","batch 0","lot 0","job 0","record 0","fax 0","letter 0","ref0","#0","no.0","no:0"},BM715)))&gt;0,AND(SUMPRODUCT(--ISNUMBER(SEARCH({" ref "," email "," memo "," form "," sheet "," report "," ack "," letter "," record "," log "," doc "," file "," batch "," lot "," job "," fax "," rev "," ticket "," case "," order "},(" "&amp;SUBSTITUTE(SUBSTITUTE(SUBSTITUTE(BM715,":"," "),"."," "),","," ")&amp;" "))))&gt;0,ISNUMBER(SEARCH("000",SUBSTITUTE(BM715,":"," ")))),SUMPRODUCT(--ISNUMBER(SEARCH({"http","www.","\",".pdf",".jpg",".jpeg",".png",".heic",".xls",".doc",".msg",".eml"},Z715)))&gt;0),1,0),0)</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IFERROR(IF(OR(SUMPRODUCT(--ISNUMBER(SEARCH({"a0","a-0","a_0","a/0","a.0"},BP715)))&gt;0,SUMPRODUCT(--ISNUMBER(SEARCH({"ref 0","ref no 0","ref. 0","ref: 0","no. 0","no: 0","# 0","rev 0","email 0","memo 0","form 0","sheet 0","log 0","doc 0","report 0","photo 0","photos 0","img 0","file 0","ack 0","batch 0","lot 0","job 0","record 0","fax 0","letter 0","ref0","#0","no.0","no:0"},BO715)))&gt;0,AND(SUMPRODUCT(--ISNUMBER(SEARCH({" ref "," email "," memo "," form "," sheet "," report "," ack "," letter "," record "," log "," doc "," file "," batch "," lot "," job "," fax "," rev "," ticket "," case "," order "},(" "&amp;SUBSTITUTE(SUBSTITUTE(SUBSTITUTE(BO715,":"," "),"."," "),","," ")&amp;" "))))&gt;0,ISNUMBER(SEARCH("000",SUBSTITUTE(BO715,":"," ")))),SUMPRODUCT(--ISNUMBER(SEARCH({"http","www.","\",".pdf",".jpg",".jpeg",".png",".heic",".xls",".doc",".msg",".eml"},W715)))&gt;0),1,0),0)</f>
        <v>0</v>
      </c>
    </row>
    <row r="716" customFormat="false" ht="39.75" hidden="false" customHeight="true" outlineLevel="0" collapsed="false">
      <c r="A716" s="57" t="s">
        <v>1446</v>
      </c>
      <c r="B716" s="57" t="s">
        <v>312</v>
      </c>
      <c r="C716" s="57" t="str">
        <f aca="false">Flights!$F$26</f>
        <v>MH0002</v>
      </c>
      <c r="D716" s="58" t="n">
        <f aca="false">Flights!$D$26</f>
        <v>46325</v>
      </c>
      <c r="E716" s="57" t="str">
        <f aca="false">Flights!$G$26&amp;"-"&amp;Flights!$H$26</f>
        <v>KUL-LHR</v>
      </c>
      <c r="F716" s="57" t="str">
        <f aca="false">Flights!$K$26</f>
        <v>BC</v>
      </c>
      <c r="G716" s="57" t="s">
        <v>416</v>
      </c>
      <c r="H716" s="57" t="s">
        <v>374</v>
      </c>
      <c r="I716" s="57" t="s">
        <v>424</v>
      </c>
      <c r="J716" s="57" t="s">
        <v>429</v>
      </c>
      <c r="K716" s="67"/>
      <c r="L716" s="67" t="s">
        <v>418</v>
      </c>
      <c r="M716" s="67"/>
      <c r="N716" s="67" t="s">
        <v>379</v>
      </c>
      <c r="O716" s="67" t="s">
        <v>419</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t="n">
        <f aca="false">IFERROR(IF(OR(SUMPRODUCT(--ISNUMBER(SEARCH({"a0","a-0","a_0","a/0","a.0"},BN716)))&gt;0,SUMPRODUCT(--ISNUMBER(SEARCH({"ref 0","ref no 0","ref. 0","ref: 0","no. 0","no: 0","# 0","rev 0","email 0","memo 0","form 0","sheet 0","log 0","doc 0","report 0","photo 0","photos 0","img 0","file 0","ack 0","batch 0","lot 0","job 0","record 0","fax 0","letter 0","ref0","#0","no.0","no:0"},BM716)))&gt;0,AND(SUMPRODUCT(--ISNUMBER(SEARCH({" ref "," email "," memo "," form "," sheet "," report "," ack "," letter "," record "," log "," doc "," file "," batch "," lot "," job "," fax "," rev "," ticket "," case "," order "},(" "&amp;SUBSTITUTE(SUBSTITUTE(SUBSTITUTE(BM716,":"," "),"."," "),","," ")&amp;" "))))&gt;0,ISNUMBER(SEARCH("000",SUBSTITUTE(BM716,":"," ")))),SUMPRODUCT(--ISNUMBER(SEARCH({"http","www.","\",".pdf",".jpg",".jpeg",".png",".heic",".xls",".doc",".msg",".eml"},Z716)))&gt;0),1,0),0)</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IFERROR(IF(OR(SUMPRODUCT(--ISNUMBER(SEARCH({"a0","a-0","a_0","a/0","a.0"},BP716)))&gt;0,SUMPRODUCT(--ISNUMBER(SEARCH({"ref 0","ref no 0","ref. 0","ref: 0","no. 0","no: 0","# 0","rev 0","email 0","memo 0","form 0","sheet 0","log 0","doc 0","report 0","photo 0","photos 0","img 0","file 0","ack 0","batch 0","lot 0","job 0","record 0","fax 0","letter 0","ref0","#0","no.0","no:0"},BO716)))&gt;0,AND(SUMPRODUCT(--ISNUMBER(SEARCH({" ref "," email "," memo "," form "," sheet "," report "," ack "," letter "," record "," log "," doc "," file "," batch "," lot "," job "," fax "," rev "," ticket "," case "," order "},(" "&amp;SUBSTITUTE(SUBSTITUTE(SUBSTITUTE(BO716,":"," "),"."," "),","," ")&amp;" "))))&gt;0,ISNUMBER(SEARCH("000",SUBSTITUTE(BO716,":"," ")))),SUMPRODUCT(--ISNUMBER(SEARCH({"http","www.","\",".pdf",".jpg",".jpeg",".png",".heic",".xls",".doc",".msg",".eml"},W716)))&gt;0),1,0),0)</f>
        <v>0</v>
      </c>
    </row>
    <row r="717" customFormat="false" ht="141" hidden="false" customHeight="true" outlineLevel="0" collapsed="false">
      <c r="A717" s="57" t="s">
        <v>1447</v>
      </c>
      <c r="B717" s="57" t="s">
        <v>312</v>
      </c>
      <c r="C717" s="57" t="str">
        <f aca="false">Flights!$F$26</f>
        <v>MH0002</v>
      </c>
      <c r="D717" s="58" t="n">
        <f aca="false">Flights!$D$26</f>
        <v>46325</v>
      </c>
      <c r="E717" s="57" t="str">
        <f aca="false">Flights!$G$26&amp;"-"&amp;Flights!$H$26</f>
        <v>KUL-LHR</v>
      </c>
      <c r="F717" s="57" t="str">
        <f aca="false">Flights!$K$26</f>
        <v>BC</v>
      </c>
      <c r="G717" s="57" t="s">
        <v>416</v>
      </c>
      <c r="H717" s="57" t="s">
        <v>374</v>
      </c>
      <c r="I717" s="57" t="s">
        <v>424</v>
      </c>
      <c r="J717" s="57" t="s">
        <v>431</v>
      </c>
      <c r="K717" s="67" t="s">
        <v>432</v>
      </c>
      <c r="L717" s="67" t="s">
        <v>418</v>
      </c>
      <c r="M717" s="67"/>
      <c r="N717" s="67" t="s">
        <v>379</v>
      </c>
      <c r="O717" s="67" t="s">
        <v>419</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t="n">
        <f aca="false">IFERROR(IF(OR(SUMPRODUCT(--ISNUMBER(SEARCH({"a0","a-0","a_0","a/0","a.0"},BN717)))&gt;0,SUMPRODUCT(--ISNUMBER(SEARCH({"ref 0","ref no 0","ref. 0","ref: 0","no. 0","no: 0","# 0","rev 0","email 0","memo 0","form 0","sheet 0","log 0","doc 0","report 0","photo 0","photos 0","img 0","file 0","ack 0","batch 0","lot 0","job 0","record 0","fax 0","letter 0","ref0","#0","no.0","no:0"},BM717)))&gt;0,AND(SUMPRODUCT(--ISNUMBER(SEARCH({" ref "," email "," memo "," form "," sheet "," report "," ack "," letter "," record "," log "," doc "," file "," batch "," lot "," job "," fax "," rev "," ticket "," case "," order "},(" "&amp;SUBSTITUTE(SUBSTITUTE(SUBSTITUTE(BM717,":"," "),"."," "),","," ")&amp;" "))))&gt;0,ISNUMBER(SEARCH("000",SUBSTITUTE(BM717,":"," ")))),SUMPRODUCT(--ISNUMBER(SEARCH({"http","www.","\",".pdf",".jpg",".jpeg",".png",".heic",".xls",".doc",".msg",".eml"},Z717)))&gt;0),1,0),0)</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IFERROR(IF(OR(SUMPRODUCT(--ISNUMBER(SEARCH({"a0","a-0","a_0","a/0","a.0"},BP717)))&gt;0,SUMPRODUCT(--ISNUMBER(SEARCH({"ref 0","ref no 0","ref. 0","ref: 0","no. 0","no: 0","# 0","rev 0","email 0","memo 0","form 0","sheet 0","log 0","doc 0","report 0","photo 0","photos 0","img 0","file 0","ack 0","batch 0","lot 0","job 0","record 0","fax 0","letter 0","ref0","#0","no.0","no:0"},BO717)))&gt;0,AND(SUMPRODUCT(--ISNUMBER(SEARCH({" ref "," email "," memo "," form "," sheet "," report "," ack "," letter "," record "," log "," doc "," file "," batch "," lot "," job "," fax "," rev "," ticket "," case "," order "},(" "&amp;SUBSTITUTE(SUBSTITUTE(SUBSTITUTE(BO717,":"," "),"."," "),","," ")&amp;" "))))&gt;0,ISNUMBER(SEARCH("000",SUBSTITUTE(BO717,":"," ")))),SUMPRODUCT(--ISNUMBER(SEARCH({"http","www.","\",".pdf",".jpg",".jpeg",".png",".heic",".xls",".doc",".msg",".eml"},W717)))&gt;0),1,0),0)</f>
        <v>0</v>
      </c>
    </row>
    <row r="718" customFormat="false" ht="39.75" hidden="false" customHeight="true" outlineLevel="0" collapsed="false">
      <c r="A718" s="57" t="s">
        <v>1448</v>
      </c>
      <c r="B718" s="57" t="s">
        <v>312</v>
      </c>
      <c r="C718" s="57" t="str">
        <f aca="false">Flights!$F$26</f>
        <v>MH0002</v>
      </c>
      <c r="D718" s="58" t="n">
        <f aca="false">Flights!$D$26</f>
        <v>46325</v>
      </c>
      <c r="E718" s="57" t="str">
        <f aca="false">Flights!$G$26&amp;"-"&amp;Flights!$H$26</f>
        <v>KUL-LHR</v>
      </c>
      <c r="F718" s="57" t="str">
        <f aca="false">Flights!$K$26</f>
        <v>BC</v>
      </c>
      <c r="G718" s="57" t="s">
        <v>416</v>
      </c>
      <c r="H718" s="57" t="s">
        <v>374</v>
      </c>
      <c r="I718" s="57" t="s">
        <v>424</v>
      </c>
      <c r="J718" s="57" t="s">
        <v>434</v>
      </c>
      <c r="K718" s="67"/>
      <c r="L718" s="67" t="s">
        <v>418</v>
      </c>
      <c r="M718" s="67"/>
      <c r="N718" s="67" t="s">
        <v>379</v>
      </c>
      <c r="O718" s="67" t="s">
        <v>419</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")))/(LEN(L_PendNeg)+1)),1,0),1)</f>
        <v>0</v>
      </c>
      <c r="BK718" s="61" t="n">
        <f aca="false">IFERROR(IF(SUMPRODUCT((LEN(BF718)-LEN(SUBSTITUTE(BF718," "&amp;L_PendStrict&amp;" "," ")))/(LEN(L_PendStrict)+1))&gt;SUMPRODUCT((LEN(BF718)-LEN(SUBSTITUTE(BF718," "&amp;L_PendNeg&amp;" "," ")))/(LEN(L_PendNeg)+1)),1,0),1)</f>
        <v>0</v>
      </c>
      <c r="BL718" s="61" t="n">
        <f aca="false">IFERROR(IF(OR(SUMPRODUCT(--ISNUMBER(SEARCH({"a0","a-0","a_0","a/0","a.0"},BN718)))&gt;0,SUMPRODUCT(--ISNUMBER(SEARCH({"ref 0","ref no 0","ref. 0","ref: 0","no. 0","no: 0","# 0","rev 0","email 0","memo 0","form 0","sheet 0","log 0","doc 0","report 0","photo 0","photos 0","img 0","file 0","ack 0","batch 0","lot 0","job 0","record 0","fax 0","letter 0","ref0","#0","no.0","no:0"},BM718)))&gt;0,AND(SUMPRODUCT(--ISNUMBER(SEARCH({" ref "," email "," memo "," form "," sheet "," report "," ack "," letter "," record "," log "," doc "," file "," batch "," lot "," job "," fax "," rev "," ticket "," case "," order "},(" "&amp;SUBSTITUTE(SUBSTITUTE(SUBSTITUTE(BM718,":"," "),"."," "),","," ")&amp;" "))))&gt;0,ISNUMBER(SEARCH("000",SUBSTITUTE(BM718,":"," ")))),SUMPRODUCT(--ISNUMBER(SEARCH({"http","www.","\",".pdf",".jpg",".jpeg",".png",".heic",".xls",".doc",".msg",".eml"},Z718)))&gt;0),1,0),0)</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IFERROR(IF(OR(SUMPRODUCT(--ISNUMBER(SEARCH({"a0","a-0","a_0","a/0","a.0"},BP718)))&gt;0,SUMPRODUCT(--ISNUMBER(SEARCH({"ref 0","ref no 0","ref. 0","ref: 0","no. 0","no: 0","# 0","rev 0","email 0","memo 0","form 0","sheet 0","log 0","doc 0","report 0","photo 0","photos 0","img 0","file 0","ack 0","batch 0","lot 0","job 0","record 0","fax 0","letter 0","ref0","#0","no.0","no:0"},BO718)))&gt;0,AND(SUMPRODUCT(--ISNUMBER(SEARCH({" ref "," email "," memo "," form "," sheet "," report "," ack "," letter "," record "," log "," doc "," file "," batch "," lot "," job "," fax "," rev "," ticket "," case "," order "},(" "&amp;SUBSTITUTE(SUBSTITUTE(SUBSTITUTE(BO718,":"," "),"."," "),","," ")&amp;" "))))&gt;0,ISNUMBER(SEARCH("000",SUBSTITUTE(BO718,":"," ")))),SUMPRODUCT(--ISNUMBER(SEARCH({"http","www.","\",".pdf",".jpg",".jpeg",".png",".heic",".xls",".doc",".msg",".eml"},W718)))&gt;0),1,0),0)</f>
        <v>0</v>
      </c>
    </row>
    <row r="719" customFormat="false" ht="91.5" hidden="false" customHeight="true" outlineLevel="0" collapsed="false">
      <c r="A719" s="57" t="s">
        <v>1449</v>
      </c>
      <c r="B719" s="57" t="s">
        <v>312</v>
      </c>
      <c r="C719" s="57" t="str">
        <f aca="false">Flights!$F$26</f>
        <v>MH0002</v>
      </c>
      <c r="D719" s="58" t="n">
        <f aca="false">Flights!$D$26</f>
        <v>46325</v>
      </c>
      <c r="E719" s="57" t="str">
        <f aca="false">Flights!$G$26&amp;"-"&amp;Flights!$H$26</f>
        <v>KUL-LHR</v>
      </c>
      <c r="F719" s="57" t="str">
        <f aca="false">Flights!$K$26</f>
        <v>BC</v>
      </c>
      <c r="G719" s="57" t="s">
        <v>416</v>
      </c>
      <c r="H719" s="57" t="s">
        <v>374</v>
      </c>
      <c r="I719" s="57" t="s">
        <v>436</v>
      </c>
      <c r="J719" s="57" t="s">
        <v>437</v>
      </c>
      <c r="K719" s="67" t="s">
        <v>497</v>
      </c>
      <c r="L719" s="67" t="s">
        <v>439</v>
      </c>
      <c r="M719" s="67" t="s">
        <v>722</v>
      </c>
      <c r="N719" s="67" t="s">
        <v>440</v>
      </c>
      <c r="O719" s="67" t="s">
        <v>723</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")))/(LEN(L_PendNeg)+1)),1,0),1)</f>
        <v>0</v>
      </c>
      <c r="BK719" s="61" t="n">
        <f aca="false">IFERROR(IF(SUMPRODUCT((LEN(BF719)-LEN(SUBSTITUTE(BF719," "&amp;L_PendStrict&amp;" "," ")))/(LEN(L_PendStrict)+1))&gt;SUMPRODUCT((LEN(BF719)-LEN(SUBSTITUTE(BF719," "&amp;L_PendNeg&amp;" "," ")))/(LEN(L_PendNeg)+1)),1,0),1)</f>
        <v>0</v>
      </c>
      <c r="BL719" s="61" t="n">
        <f aca="false">IFERROR(IF(OR(SUMPRODUCT(--ISNUMBER(SEARCH({"a0","a-0","a_0","a/0","a.0"},BN719)))&gt;0,SUMPRODUCT(--ISNUMBER(SEARCH({"ref 0","ref no 0","ref. 0","ref: 0","no. 0","no: 0","# 0","rev 0","email 0","memo 0","form 0","sheet 0","log 0","doc 0","report 0","photo 0","photos 0","img 0","file 0","ack 0","batch 0","lot 0","job 0","record 0","fax 0","letter 0","ref0","#0","no.0","no:0"},BM719)))&gt;0,AND(SUMPRODUCT(--ISNUMBER(SEARCH({" ref "," email "," memo "," form "," sheet "," report "," ack "," letter "," record "," log "," doc "," file "," batch "," lot "," job "," fax "," rev "," ticket "," case "," order "},(" "&amp;SUBSTITUTE(SUBSTITUTE(SUBSTITUTE(BM719,":"," "),"."," "),","," ")&amp;" "))))&gt;0,ISNUMBER(SEARCH("000",SUBSTITUTE(BM719,":"," ")))),SUMPRODUCT(--ISNUMBER(SEARCH({"http","www.","\",".pdf",".jpg",".jpeg",".png",".heic",".xls",".doc",".msg",".eml"},Z719)))&gt;0),1,0),0)</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IFERROR(IF(OR(SUMPRODUCT(--ISNUMBER(SEARCH({"a0","a-0","a_0","a/0","a.0"},BP719)))&gt;0,SUMPRODUCT(--ISNUMBER(SEARCH({"ref 0","ref no 0","ref. 0","ref: 0","no. 0","no: 0","# 0","rev 0","email 0","memo 0","form 0","sheet 0","log 0","doc 0","report 0","photo 0","photos 0","img 0","file 0","ack 0","batch 0","lot 0","job 0","record 0","fax 0","letter 0","ref0","#0","no.0","no:0"},BO719)))&gt;0,AND(SUMPRODUCT(--ISNUMBER(SEARCH({" ref "," email "," memo "," form "," sheet "," report "," ack "," letter "," record "," log "," doc "," file "," batch "," lot "," job "," fax "," rev "," ticket "," case "," order "},(" "&amp;SUBSTITUTE(SUBSTITUTE(SUBSTITUTE(BO719,":"," "),"."," "),","," ")&amp;" "))))&gt;0,ISNUMBER(SEARCH("000",SUBSTITUTE(BO719,":"," ")))),SUMPRODUCT(--ISNUMBER(SEARCH({"http","www.","\",".pdf",".jpg",".jpeg",".png",".heic",".xls",".doc",".msg",".eml"},W719)))&gt;0),1,0),0)</f>
        <v>0</v>
      </c>
    </row>
    <row r="720" customFormat="false" ht="39.75" hidden="false" customHeight="true" outlineLevel="0" collapsed="false">
      <c r="A720" s="57" t="s">
        <v>1450</v>
      </c>
      <c r="B720" s="57" t="s">
        <v>312</v>
      </c>
      <c r="C720" s="57" t="str">
        <f aca="false">Flights!$F$26</f>
        <v>MH0002</v>
      </c>
      <c r="D720" s="58" t="n">
        <f aca="false">Flights!$D$26</f>
        <v>46325</v>
      </c>
      <c r="E720" s="57" t="str">
        <f aca="false">Flights!$G$26&amp;"-"&amp;Flights!$H$26</f>
        <v>KUL-LHR</v>
      </c>
      <c r="F720" s="57" t="str">
        <f aca="false">Flights!$K$26</f>
        <v>BC</v>
      </c>
      <c r="G720" s="57" t="s">
        <v>416</v>
      </c>
      <c r="H720" s="57" t="s">
        <v>374</v>
      </c>
      <c r="I720" s="57" t="s">
        <v>436</v>
      </c>
      <c r="J720" s="57" t="s">
        <v>725</v>
      </c>
      <c r="K720" s="67" t="s">
        <v>726</v>
      </c>
      <c r="L720" s="67" t="s">
        <v>727</v>
      </c>
      <c r="M720" s="67" t="s">
        <v>187</v>
      </c>
      <c r="N720" s="67" t="s">
        <v>379</v>
      </c>
      <c r="O720" s="67" t="s">
        <v>728</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")))/(LEN(L_PendNeg)+1)),1,0),1)</f>
        <v>0</v>
      </c>
      <c r="BK720" s="61" t="n">
        <f aca="false">IFERROR(IF(SUMPRODUCT((LEN(BF720)-LEN(SUBSTITUTE(BF720," "&amp;L_PendStrict&amp;" "," ")))/(LEN(L_PendStrict)+1))&gt;SUMPRODUCT((LEN(BF720)-LEN(SUBSTITUTE(BF720," "&amp;L_PendNeg&amp;" "," ")))/(LEN(L_PendNeg)+1)),1,0),1)</f>
        <v>0</v>
      </c>
      <c r="BL720" s="61" t="n">
        <f aca="false">IFERROR(IF(OR(SUMPRODUCT(--ISNUMBER(SEARCH({"a0","a-0","a_0","a/0","a.0"},BN720)))&gt;0,SUMPRODUCT(--ISNUMBER(SEARCH({"ref 0","ref no 0","ref. 0","ref: 0","no. 0","no: 0","# 0","rev 0","email 0","memo 0","form 0","sheet 0","log 0","doc 0","report 0","photo 0","photos 0","img 0","file 0","ack 0","batch 0","lot 0","job 0","record 0","fax 0","letter 0","ref0","#0","no.0","no:0"},BM720)))&gt;0,AND(SUMPRODUCT(--ISNUMBER(SEARCH({" ref "," email "," memo "," form "," sheet "," report "," ack "," letter "," record "," log "," doc "," file "," batch "," lot "," job "," fax "," rev "," ticket "," case "," order "},(" "&amp;SUBSTITUTE(SUBSTITUTE(SUBSTITUTE(BM720,":"," "),"."," "),","," ")&amp;" "))))&gt;0,ISNUMBER(SEARCH("000",SUBSTITUTE(BM720,":"," ")))),SUMPRODUCT(--ISNUMBER(SEARCH({"http","www.","\",".pdf",".jpg",".jpeg",".png",".heic",".xls",".doc",".msg",".eml"},Z720)))&gt;0),1,0),0)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IFERROR(IF(OR(SUMPRODUCT(--ISNUMBER(SEARCH({"a0","a-0","a_0","a/0","a.0"},BP720)))&gt;0,SUMPRODUCT(--ISNUMBER(SEARCH({"ref 0","ref no 0","ref. 0","ref: 0","no. 0","no: 0","# 0","rev 0","email 0","memo 0","form 0","sheet 0","log 0","doc 0","report 0","photo 0","photos 0","img 0","file 0","ack 0","batch 0","lot 0","job 0","record 0","fax 0","letter 0","ref0","#0","no.0","no:0"},BO720)))&gt;0,AND(SUMPRODUCT(--ISNUMBER(SEARCH({" ref "," email "," memo "," form "," sheet "," report "," ack "," letter "," record "," log "," doc "," file "," batch "," lot "," job "," fax "," rev "," ticket "," case "," order "},(" "&amp;SUBSTITUTE(SUBSTITUTE(SUBSTITUTE(BO720,":"," "),"."," "),","," ")&amp;" "))))&gt;0,ISNUMBER(SEARCH("000",SUBSTITUTE(BO720,":"," ")))),SUMPRODUCT(--ISNUMBER(SEARCH({"http","www.","\",".pdf",".jpg",".jpeg",".png",".heic",".xls",".doc",".msg",".eml"},W720)))&gt;0),1,0),0)</f>
        <v>0</v>
      </c>
    </row>
    <row r="721" customFormat="false" ht="39.75" hidden="false" customHeight="true" outlineLevel="0" collapsed="false">
      <c r="A721" s="57" t="s">
        <v>1451</v>
      </c>
      <c r="B721" s="57" t="s">
        <v>312</v>
      </c>
      <c r="C721" s="57" t="str">
        <f aca="false">Flights!$F$26</f>
        <v>MH0002</v>
      </c>
      <c r="D721" s="58" t="n">
        <f aca="false">Flights!$D$26</f>
        <v>46325</v>
      </c>
      <c r="E721" s="57" t="str">
        <f aca="false">Flights!$G$26&amp;"-"&amp;Flights!$H$26</f>
        <v>KUL-LHR</v>
      </c>
      <c r="F721" s="57" t="str">
        <f aca="false">Flights!$K$26</f>
        <v>BC</v>
      </c>
      <c r="G721" s="57" t="s">
        <v>416</v>
      </c>
      <c r="H721" s="57" t="s">
        <v>374</v>
      </c>
      <c r="I721" s="57" t="s">
        <v>436</v>
      </c>
      <c r="J721" s="57" t="s">
        <v>599</v>
      </c>
      <c r="K721" s="67" t="s">
        <v>497</v>
      </c>
      <c r="L721" s="67" t="s">
        <v>730</v>
      </c>
      <c r="M721" s="67" t="s">
        <v>187</v>
      </c>
      <c r="N721" s="67" t="s">
        <v>379</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")))/(LEN(L_PendNeg)+1)),1,0),1)</f>
        <v>0</v>
      </c>
      <c r="BK721" s="61" t="n">
        <f aca="false">IFERROR(IF(SUMPRODUCT((LEN(BF721)-LEN(SUBSTITUTE(BF721," "&amp;L_PendStrict&amp;" "," ")))/(LEN(L_PendStrict)+1))&gt;SUMPRODUCT((LEN(BF721)-LEN(SUBSTITUTE(BF721," "&amp;L_PendNeg&amp;" "," ")))/(LEN(L_PendNeg)+1)),1,0),1)</f>
        <v>0</v>
      </c>
      <c r="BL721" s="61" t="n">
        <f aca="false">IFERROR(IF(OR(SUMPRODUCT(--ISNUMBER(SEARCH({"a0","a-0","a_0","a/0","a.0"},BN721)))&gt;0,SUMPRODUCT(--ISNUMBER(SEARCH({"ref 0","ref no 0","ref. 0","ref: 0","no. 0","no: 0","# 0","rev 0","email 0","memo 0","form 0","sheet 0","log 0","doc 0","report 0","photo 0","photos 0","img 0","file 0","ack 0","batch 0","lot 0","job 0","record 0","fax 0","letter 0","ref0","#0","no.0","no:0"},BM721)))&gt;0,AND(SUMPRODUCT(--ISNUMBER(SEARCH({" ref "," email "," memo "," form "," sheet "," report "," ack "," letter "," record "," log "," doc "," file "," batch "," lot "," job "," fax "," rev "," ticket "," case "," order "},(" "&amp;SUBSTITUTE(SUBSTITUTE(SUBSTITUTE(BM721,":"," "),"."," "),","," ")&amp;" "))))&gt;0,ISNUMBER(SEARCH("000",SUBSTITUTE(BM721,":"," ")))),SUMPRODUCT(--ISNUMBER(SEARCH({"http","www.","\",".pdf",".jpg",".jpeg",".png",".heic",".xls",".doc",".msg",".eml"},Z721)))&gt;0),1,0),0)</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IFERROR(IF(OR(SUMPRODUCT(--ISNUMBER(SEARCH({"a0","a-0","a_0","a/0","a.0"},BP721)))&gt;0,SUMPRODUCT(--ISNUMBER(SEARCH({"ref 0","ref no 0","ref. 0","ref: 0","no. 0","no: 0","# 0","rev 0","email 0","memo 0","form 0","sheet 0","log 0","doc 0","report 0","photo 0","photos 0","img 0","file 0","ack 0","batch 0","lot 0","job 0","record 0","fax 0","letter 0","ref0","#0","no.0","no:0"},BO721)))&gt;0,AND(SUMPRODUCT(--ISNUMBER(SEARCH({" ref "," email "," memo "," form "," sheet "," report "," ack "," letter "," record "," log "," doc "," file "," batch "," lot "," job "," fax "," rev "," ticket "," case "," order "},(" "&amp;SUBSTITUTE(SUBSTITUTE(SUBSTITUTE(BO721,":"," "),"."," "),","," ")&amp;" "))))&gt;0,ISNUMBER(SEARCH("000",SUBSTITUTE(BO721,":"," ")))),SUMPRODUCT(--ISNUMBER(SEARCH({"http","www.","\",".pdf",".jpg",".jpeg",".png",".heic",".xls",".doc",".msg",".eml"},W721)))&gt;0),1,0),0)</f>
        <v>0</v>
      </c>
    </row>
    <row r="722" customFormat="false" ht="41.25" hidden="false" customHeight="true" outlineLevel="0" collapsed="false">
      <c r="A722" s="57" t="s">
        <v>1452</v>
      </c>
      <c r="B722" s="57" t="s">
        <v>312</v>
      </c>
      <c r="C722" s="57" t="str">
        <f aca="false">Flights!$F$26</f>
        <v>MH0002</v>
      </c>
      <c r="D722" s="58" t="n">
        <f aca="false">Flights!$D$26</f>
        <v>46325</v>
      </c>
      <c r="E722" s="57" t="str">
        <f aca="false">Flights!$G$26&amp;"-"&amp;Flights!$H$26</f>
        <v>KUL-LHR</v>
      </c>
      <c r="F722" s="57" t="str">
        <f aca="false">Flights!$K$26</f>
        <v>BC</v>
      </c>
      <c r="G722" s="57" t="s">
        <v>416</v>
      </c>
      <c r="H722" s="57" t="s">
        <v>374</v>
      </c>
      <c r="I722" s="57" t="s">
        <v>495</v>
      </c>
      <c r="J722" s="57" t="s">
        <v>496</v>
      </c>
      <c r="K722" s="67" t="s">
        <v>497</v>
      </c>
      <c r="L722" s="67" t="s">
        <v>732</v>
      </c>
      <c r="M722" s="67" t="s">
        <v>447</v>
      </c>
      <c r="N722" s="67" t="s">
        <v>379</v>
      </c>
      <c r="O722" s="67" t="s">
        <v>499</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")))/(LEN(L_PendNeg)+1)),1,0),1)</f>
        <v>0</v>
      </c>
      <c r="BK722" s="61" t="n">
        <f aca="false">IFERROR(IF(SUMPRODUCT((LEN(BF722)-LEN(SUBSTITUTE(BF722," "&amp;L_PendStrict&amp;" "," ")))/(LEN(L_PendStrict)+1))&gt;SUMPRODUCT((LEN(BF722)-LEN(SUBSTITUTE(BF722," "&amp;L_PendNeg&amp;" "," ")))/(LEN(L_PendNeg)+1)),1,0),1)</f>
        <v>0</v>
      </c>
      <c r="BL722" s="61" t="n">
        <f aca="false">IFERROR(IF(OR(SUMPRODUCT(--ISNUMBER(SEARCH({"a0","a-0","a_0","a/0","a.0"},BN722)))&gt;0,SUMPRODUCT(--ISNUMBER(SEARCH({"ref 0","ref no 0","ref. 0","ref: 0","no. 0","no: 0","# 0","rev 0","email 0","memo 0","form 0","sheet 0","log 0","doc 0","report 0","photo 0","photos 0","img 0","file 0","ack 0","batch 0","lot 0","job 0","record 0","fax 0","letter 0","ref0","#0","no.0","no:0"},BM722)))&gt;0,AND(SUMPRODUCT(--ISNUMBER(SEARCH({" ref "," email "," memo "," form "," sheet "," report "," ack "," letter "," record "," log "," doc "," file "," batch "," lot "," job "," fax "," rev "," ticket "," case "," order "},(" "&amp;SUBSTITUTE(SUBSTITUTE(SUBSTITUTE(BM722,":"," "),"."," "),","," ")&amp;" "))))&gt;0,ISNUMBER(SEARCH("000",SUBSTITUTE(BM722,":"," ")))),SUMPRODUCT(--ISNUMBER(SEARCH({"http","www.","\",".pdf",".jpg",".jpeg",".png",".heic",".xls",".doc",".msg",".eml"},Z722)))&gt;0),1,0),0)</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IFERROR(IF(OR(SUMPRODUCT(--ISNUMBER(SEARCH({"a0","a-0","a_0","a/0","a.0"},BP722)))&gt;0,SUMPRODUCT(--ISNUMBER(SEARCH({"ref 0","ref no 0","ref. 0","ref: 0","no. 0","no: 0","# 0","rev 0","email 0","memo 0","form 0","sheet 0","log 0","doc 0","report 0","photo 0","photos 0","img 0","file 0","ack 0","batch 0","lot 0","job 0","record 0","fax 0","letter 0","ref0","#0","no.0","no:0"},BO722)))&gt;0,AND(SUMPRODUCT(--ISNUMBER(SEARCH({" ref "," email "," memo "," form "," sheet "," report "," ack "," letter "," record "," log "," doc "," file "," batch "," lot "," job "," fax "," rev "," ticket "," case "," order "},(" "&amp;SUBSTITUTE(SUBSTITUTE(SUBSTITUTE(BO722,":"," "),"."," "),","," ")&amp;" "))))&gt;0,ISNUMBER(SEARCH("000",SUBSTITUTE(BO722,":"," ")))),SUMPRODUCT(--ISNUMBER(SEARCH({"http","www.","\",".pdf",".jpg",".jpeg",".png",".heic",".xls",".doc",".msg",".eml"},W722)))&gt;0),1,0),0)</f>
        <v>0</v>
      </c>
    </row>
    <row r="723" customFormat="false" ht="41.25" hidden="false" customHeight="true" outlineLevel="0" collapsed="false">
      <c r="A723" s="57" t="s">
        <v>1453</v>
      </c>
      <c r="B723" s="57" t="s">
        <v>312</v>
      </c>
      <c r="C723" s="57" t="str">
        <f aca="false">Flights!$F$26</f>
        <v>MH0002</v>
      </c>
      <c r="D723" s="58" t="n">
        <f aca="false">Flights!$D$26</f>
        <v>46325</v>
      </c>
      <c r="E723" s="57" t="str">
        <f aca="false">Flights!$G$26&amp;"-"&amp;Flights!$H$26</f>
        <v>KUL-LHR</v>
      </c>
      <c r="F723" s="57" t="str">
        <f aca="false">Flights!$K$26</f>
        <v>BC</v>
      </c>
      <c r="G723" s="57" t="s">
        <v>416</v>
      </c>
      <c r="H723" s="57" t="s">
        <v>374</v>
      </c>
      <c r="I723" s="57" t="s">
        <v>495</v>
      </c>
      <c r="J723" s="57" t="s">
        <v>501</v>
      </c>
      <c r="K723" s="67" t="s">
        <v>497</v>
      </c>
      <c r="L723" s="67" t="s">
        <v>734</v>
      </c>
      <c r="M723" s="67" t="s">
        <v>447</v>
      </c>
      <c r="N723" s="67" t="s">
        <v>379</v>
      </c>
      <c r="O723" s="67" t="s">
        <v>499</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")))/(LEN(L_PendNeg)+1)),1,0),1)</f>
        <v>0</v>
      </c>
      <c r="BK723" s="61" t="n">
        <f aca="false">IFERROR(IF(SUMPRODUCT((LEN(BF723)-LEN(SUBSTITUTE(BF723," "&amp;L_PendStrict&amp;" "," ")))/(LEN(L_PendStrict)+1))&gt;SUMPRODUCT((LEN(BF723)-LEN(SUBSTITUTE(BF723," "&amp;L_PendNeg&amp;" "," ")))/(LEN(L_PendNeg)+1)),1,0),1)</f>
        <v>0</v>
      </c>
      <c r="BL723" s="61" t="n">
        <f aca="false">IFERROR(IF(OR(SUMPRODUCT(--ISNUMBER(SEARCH({"a0","a-0","a_0","a/0","a.0"},BN723)))&gt;0,SUMPRODUCT(--ISNUMBER(SEARCH({"ref 0","ref no 0","ref. 0","ref: 0","no. 0","no: 0","# 0","rev 0","email 0","memo 0","form 0","sheet 0","log 0","doc 0","report 0","photo 0","photos 0","img 0","file 0","ack 0","batch 0","lot 0","job 0","record 0","fax 0","letter 0","ref0","#0","no.0","no:0"},BM723)))&gt;0,AND(SUMPRODUCT(--ISNUMBER(SEARCH({" ref "," email "," memo "," form "," sheet "," report "," ack "," letter "," record "," log "," doc "," file "," batch "," lot "," job "," fax "," rev "," ticket "," case "," order "},(" "&amp;SUBSTITUTE(SUBSTITUTE(SUBSTITUTE(BM723,":"," "),"."," "),","," ")&amp;" "))))&gt;0,ISNUMBER(SEARCH("000",SUBSTITUTE(BM723,":"," ")))),SUMPRODUCT(--ISNUMBER(SEARCH({"http","www.","\",".pdf",".jpg",".jpeg",".png",".heic",".xls",".doc",".msg",".eml"},Z723)))&gt;0),1,0),0)</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IFERROR(IF(OR(SUMPRODUCT(--ISNUMBER(SEARCH({"a0","a-0","a_0","a/0","a.0"},BP723)))&gt;0,SUMPRODUCT(--ISNUMBER(SEARCH({"ref 0","ref no 0","ref. 0","ref: 0","no. 0","no: 0","# 0","rev 0","email 0","memo 0","form 0","sheet 0","log 0","doc 0","report 0","photo 0","photos 0","img 0","file 0","ack 0","batch 0","lot 0","job 0","record 0","fax 0","letter 0","ref0","#0","no.0","no:0"},BO723)))&gt;0,AND(SUMPRODUCT(--ISNUMBER(SEARCH({" ref "," email "," memo "," form "," sheet "," report "," ack "," letter "," record "," log "," doc "," file "," batch "," lot "," job "," fax "," rev "," ticket "," case "," order "},(" "&amp;SUBSTITUTE(SUBSTITUTE(SUBSTITUTE(BO723,":"," "),"."," "),","," ")&amp;" "))))&gt;0,ISNUMBER(SEARCH("000",SUBSTITUTE(BO723,":"," ")))),SUMPRODUCT(--ISNUMBER(SEARCH({"http","www.","\",".pdf",".jpg",".jpeg",".png",".heic",".xls",".doc",".msg",".eml"},W723)))&gt;0),1,0),0)</f>
        <v>0</v>
      </c>
    </row>
    <row r="724" customFormat="false" ht="41.25" hidden="false" customHeight="true" outlineLevel="0" collapsed="false">
      <c r="A724" s="57" t="s">
        <v>1454</v>
      </c>
      <c r="B724" s="57" t="s">
        <v>312</v>
      </c>
      <c r="C724" s="57" t="str">
        <f aca="false">Flights!$F$26</f>
        <v>MH0002</v>
      </c>
      <c r="D724" s="58" t="n">
        <f aca="false">Flights!$D$26</f>
        <v>46325</v>
      </c>
      <c r="E724" s="57" t="str">
        <f aca="false">Flights!$G$26&amp;"-"&amp;Flights!$H$26</f>
        <v>KUL-LHR</v>
      </c>
      <c r="F724" s="57" t="str">
        <f aca="false">Flights!$K$26</f>
        <v>BC</v>
      </c>
      <c r="G724" s="57" t="s">
        <v>416</v>
      </c>
      <c r="H724" s="57" t="s">
        <v>374</v>
      </c>
      <c r="I724" s="57" t="s">
        <v>495</v>
      </c>
      <c r="J724" s="57" t="s">
        <v>504</v>
      </c>
      <c r="K724" s="67" t="s">
        <v>497</v>
      </c>
      <c r="L724" s="67" t="s">
        <v>736</v>
      </c>
      <c r="M724" s="67" t="s">
        <v>447</v>
      </c>
      <c r="N724" s="67" t="s">
        <v>379</v>
      </c>
      <c r="O724" s="67" t="s">
        <v>499</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")))/(LEN(L_PendNeg)+1)),1,0),1)</f>
        <v>0</v>
      </c>
      <c r="BK724" s="61" t="n">
        <f aca="false">IFERROR(IF(SUMPRODUCT((LEN(BF724)-LEN(SUBSTITUTE(BF724," "&amp;L_PendStrict&amp;" "," ")))/(LEN(L_PendStrict)+1))&gt;SUMPRODUCT((LEN(BF724)-LEN(SUBSTITUTE(BF724," "&amp;L_PendNeg&amp;" "," ")))/(LEN(L_PendNeg)+1)),1,0),1)</f>
        <v>0</v>
      </c>
      <c r="BL724" s="61" t="n">
        <f aca="false">IFERROR(IF(OR(SUMPRODUCT(--ISNUMBER(SEARCH({"a0","a-0","a_0","a/0","a.0"},BN724)))&gt;0,SUMPRODUCT(--ISNUMBER(SEARCH({"ref 0","ref no 0","ref. 0","ref: 0","no. 0","no: 0","# 0","rev 0","email 0","memo 0","form 0","sheet 0","log 0","doc 0","report 0","photo 0","photos 0","img 0","file 0","ack 0","batch 0","lot 0","job 0","record 0","fax 0","letter 0","ref0","#0","no.0","no:0"},BM724)))&gt;0,AND(SUMPRODUCT(--ISNUMBER(SEARCH({" ref "," email "," memo "," form "," sheet "," report "," ack "," letter "," record "," log "," doc "," file "," batch "," lot "," job "," fax "," rev "," ticket "," case "," order "},(" "&amp;SUBSTITUTE(SUBSTITUTE(SUBSTITUTE(BM724,":"," "),"."," "),","," ")&amp;" "))))&gt;0,ISNUMBER(SEARCH("000",SUBSTITUTE(BM724,":"," ")))),SUMPRODUCT(--ISNUMBER(SEARCH({"http","www.","\",".pdf",".jpg",".jpeg",".png",".heic",".xls",".doc",".msg",".eml"},Z724)))&gt;0),1,0),0)</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IFERROR(IF(OR(SUMPRODUCT(--ISNUMBER(SEARCH({"a0","a-0","a_0","a/0","a.0"},BP724)))&gt;0,SUMPRODUCT(--ISNUMBER(SEARCH({"ref 0","ref no 0","ref. 0","ref: 0","no. 0","no: 0","# 0","rev 0","email 0","memo 0","form 0","sheet 0","log 0","doc 0","report 0","photo 0","photos 0","img 0","file 0","ack 0","batch 0","lot 0","job 0","record 0","fax 0","letter 0","ref0","#0","no.0","no:0"},BO724)))&gt;0,AND(SUMPRODUCT(--ISNUMBER(SEARCH({" ref "," email "," memo "," form "," sheet "," report "," ack "," letter "," record "," log "," doc "," file "," batch "," lot "," job "," fax "," rev "," ticket "," case "," order "},(" "&amp;SUBSTITUTE(SUBSTITUTE(SUBSTITUTE(BO724,":"," "),"."," "),","," ")&amp;" "))))&gt;0,ISNUMBER(SEARCH("000",SUBSTITUTE(BO724,":"," ")))),SUMPRODUCT(--ISNUMBER(SEARCH({"http","www.","\",".pdf",".jpg",".jpeg",".png",".heic",".xls",".doc",".msg",".eml"},W724)))&gt;0),1,0),0)</f>
        <v>0</v>
      </c>
    </row>
    <row r="725" customFormat="false" ht="41.25" hidden="false" customHeight="true" outlineLevel="0" collapsed="false">
      <c r="A725" s="57" t="s">
        <v>1455</v>
      </c>
      <c r="B725" s="57" t="s">
        <v>312</v>
      </c>
      <c r="C725" s="57" t="str">
        <f aca="false">Flights!$F$26</f>
        <v>MH0002</v>
      </c>
      <c r="D725" s="58" t="n">
        <f aca="false">Flights!$D$26</f>
        <v>46325</v>
      </c>
      <c r="E725" s="57" t="str">
        <f aca="false">Flights!$G$26&amp;"-"&amp;Flights!$H$26</f>
        <v>KUL-LHR</v>
      </c>
      <c r="F725" s="57" t="str">
        <f aca="false">Flights!$K$26</f>
        <v>BC</v>
      </c>
      <c r="G725" s="57" t="s">
        <v>416</v>
      </c>
      <c r="H725" s="57" t="s">
        <v>374</v>
      </c>
      <c r="I725" s="57" t="s">
        <v>495</v>
      </c>
      <c r="J725" s="57" t="s">
        <v>507</v>
      </c>
      <c r="K725" s="67" t="s">
        <v>497</v>
      </c>
      <c r="L725" s="67" t="s">
        <v>738</v>
      </c>
      <c r="M725" s="67" t="s">
        <v>447</v>
      </c>
      <c r="N725" s="67" t="s">
        <v>379</v>
      </c>
      <c r="O725" s="67" t="s">
        <v>499</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")))/(LEN(L_PendNeg)+1)),1,0),1)</f>
        <v>0</v>
      </c>
      <c r="BK725" s="61" t="n">
        <f aca="false">IFERROR(IF(SUMPRODUCT((LEN(BF725)-LEN(SUBSTITUTE(BF725," "&amp;L_PendStrict&amp;" "," ")))/(LEN(L_PendStrict)+1))&gt;SUMPRODUCT((LEN(BF725)-LEN(SUBSTITUTE(BF725," "&amp;L_PendNeg&amp;" "," ")))/(LEN(L_PendNeg)+1)),1,0),1)</f>
        <v>0</v>
      </c>
      <c r="BL725" s="61" t="n">
        <f aca="false">IFERROR(IF(OR(SUMPRODUCT(--ISNUMBER(SEARCH({"a0","a-0","a_0","a/0","a.0"},BN725)))&gt;0,SUMPRODUCT(--ISNUMBER(SEARCH({"ref 0","ref no 0","ref. 0","ref: 0","no. 0","no: 0","# 0","rev 0","email 0","memo 0","form 0","sheet 0","log 0","doc 0","report 0","photo 0","photos 0","img 0","file 0","ack 0","batch 0","lot 0","job 0","record 0","fax 0","letter 0","ref0","#0","no.0","no:0"},BM725)))&gt;0,AND(SUMPRODUCT(--ISNUMBER(SEARCH({" ref "," email "," memo "," form "," sheet "," report "," ack "," letter "," record "," log "," doc "," file "," batch "," lot "," job "," fax "," rev "," ticket "," case "," order "},(" "&amp;SUBSTITUTE(SUBSTITUTE(SUBSTITUTE(BM725,":"," "),"."," "),","," ")&amp;" "))))&gt;0,ISNUMBER(SEARCH("000",SUBSTITUTE(BM725,":"," ")))),SUMPRODUCT(--ISNUMBER(SEARCH({"http","www.","\",".pdf",".jpg",".jpeg",".png",".heic",".xls",".doc",".msg",".eml"},Z725)))&gt;0),1,0),0)</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IFERROR(IF(OR(SUMPRODUCT(--ISNUMBER(SEARCH({"a0","a-0","a_0","a/0","a.0"},BP725)))&gt;0,SUMPRODUCT(--ISNUMBER(SEARCH({"ref 0","ref no 0","ref. 0","ref: 0","no. 0","no: 0","# 0","rev 0","email 0","memo 0","form 0","sheet 0","log 0","doc 0","report 0","photo 0","photos 0","img 0","file 0","ack 0","batch 0","lot 0","job 0","record 0","fax 0","letter 0","ref0","#0","no.0","no:0"},BO725)))&gt;0,AND(SUMPRODUCT(--ISNUMBER(SEARCH({" ref "," email "," memo "," form "," sheet "," report "," ack "," letter "," record "," log "," doc "," file "," batch "," lot "," job "," fax "," rev "," ticket "," case "," order "},(" "&amp;SUBSTITUTE(SUBSTITUTE(SUBSTITUTE(BO725,":"," "),"."," "),","," ")&amp;" "))))&gt;0,ISNUMBER(SEARCH("000",SUBSTITUTE(BO725,":"," ")))),SUMPRODUCT(--ISNUMBER(SEARCH({"http","www.","\",".pdf",".jpg",".jpeg",".png",".heic",".xls",".doc",".msg",".eml"},W725)))&gt;0),1,0),0)</f>
        <v>0</v>
      </c>
    </row>
    <row r="726" customFormat="false" ht="41.25" hidden="false" customHeight="true" outlineLevel="0" collapsed="false">
      <c r="A726" s="57" t="s">
        <v>1456</v>
      </c>
      <c r="B726" s="57" t="s">
        <v>312</v>
      </c>
      <c r="C726" s="57" t="str">
        <f aca="false">Flights!$F$26</f>
        <v>MH0002</v>
      </c>
      <c r="D726" s="58" t="n">
        <f aca="false">Flights!$D$26</f>
        <v>46325</v>
      </c>
      <c r="E726" s="57" t="str">
        <f aca="false">Flights!$G$26&amp;"-"&amp;Flights!$H$26</f>
        <v>KUL-LHR</v>
      </c>
      <c r="F726" s="57" t="str">
        <f aca="false">Flights!$K$26</f>
        <v>BC</v>
      </c>
      <c r="G726" s="57" t="s">
        <v>416</v>
      </c>
      <c r="H726" s="57" t="s">
        <v>374</v>
      </c>
      <c r="I726" s="57" t="s">
        <v>495</v>
      </c>
      <c r="J726" s="57" t="s">
        <v>511</v>
      </c>
      <c r="K726" s="67" t="s">
        <v>497</v>
      </c>
      <c r="L726" s="67" t="s">
        <v>740</v>
      </c>
      <c r="M726" s="67" t="s">
        <v>447</v>
      </c>
      <c r="N726" s="67" t="s">
        <v>379</v>
      </c>
      <c r="O726" s="67" t="s">
        <v>499</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")))/(LEN(L_PendNeg)+1)),1,0),1)</f>
        <v>0</v>
      </c>
      <c r="BK726" s="61" t="n">
        <f aca="false">IFERROR(IF(SUMPRODUCT((LEN(BF726)-LEN(SUBSTITUTE(BF726," "&amp;L_PendStrict&amp;" "," ")))/(LEN(L_PendStrict)+1))&gt;SUMPRODUCT((LEN(BF726)-LEN(SUBSTITUTE(BF726," "&amp;L_PendNeg&amp;" "," ")))/(LEN(L_PendNeg)+1)),1,0),1)</f>
        <v>0</v>
      </c>
      <c r="BL726" s="61" t="n">
        <f aca="false">IFERROR(IF(OR(SUMPRODUCT(--ISNUMBER(SEARCH({"a0","a-0","a_0","a/0","a.0"},BN726)))&gt;0,SUMPRODUCT(--ISNUMBER(SEARCH({"ref 0","ref no 0","ref. 0","ref: 0","no. 0","no: 0","# 0","rev 0","email 0","memo 0","form 0","sheet 0","log 0","doc 0","report 0","photo 0","photos 0","img 0","file 0","ack 0","batch 0","lot 0","job 0","record 0","fax 0","letter 0","ref0","#0","no.0","no:0"},BM726)))&gt;0,AND(SUMPRODUCT(--ISNUMBER(SEARCH({" ref "," email "," memo "," form "," sheet "," report "," ack "," letter "," record "," log "," doc "," file "," batch "," lot "," job "," fax "," rev "," ticket "," case "," order "},(" "&amp;SUBSTITUTE(SUBSTITUTE(SUBSTITUTE(BM726,":"," "),"."," "),","," ")&amp;" "))))&gt;0,ISNUMBER(SEARCH("000",SUBSTITUTE(BM726,":"," ")))),SUMPRODUCT(--ISNUMBER(SEARCH({"http","www.","\",".pdf",".jpg",".jpeg",".png",".heic",".xls",".doc",".msg",".eml"},Z726)))&gt;0),1,0),0)</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IFERROR(IF(OR(SUMPRODUCT(--ISNUMBER(SEARCH({"a0","a-0","a_0","a/0","a.0"},BP726)))&gt;0,SUMPRODUCT(--ISNUMBER(SEARCH({"ref 0","ref no 0","ref. 0","ref: 0","no. 0","no: 0","# 0","rev 0","email 0","memo 0","form 0","sheet 0","log 0","doc 0","report 0","photo 0","photos 0","img 0","file 0","ack 0","batch 0","lot 0","job 0","record 0","fax 0","letter 0","ref0","#0","no.0","no:0"},BO726)))&gt;0,AND(SUMPRODUCT(--ISNUMBER(SEARCH({" ref "," email "," memo "," form "," sheet "," report "," ack "," letter "," record "," log "," doc "," file "," batch "," lot "," job "," fax "," rev "," ticket "," case "," order "},(" "&amp;SUBSTITUTE(SUBSTITUTE(SUBSTITUTE(BO726,":"," "),"."," "),","," ")&amp;" "))))&gt;0,ISNUMBER(SEARCH("000",SUBSTITUTE(BO726,":"," ")))),SUMPRODUCT(--ISNUMBER(SEARCH({"http","www.","\",".pdf",".jpg",".jpeg",".png",".heic",".xls",".doc",".msg",".eml"},W726)))&gt;0),1,0),0)</f>
        <v>0</v>
      </c>
    </row>
    <row r="727" customFormat="false" ht="54" hidden="false" customHeight="true" outlineLevel="0" collapsed="false">
      <c r="A727" s="57" t="s">
        <v>1457</v>
      </c>
      <c r="B727" s="57" t="s">
        <v>312</v>
      </c>
      <c r="C727" s="57" t="str">
        <f aca="false">Flights!$F$26</f>
        <v>MH0002</v>
      </c>
      <c r="D727" s="58" t="n">
        <f aca="false">Flights!$D$26</f>
        <v>46325</v>
      </c>
      <c r="E727" s="57" t="str">
        <f aca="false">Flights!$G$26&amp;"-"&amp;Flights!$H$26</f>
        <v>KUL-LHR</v>
      </c>
      <c r="F727" s="57" t="str">
        <f aca="false">Flights!$K$26</f>
        <v>BC</v>
      </c>
      <c r="G727" s="57" t="s">
        <v>416</v>
      </c>
      <c r="H727" s="57" t="s">
        <v>374</v>
      </c>
      <c r="I727" s="57" t="s">
        <v>495</v>
      </c>
      <c r="J727" s="57" t="s">
        <v>514</v>
      </c>
      <c r="K727" s="67" t="s">
        <v>612</v>
      </c>
      <c r="L727" s="67" t="s">
        <v>742</v>
      </c>
      <c r="M727" s="67" t="s">
        <v>447</v>
      </c>
      <c r="N727" s="67" t="s">
        <v>379</v>
      </c>
      <c r="O727" s="67" t="s">
        <v>517</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")))/(LEN(L_PendNeg)+1)),1,0),1)</f>
        <v>0</v>
      </c>
      <c r="BK727" s="61" t="n">
        <f aca="false">IFERROR(IF(SUMPRODUCT((LEN(BF727)-LEN(SUBSTITUTE(BF727," "&amp;L_PendStrict&amp;" "," ")))/(LEN(L_PendStrict)+1))&gt;SUMPRODUCT((LEN(BF727)-LEN(SUBSTITUTE(BF727," "&amp;L_PendNeg&amp;" "," ")))/(LEN(L_PendNeg)+1)),1,0),1)</f>
        <v>0</v>
      </c>
      <c r="BL727" s="61" t="n">
        <f aca="false">IFERROR(IF(OR(SUMPRODUCT(--ISNUMBER(SEARCH({"a0","a-0","a_0","a/0","a.0"},BN727)))&gt;0,SUMPRODUCT(--ISNUMBER(SEARCH({"ref 0","ref no 0","ref. 0","ref: 0","no. 0","no: 0","# 0","rev 0","email 0","memo 0","form 0","sheet 0","log 0","doc 0","report 0","photo 0","photos 0","img 0","file 0","ack 0","batch 0","lot 0","job 0","record 0","fax 0","letter 0","ref0","#0","no.0","no:0"},BM727)))&gt;0,AND(SUMPRODUCT(--ISNUMBER(SEARCH({" ref "," email "," memo "," form "," sheet "," report "," ack "," letter "," record "," log "," doc "," file "," batch "," lot "," job "," fax "," rev "," ticket "," case "," order "},(" "&amp;SUBSTITUTE(SUBSTITUTE(SUBSTITUTE(BM727,":"," "),"."," "),","," ")&amp;" "))))&gt;0,ISNUMBER(SEARCH("000",SUBSTITUTE(BM727,":"," ")))),SUMPRODUCT(--ISNUMBER(SEARCH({"http","www.","\",".pdf",".jpg",".jpeg",".png",".heic",".xls",".doc",".msg",".eml"},Z727)))&gt;0),1,0),0)</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IFERROR(IF(OR(SUMPRODUCT(--ISNUMBER(SEARCH({"a0","a-0","a_0","a/0","a.0"},BP727)))&gt;0,SUMPRODUCT(--ISNUMBER(SEARCH({"ref 0","ref no 0","ref. 0","ref: 0","no. 0","no: 0","# 0","rev 0","email 0","memo 0","form 0","sheet 0","log 0","doc 0","report 0","photo 0","photos 0","img 0","file 0","ack 0","batch 0","lot 0","job 0","record 0","fax 0","letter 0","ref0","#0","no.0","no:0"},BO727)))&gt;0,AND(SUMPRODUCT(--ISNUMBER(SEARCH({" ref "," email "," memo "," form "," sheet "," report "," ack "," letter "," record "," log "," doc "," file "," batch "," lot "," job "," fax "," rev "," ticket "," case "," order "},(" "&amp;SUBSTITUTE(SUBSTITUTE(SUBSTITUTE(BO727,":"," "),"."," "),","," ")&amp;" "))))&gt;0,ISNUMBER(SEARCH("000",SUBSTITUTE(BO727,":"," ")))),SUMPRODUCT(--ISNUMBER(SEARCH({"http","www.","\",".pdf",".jpg",".jpeg",".png",".heic",".xls",".doc",".msg",".eml"},W727)))&gt;0),1,0),0)</f>
        <v>0</v>
      </c>
    </row>
    <row r="728" customFormat="false" ht="41.25" hidden="false" customHeight="true" outlineLevel="0" collapsed="false">
      <c r="A728" s="57" t="s">
        <v>1458</v>
      </c>
      <c r="B728" s="57" t="s">
        <v>312</v>
      </c>
      <c r="C728" s="57" t="str">
        <f aca="false">Flights!$F$26</f>
        <v>MH0002</v>
      </c>
      <c r="D728" s="58" t="n">
        <f aca="false">Flights!$D$26</f>
        <v>46325</v>
      </c>
      <c r="E728" s="57" t="str">
        <f aca="false">Flights!$G$26&amp;"-"&amp;Flights!$H$26</f>
        <v>KUL-LHR</v>
      </c>
      <c r="F728" s="57" t="str">
        <f aca="false">Flights!$K$26</f>
        <v>BC</v>
      </c>
      <c r="G728" s="57" t="s">
        <v>416</v>
      </c>
      <c r="H728" s="57" t="s">
        <v>374</v>
      </c>
      <c r="I728" s="57" t="s">
        <v>495</v>
      </c>
      <c r="J728" s="57" t="s">
        <v>519</v>
      </c>
      <c r="K728" s="67" t="s">
        <v>497</v>
      </c>
      <c r="L728" s="67" t="s">
        <v>744</v>
      </c>
      <c r="M728" s="67" t="s">
        <v>447</v>
      </c>
      <c r="N728" s="67" t="s">
        <v>379</v>
      </c>
      <c r="O728" s="67" t="s">
        <v>499</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")))/(LEN(L_PendNeg)+1)),1,0),1)</f>
        <v>0</v>
      </c>
      <c r="BK728" s="61" t="n">
        <f aca="false">IFERROR(IF(SUMPRODUCT((LEN(BF728)-LEN(SUBSTITUTE(BF728," "&amp;L_PendStrict&amp;" "," ")))/(LEN(L_PendStrict)+1))&gt;SUMPRODUCT((LEN(BF728)-LEN(SUBSTITUTE(BF728," "&amp;L_PendNeg&amp;" "," ")))/(LEN(L_PendNeg)+1)),1,0),1)</f>
        <v>0</v>
      </c>
      <c r="BL728" s="61" t="n">
        <f aca="false">IFERROR(IF(OR(SUMPRODUCT(--ISNUMBER(SEARCH({"a0","a-0","a_0","a/0","a.0"},BN728)))&gt;0,SUMPRODUCT(--ISNUMBER(SEARCH({"ref 0","ref no 0","ref. 0","ref: 0","no. 0","no: 0","# 0","rev 0","email 0","memo 0","form 0","sheet 0","log 0","doc 0","report 0","photo 0","photos 0","img 0","file 0","ack 0","batch 0","lot 0","job 0","record 0","fax 0","letter 0","ref0","#0","no.0","no:0"},BM728)))&gt;0,AND(SUMPRODUCT(--ISNUMBER(SEARCH({" ref "," email "," memo "," form "," sheet "," report "," ack "," letter "," record "," log "," doc "," file "," batch "," lot "," job "," fax "," rev "," ticket "," case "," order "},(" "&amp;SUBSTITUTE(SUBSTITUTE(SUBSTITUTE(BM728,":"," "),"."," "),","," ")&amp;" "))))&gt;0,ISNUMBER(SEARCH("000",SUBSTITUTE(BM728,":"," ")))),SUMPRODUCT(--ISNUMBER(SEARCH({"http","www.","\",".pdf",".jpg",".jpeg",".png",".heic",".xls",".doc",".msg",".eml"},Z728)))&gt;0),1,0),0)</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IFERROR(IF(OR(SUMPRODUCT(--ISNUMBER(SEARCH({"a0","a-0","a_0","a/0","a.0"},BP728)))&gt;0,SUMPRODUCT(--ISNUMBER(SEARCH({"ref 0","ref no 0","ref. 0","ref: 0","no. 0","no: 0","# 0","rev 0","email 0","memo 0","form 0","sheet 0","log 0","doc 0","report 0","photo 0","photos 0","img 0","file 0","ack 0","batch 0","lot 0","job 0","record 0","fax 0","letter 0","ref0","#0","no.0","no:0"},BO728)))&gt;0,AND(SUMPRODUCT(--ISNUMBER(SEARCH({" ref "," email "," memo "," form "," sheet "," report "," ack "," letter "," record "," log "," doc "," file "," batch "," lot "," job "," fax "," rev "," ticket "," case "," order "},(" "&amp;SUBSTITUTE(SUBSTITUTE(SUBSTITUTE(BO728,":"," "),"."," "),","," ")&amp;" "))))&gt;0,ISNUMBER(SEARCH("000",SUBSTITUTE(BO728,":"," ")))),SUMPRODUCT(--ISNUMBER(SEARCH({"http","www.","\",".pdf",".jpg",".jpeg",".png",".heic",".xls",".doc",".msg",".eml"},W728)))&gt;0),1,0),0)</f>
        <v>0</v>
      </c>
    </row>
    <row r="729" customFormat="false" ht="41.25" hidden="false" customHeight="true" outlineLevel="0" collapsed="false">
      <c r="A729" s="57" t="s">
        <v>1459</v>
      </c>
      <c r="B729" s="57" t="s">
        <v>312</v>
      </c>
      <c r="C729" s="57" t="str">
        <f aca="false">Flights!$F$26</f>
        <v>MH0002</v>
      </c>
      <c r="D729" s="58" t="n">
        <f aca="false">Flights!$D$26</f>
        <v>46325</v>
      </c>
      <c r="E729" s="57" t="str">
        <f aca="false">Flights!$G$26&amp;"-"&amp;Flights!$H$26</f>
        <v>KUL-LHR</v>
      </c>
      <c r="F729" s="57" t="str">
        <f aca="false">Flights!$K$26</f>
        <v>BC</v>
      </c>
      <c r="G729" s="57" t="s">
        <v>416</v>
      </c>
      <c r="H729" s="57" t="s">
        <v>374</v>
      </c>
      <c r="I729" s="57" t="s">
        <v>443</v>
      </c>
      <c r="J729" s="57" t="s">
        <v>522</v>
      </c>
      <c r="K729" s="67" t="s">
        <v>445</v>
      </c>
      <c r="L729" s="67" t="s">
        <v>746</v>
      </c>
      <c r="M729" s="67" t="s">
        <v>447</v>
      </c>
      <c r="N729" s="67" t="s">
        <v>379</v>
      </c>
      <c r="O729" s="67" t="s">
        <v>499</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")))/(LEN(L_PendNeg)+1)),1,0),1)</f>
        <v>0</v>
      </c>
      <c r="BK729" s="61" t="n">
        <f aca="false">IFERROR(IF(SUMPRODUCT((LEN(BF729)-LEN(SUBSTITUTE(BF729," "&amp;L_PendStrict&amp;" "," ")))/(LEN(L_PendStrict)+1))&gt;SUMPRODUCT((LEN(BF729)-LEN(SUBSTITUTE(BF729," "&amp;L_PendNeg&amp;" "," ")))/(LEN(L_PendNeg)+1)),1,0),1)</f>
        <v>0</v>
      </c>
      <c r="BL729" s="61" t="n">
        <f aca="false">IFERROR(IF(OR(SUMPRODUCT(--ISNUMBER(SEARCH({"a0","a-0","a_0","a/0","a.0"},BN729)))&gt;0,SUMPRODUCT(--ISNUMBER(SEARCH({"ref 0","ref no 0","ref. 0","ref: 0","no. 0","no: 0","# 0","rev 0","email 0","memo 0","form 0","sheet 0","log 0","doc 0","report 0","photo 0","photos 0","img 0","file 0","ack 0","batch 0","lot 0","job 0","record 0","fax 0","letter 0","ref0","#0","no.0","no:0"},BM729)))&gt;0,AND(SUMPRODUCT(--ISNUMBER(SEARCH({" ref "," email "," memo "," form "," sheet "," report "," ack "," letter "," record "," log "," doc "," file "," batch "," lot "," job "," fax "," rev "," ticket "," case "," order "},(" "&amp;SUBSTITUTE(SUBSTITUTE(SUBSTITUTE(BM729,":"," "),"."," "),","," ")&amp;" "))))&gt;0,ISNUMBER(SEARCH("000",SUBSTITUTE(BM729,":"," ")))),SUMPRODUCT(--ISNUMBER(SEARCH({"http","www.","\",".pdf",".jpg",".jpeg",".png",".heic",".xls",".doc",".msg",".eml"},Z729)))&gt;0),1,0),0)</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IFERROR(IF(OR(SUMPRODUCT(--ISNUMBER(SEARCH({"a0","a-0","a_0","a/0","a.0"},BP729)))&gt;0,SUMPRODUCT(--ISNUMBER(SEARCH({"ref 0","ref no 0","ref. 0","ref: 0","no. 0","no: 0","# 0","rev 0","email 0","memo 0","form 0","sheet 0","log 0","doc 0","report 0","photo 0","photos 0","img 0","file 0","ack 0","batch 0","lot 0","job 0","record 0","fax 0","letter 0","ref0","#0","no.0","no:0"},BO729)))&gt;0,AND(SUMPRODUCT(--ISNUMBER(SEARCH({" ref "," email "," memo "," form "," sheet "," report "," ack "," letter "," record "," log "," doc "," file "," batch "," lot "," job "," fax "," rev "," ticket "," case "," order "},(" "&amp;SUBSTITUTE(SUBSTITUTE(SUBSTITUTE(BO729,":"," "),"."," "),","," ")&amp;" "))))&gt;0,ISNUMBER(SEARCH("000",SUBSTITUTE(BO729,":"," ")))),SUMPRODUCT(--ISNUMBER(SEARCH({"http","www.","\",".pdf",".jpg",".jpeg",".png",".heic",".xls",".doc",".msg",".eml"},W729)))&gt;0),1,0),0)</f>
        <v>0</v>
      </c>
    </row>
    <row r="730" customFormat="false" ht="41.25" hidden="false" customHeight="true" outlineLevel="0" collapsed="false">
      <c r="A730" s="57" t="s">
        <v>1460</v>
      </c>
      <c r="B730" s="57" t="s">
        <v>312</v>
      </c>
      <c r="C730" s="57" t="str">
        <f aca="false">Flights!$F$26</f>
        <v>MH0002</v>
      </c>
      <c r="D730" s="58" t="n">
        <f aca="false">Flights!$D$26</f>
        <v>46325</v>
      </c>
      <c r="E730" s="57" t="str">
        <f aca="false">Flights!$G$26&amp;"-"&amp;Flights!$H$26</f>
        <v>KUL-LHR</v>
      </c>
      <c r="F730" s="57" t="str">
        <f aca="false">Flights!$K$26</f>
        <v>BC</v>
      </c>
      <c r="G730" s="57" t="s">
        <v>416</v>
      </c>
      <c r="H730" s="57" t="s">
        <v>374</v>
      </c>
      <c r="I730" s="57" t="s">
        <v>443</v>
      </c>
      <c r="J730" s="57" t="s">
        <v>619</v>
      </c>
      <c r="K730" s="67" t="s">
        <v>445</v>
      </c>
      <c r="L730" s="67" t="s">
        <v>748</v>
      </c>
      <c r="M730" s="67" t="s">
        <v>447</v>
      </c>
      <c r="N730" s="67" t="s">
        <v>379</v>
      </c>
      <c r="O730" s="67" t="s">
        <v>499</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")))/(LEN(L_PendNeg)+1)),1,0),1)</f>
        <v>0</v>
      </c>
      <c r="BK730" s="61" t="n">
        <f aca="false">IFERROR(IF(SUMPRODUCT((LEN(BF730)-LEN(SUBSTITUTE(BF730," "&amp;L_PendStrict&amp;" "," ")))/(LEN(L_PendStrict)+1))&gt;SUMPRODUCT((LEN(BF730)-LEN(SUBSTITUTE(BF730," "&amp;L_PendNeg&amp;" "," ")))/(LEN(L_PendNeg)+1)),1,0),1)</f>
        <v>0</v>
      </c>
      <c r="BL730" s="61" t="n">
        <f aca="false">IFERROR(IF(OR(SUMPRODUCT(--ISNUMBER(SEARCH({"a0","a-0","a_0","a/0","a.0"},BN730)))&gt;0,SUMPRODUCT(--ISNUMBER(SEARCH({"ref 0","ref no 0","ref. 0","ref: 0","no. 0","no: 0","# 0","rev 0","email 0","memo 0","form 0","sheet 0","log 0","doc 0","report 0","photo 0","photos 0","img 0","file 0","ack 0","batch 0","lot 0","job 0","record 0","fax 0","letter 0","ref0","#0","no.0","no:0"},BM730)))&gt;0,AND(SUMPRODUCT(--ISNUMBER(SEARCH({" ref "," email "," memo "," form "," sheet "," report "," ack "," letter "," record "," log "," doc "," file "," batch "," lot "," job "," fax "," rev "," ticket "," case "," order "},(" "&amp;SUBSTITUTE(SUBSTITUTE(SUBSTITUTE(BM730,":"," "),"."," "),","," ")&amp;" "))))&gt;0,ISNUMBER(SEARCH("000",SUBSTITUTE(BM730,":"," ")))),SUMPRODUCT(--ISNUMBER(SEARCH({"http","www.","\",".pdf",".jpg",".jpeg",".png",".heic",".xls",".doc",".msg",".eml"},Z730)))&gt;0),1,0),0)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IFERROR(IF(OR(SUMPRODUCT(--ISNUMBER(SEARCH({"a0","a-0","a_0","a/0","a.0"},BP730)))&gt;0,SUMPRODUCT(--ISNUMBER(SEARCH({"ref 0","ref no 0","ref. 0","ref: 0","no. 0","no: 0","# 0","rev 0","email 0","memo 0","form 0","sheet 0","log 0","doc 0","report 0","photo 0","photos 0","img 0","file 0","ack 0","batch 0","lot 0","job 0","record 0","fax 0","letter 0","ref0","#0","no.0","no:0"},BO730)))&gt;0,AND(SUMPRODUCT(--ISNUMBER(SEARCH({" ref "," email "," memo "," form "," sheet "," report "," ack "," letter "," record "," log "," doc "," file "," batch "," lot "," job "," fax "," rev "," ticket "," case "," order "},(" "&amp;SUBSTITUTE(SUBSTITUTE(SUBSTITUTE(BO730,":"," "),"."," "),","," ")&amp;" "))))&gt;0,ISNUMBER(SEARCH("000",SUBSTITUTE(BO730,":"," ")))),SUMPRODUCT(--ISNUMBER(SEARCH({"http","www.","\",".pdf",".jpg",".jpeg",".png",".heic",".xls",".doc",".msg",".eml"},W730)))&gt;0),1,0),0)</f>
        <v>0</v>
      </c>
    </row>
    <row r="731" customFormat="false" ht="41.25" hidden="false" customHeight="true" outlineLevel="0" collapsed="false">
      <c r="A731" s="57" t="s">
        <v>1461</v>
      </c>
      <c r="B731" s="57" t="s">
        <v>312</v>
      </c>
      <c r="C731" s="57" t="str">
        <f aca="false">Flights!$F$26</f>
        <v>MH0002</v>
      </c>
      <c r="D731" s="58" t="n">
        <f aca="false">Flights!$D$26</f>
        <v>46325</v>
      </c>
      <c r="E731" s="57" t="str">
        <f aca="false">Flights!$G$26&amp;"-"&amp;Flights!$H$26</f>
        <v>KUL-LHR</v>
      </c>
      <c r="F731" s="57" t="str">
        <f aca="false">Flights!$K$26</f>
        <v>BC</v>
      </c>
      <c r="G731" s="57" t="s">
        <v>416</v>
      </c>
      <c r="H731" s="57" t="s">
        <v>374</v>
      </c>
      <c r="I731" s="57" t="s">
        <v>443</v>
      </c>
      <c r="J731" s="57" t="s">
        <v>622</v>
      </c>
      <c r="K731" s="67" t="s">
        <v>445</v>
      </c>
      <c r="L731" s="67" t="s">
        <v>750</v>
      </c>
      <c r="M731" s="67" t="s">
        <v>447</v>
      </c>
      <c r="N731" s="67" t="s">
        <v>379</v>
      </c>
      <c r="O731" s="67" t="s">
        <v>499</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")))/(LEN(L_PendNeg)+1)),1,0),1)</f>
        <v>0</v>
      </c>
      <c r="BK731" s="61" t="n">
        <f aca="false">IFERROR(IF(SUMPRODUCT((LEN(BF731)-LEN(SUBSTITUTE(BF731," "&amp;L_PendStrict&amp;" "," ")))/(LEN(L_PendStrict)+1))&gt;SUMPRODUCT((LEN(BF731)-LEN(SUBSTITUTE(BF731," "&amp;L_PendNeg&amp;" "," ")))/(LEN(L_PendNeg)+1)),1,0),1)</f>
        <v>0</v>
      </c>
      <c r="BL731" s="61" t="n">
        <f aca="false">IFERROR(IF(OR(SUMPRODUCT(--ISNUMBER(SEARCH({"a0","a-0","a_0","a/0","a.0"},BN731)))&gt;0,SUMPRODUCT(--ISNUMBER(SEARCH({"ref 0","ref no 0","ref. 0","ref: 0","no. 0","no: 0","# 0","rev 0","email 0","memo 0","form 0","sheet 0","log 0","doc 0","report 0","photo 0","photos 0","img 0","file 0","ack 0","batch 0","lot 0","job 0","record 0","fax 0","letter 0","ref0","#0","no.0","no:0"},BM731)))&gt;0,AND(SUMPRODUCT(--ISNUMBER(SEARCH({" ref "," email "," memo "," form "," sheet "," report "," ack "," letter "," record "," log "," doc "," file "," batch "," lot "," job "," fax "," rev "," ticket "," case "," order "},(" "&amp;SUBSTITUTE(SUBSTITUTE(SUBSTITUTE(BM731,":"," "),"."," "),","," ")&amp;" "))))&gt;0,ISNUMBER(SEARCH("000",SUBSTITUTE(BM731,":"," ")))),SUMPRODUCT(--ISNUMBER(SEARCH({"http","www.","\",".pdf",".jpg",".jpeg",".png",".heic",".xls",".doc",".msg",".eml"},Z731)))&gt;0),1,0),0)</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IFERROR(IF(OR(SUMPRODUCT(--ISNUMBER(SEARCH({"a0","a-0","a_0","a/0","a.0"},BP731)))&gt;0,SUMPRODUCT(--ISNUMBER(SEARCH({"ref 0","ref no 0","ref. 0","ref: 0","no. 0","no: 0","# 0","rev 0","email 0","memo 0","form 0","sheet 0","log 0","doc 0","report 0","photo 0","photos 0","img 0","file 0","ack 0","batch 0","lot 0","job 0","record 0","fax 0","letter 0","ref0","#0","no.0","no:0"},BO731)))&gt;0,AND(SUMPRODUCT(--ISNUMBER(SEARCH({" ref "," email "," memo "," form "," sheet "," report "," ack "," letter "," record "," log "," doc "," file "," batch "," lot "," job "," fax "," rev "," ticket "," case "," order "},(" "&amp;SUBSTITUTE(SUBSTITUTE(SUBSTITUTE(BO731,":"," "),"."," "),","," ")&amp;" "))))&gt;0,ISNUMBER(SEARCH("000",SUBSTITUTE(BO731,":"," ")))),SUMPRODUCT(--ISNUMBER(SEARCH({"http","www.","\",".pdf",".jpg",".jpeg",".png",".heic",".xls",".doc",".msg",".eml"},W731)))&gt;0),1,0),0)</f>
        <v>0</v>
      </c>
    </row>
    <row r="732" customFormat="false" ht="39.75" hidden="false" customHeight="true" outlineLevel="0" collapsed="false">
      <c r="A732" s="57" t="s">
        <v>1462</v>
      </c>
      <c r="B732" s="57" t="s">
        <v>312</v>
      </c>
      <c r="C732" s="57" t="str">
        <f aca="false">Flights!$F$26</f>
        <v>MH0002</v>
      </c>
      <c r="D732" s="58" t="n">
        <f aca="false">Flights!$D$26</f>
        <v>46325</v>
      </c>
      <c r="E732" s="57" t="str">
        <f aca="false">Flights!$G$26&amp;"-"&amp;Flights!$H$26</f>
        <v>KUL-LHR</v>
      </c>
      <c r="F732" s="57" t="str">
        <f aca="false">Flights!$K$26</f>
        <v>BC</v>
      </c>
      <c r="G732" s="57" t="s">
        <v>416</v>
      </c>
      <c r="H732" s="57" t="s">
        <v>374</v>
      </c>
      <c r="I732" s="57" t="s">
        <v>625</v>
      </c>
      <c r="J732" s="57" t="s">
        <v>626</v>
      </c>
      <c r="K732" s="67" t="s">
        <v>497</v>
      </c>
      <c r="L732" s="67" t="s">
        <v>752</v>
      </c>
      <c r="M732" s="67" t="s">
        <v>187</v>
      </c>
      <c r="N732" s="67" t="s">
        <v>379</v>
      </c>
      <c r="O732" s="67" t="s">
        <v>628</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")))/(LEN(L_PendNeg)+1)),1,0),1)</f>
        <v>0</v>
      </c>
      <c r="BK732" s="61" t="n">
        <f aca="false">IFERROR(IF(SUMPRODUCT((LEN(BF732)-LEN(SUBSTITUTE(BF732," "&amp;L_PendStrict&amp;" "," ")))/(LEN(L_PendStrict)+1))&gt;SUMPRODUCT((LEN(BF732)-LEN(SUBSTITUTE(BF732," "&amp;L_PendNeg&amp;" "," ")))/(LEN(L_PendNeg)+1)),1,0),1)</f>
        <v>0</v>
      </c>
      <c r="BL732" s="61" t="n">
        <f aca="false">IFERROR(IF(OR(SUMPRODUCT(--ISNUMBER(SEARCH({"a0","a-0","a_0","a/0","a.0"},BN732)))&gt;0,SUMPRODUCT(--ISNUMBER(SEARCH({"ref 0","ref no 0","ref. 0","ref: 0","no. 0","no: 0","# 0","rev 0","email 0","memo 0","form 0","sheet 0","log 0","doc 0","report 0","photo 0","photos 0","img 0","file 0","ack 0","batch 0","lot 0","job 0","record 0","fax 0","letter 0","ref0","#0","no.0","no:0"},BM732)))&gt;0,AND(SUMPRODUCT(--ISNUMBER(SEARCH({" ref "," email "," memo "," form "," sheet "," report "," ack "," letter "," record "," log "," doc "," file "," batch "," lot "," job "," fax "," rev "," ticket "," case "," order "},(" "&amp;SUBSTITUTE(SUBSTITUTE(SUBSTITUTE(BM732,":"," "),"."," "),","," ")&amp;" "))))&gt;0,ISNUMBER(SEARCH("000",SUBSTITUTE(BM732,":"," ")))),SUMPRODUCT(--ISNUMBER(SEARCH({"http","www.","\",".pdf",".jpg",".jpeg",".png",".heic",".xls",".doc",".msg",".eml"},Z732)))&gt;0),1,0),0)</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IFERROR(IF(OR(SUMPRODUCT(--ISNUMBER(SEARCH({"a0","a-0","a_0","a/0","a.0"},BP732)))&gt;0,SUMPRODUCT(--ISNUMBER(SEARCH({"ref 0","ref no 0","ref. 0","ref: 0","no. 0","no: 0","# 0","rev 0","email 0","memo 0","form 0","sheet 0","log 0","doc 0","report 0","photo 0","photos 0","img 0","file 0","ack 0","batch 0","lot 0","job 0","record 0","fax 0","letter 0","ref0","#0","no.0","no:0"},BO732)))&gt;0,AND(SUMPRODUCT(--ISNUMBER(SEARCH({" ref "," email "," memo "," form "," sheet "," report "," ack "," letter "," record "," log "," doc "," file "," batch "," lot "," job "," fax "," rev "," ticket "," case "," order "},(" "&amp;SUBSTITUTE(SUBSTITUTE(SUBSTITUTE(BO732,":"," "),"."," "),","," ")&amp;" "))))&gt;0,ISNUMBER(SEARCH("000",SUBSTITUTE(BO732,":"," ")))),SUMPRODUCT(--ISNUMBER(SEARCH({"http","www.","\",".pdf",".jpg",".jpeg",".png",".heic",".xls",".doc",".msg",".eml"},W732)))&gt;0),1,0),0)</f>
        <v>0</v>
      </c>
    </row>
    <row r="733" customFormat="false" ht="39.75" hidden="false" customHeight="true" outlineLevel="0" collapsed="false">
      <c r="A733" s="57" t="s">
        <v>1463</v>
      </c>
      <c r="B733" s="57" t="s">
        <v>312</v>
      </c>
      <c r="C733" s="57" t="str">
        <f aca="false">Flights!$F$26</f>
        <v>MH0002</v>
      </c>
      <c r="D733" s="58" t="n">
        <f aca="false">Flights!$D$26</f>
        <v>46325</v>
      </c>
      <c r="E733" s="57" t="str">
        <f aca="false">Flights!$G$26&amp;"-"&amp;Flights!$H$26</f>
        <v>KUL-LHR</v>
      </c>
      <c r="F733" s="57" t="str">
        <f aca="false">Flights!$K$26</f>
        <v>BC</v>
      </c>
      <c r="G733" s="57" t="s">
        <v>455</v>
      </c>
      <c r="H733" s="57" t="s">
        <v>456</v>
      </c>
      <c r="I733" s="57" t="s">
        <v>375</v>
      </c>
      <c r="J733" s="57" t="s">
        <v>457</v>
      </c>
      <c r="K733" s="67" t="s">
        <v>422</v>
      </c>
      <c r="L733" s="67" t="s">
        <v>458</v>
      </c>
      <c r="M733" s="67"/>
      <c r="N733" s="67" t="s">
        <v>379</v>
      </c>
      <c r="O733" s="67" t="s">
        <v>459</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IFERROR(IF(OR(SUMPRODUCT(--ISNUMBER(SEARCH({"a0","a-0","a_0","a/0","a.0"},BN733)))&gt;0,SUMPRODUCT(--ISNUMBER(SEARCH({"ref 0","ref no 0","ref. 0","ref: 0","no. 0","no: 0","# 0","rev 0","email 0","memo 0","form 0","sheet 0","log 0","doc 0","report 0","photo 0","photos 0","img 0","file 0","ack 0","batch 0","lot 0","job 0","record 0","fax 0","letter 0","ref0","#0","no.0","no:0"},BM733)))&gt;0,AND(SUMPRODUCT(--ISNUMBER(SEARCH({" ref "," email "," memo "," form "," sheet "," report "," ack "," letter "," record "," log "," doc "," file "," batch "," lot "," job "," fax "," rev "," ticket "," case "," order "},(" "&amp;SUBSTITUTE(SUBSTITUTE(SUBSTITUTE(BM733,":"," "),"."," "),","," ")&amp;" "))))&gt;0,ISNUMBER(SEARCH("000",SUBSTITUTE(BM733,":"," ")))),SUMPRODUCT(--ISNUMBER(SEARCH({"http","www.","\",".pdf",".jpg",".jpeg",".png",".heic",".xls",".doc",".msg",".eml"},Z733)))&gt;0),1,0),0)</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IFERROR(IF(OR(SUMPRODUCT(--ISNUMBER(SEARCH({"a0","a-0","a_0","a/0","a.0"},BP733)))&gt;0,SUMPRODUCT(--ISNUMBER(SEARCH({"ref 0","ref no 0","ref. 0","ref: 0","no. 0","no: 0","# 0","rev 0","email 0","memo 0","form 0","sheet 0","log 0","doc 0","report 0","photo 0","photos 0","img 0","file 0","ack 0","batch 0","lot 0","job 0","record 0","fax 0","letter 0","ref0","#0","no.0","no:0"},BO733)))&gt;0,AND(SUMPRODUCT(--ISNUMBER(SEARCH({" ref "," email "," memo "," form "," sheet "," report "," ack "," letter "," record "," log "," doc "," file "," batch "," lot "," job "," fax "," rev "," ticket "," case "," order "},(" "&amp;SUBSTITUTE(SUBSTITUTE(SUBSTITUTE(BO733,":"," "),"."," "),","," ")&amp;" "))))&gt;0,ISNUMBER(SEARCH("000",SUBSTITUTE(BO733,":"," ")))),SUMPRODUCT(--ISNUMBER(SEARCH({"http","www.","\",".pdf",".jpg",".jpeg",".png",".heic",".xls",".doc",".msg",".eml"},W733)))&gt;0),1,0),0)</f>
        <v>0</v>
      </c>
    </row>
    <row r="734" customFormat="false" ht="39.75" hidden="false" customHeight="true" outlineLevel="0" collapsed="false">
      <c r="A734" s="57" t="s">
        <v>1464</v>
      </c>
      <c r="B734" s="57" t="s">
        <v>312</v>
      </c>
      <c r="C734" s="57" t="str">
        <f aca="false">Flights!$F$26</f>
        <v>MH0002</v>
      </c>
      <c r="D734" s="58" t="n">
        <f aca="false">Flights!$D$26</f>
        <v>46325</v>
      </c>
      <c r="E734" s="57" t="str">
        <f aca="false">Flights!$G$26&amp;"-"&amp;Flights!$H$26</f>
        <v>KUL-LHR</v>
      </c>
      <c r="F734" s="57" t="str">
        <f aca="false">Flights!$K$26</f>
        <v>BC</v>
      </c>
      <c r="G734" s="57" t="s">
        <v>455</v>
      </c>
      <c r="H734" s="57" t="s">
        <v>456</v>
      </c>
      <c r="I734" s="57" t="s">
        <v>424</v>
      </c>
      <c r="J734" s="57" t="s">
        <v>461</v>
      </c>
      <c r="K734" s="67" t="s">
        <v>422</v>
      </c>
      <c r="L734" s="67" t="s">
        <v>458</v>
      </c>
      <c r="M734" s="67"/>
      <c r="N734" s="67" t="s">
        <v>379</v>
      </c>
      <c r="O734" s="67" t="s">
        <v>459</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IFERROR(IF(OR(SUMPRODUCT(--ISNUMBER(SEARCH({"a0","a-0","a_0","a/0","a.0"},BN734)))&gt;0,SUMPRODUCT(--ISNUMBER(SEARCH({"ref 0","ref no 0","ref. 0","ref: 0","no. 0","no: 0","# 0","rev 0","email 0","memo 0","form 0","sheet 0","log 0","doc 0","report 0","photo 0","photos 0","img 0","file 0","ack 0","batch 0","lot 0","job 0","record 0","fax 0","letter 0","ref0","#0","no.0","no:0"},BM734)))&gt;0,AND(SUMPRODUCT(--ISNUMBER(SEARCH({" ref "," email "," memo "," form "," sheet "," report "," ack "," letter "," record "," log "," doc "," file "," batch "," lot "," job "," fax "," rev "," ticket "," case "," order "},(" "&amp;SUBSTITUTE(SUBSTITUTE(SUBSTITUTE(BM734,":"," "),"."," "),","," ")&amp;" "))))&gt;0,ISNUMBER(SEARCH("000",SUBSTITUTE(BM734,":"," ")))),SUMPRODUCT(--ISNUMBER(SEARCH({"http","www.","\",".pdf",".jpg",".jpeg",".png",".heic",".xls",".doc",".msg",".eml"},Z734)))&gt;0),1,0),0)</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IFERROR(IF(OR(SUMPRODUCT(--ISNUMBER(SEARCH({"a0","a-0","a_0","a/0","a.0"},BP734)))&gt;0,SUMPRODUCT(--ISNUMBER(SEARCH({"ref 0","ref no 0","ref. 0","ref: 0","no. 0","no: 0","# 0","rev 0","email 0","memo 0","form 0","sheet 0","log 0","doc 0","report 0","photo 0","photos 0","img 0","file 0","ack 0","batch 0","lot 0","job 0","record 0","fax 0","letter 0","ref0","#0","no.0","no:0"},BO734)))&gt;0,AND(SUMPRODUCT(--ISNUMBER(SEARCH({" ref "," email "," memo "," form "," sheet "," report "," ack "," letter "," record "," log "," doc "," file "," batch "," lot "," job "," fax "," rev "," ticket "," case "," order "},(" "&amp;SUBSTITUTE(SUBSTITUTE(SUBSTITUTE(BO734,":"," "),"."," "),","," ")&amp;" "))))&gt;0,ISNUMBER(SEARCH("000",SUBSTITUTE(BO734,":"," ")))),SUMPRODUCT(--ISNUMBER(SEARCH({"http","www.","\",".pdf",".jpg",".jpeg",".png",".heic",".xls",".doc",".msg",".eml"},W734)))&gt;0),1,0),0)</f>
        <v>0</v>
      </c>
    </row>
    <row r="735" customFormat="false" ht="91.5" hidden="false" customHeight="true" outlineLevel="0" collapsed="false">
      <c r="A735" s="57" t="s">
        <v>1465</v>
      </c>
      <c r="B735" s="57" t="s">
        <v>312</v>
      </c>
      <c r="C735" s="57" t="str">
        <f aca="false">Flights!$F$26</f>
        <v>MH0002</v>
      </c>
      <c r="D735" s="58" t="n">
        <f aca="false">Flights!$D$26</f>
        <v>46325</v>
      </c>
      <c r="E735" s="57" t="str">
        <f aca="false">Flights!$G$26&amp;"-"&amp;Flights!$H$26</f>
        <v>KUL-LHR</v>
      </c>
      <c r="F735" s="57" t="str">
        <f aca="false">Flights!$K$26</f>
        <v>BC</v>
      </c>
      <c r="G735" s="57" t="s">
        <v>455</v>
      </c>
      <c r="H735" s="57" t="s">
        <v>456</v>
      </c>
      <c r="I735" s="57" t="s">
        <v>436</v>
      </c>
      <c r="J735" s="57" t="s">
        <v>463</v>
      </c>
      <c r="K735" s="67" t="s">
        <v>497</v>
      </c>
      <c r="L735" s="67" t="s">
        <v>439</v>
      </c>
      <c r="M735" s="67" t="s">
        <v>722</v>
      </c>
      <c r="N735" s="67" t="s">
        <v>440</v>
      </c>
      <c r="O735" s="67" t="s">
        <v>723</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IFERROR(IF(OR(SUMPRODUCT(--ISNUMBER(SEARCH({"a0","a-0","a_0","a/0","a.0"},BN735)))&gt;0,SUMPRODUCT(--ISNUMBER(SEARCH({"ref 0","ref no 0","ref. 0","ref: 0","no. 0","no: 0","# 0","rev 0","email 0","memo 0","form 0","sheet 0","log 0","doc 0","report 0","photo 0","photos 0","img 0","file 0","ack 0","batch 0","lot 0","job 0","record 0","fax 0","letter 0","ref0","#0","no.0","no:0"},BM735)))&gt;0,AND(SUMPRODUCT(--ISNUMBER(SEARCH({" ref "," email "," memo "," form "," sheet "," report "," ack "," letter "," record "," log "," doc "," file "," batch "," lot "," job "," fax "," rev "," ticket "," case "," order "},(" "&amp;SUBSTITUTE(SUBSTITUTE(SUBSTITUTE(BM735,":"," "),"."," "),","," ")&amp;" "))))&gt;0,ISNUMBER(SEARCH("000",SUBSTITUTE(BM735,":"," ")))),SUMPRODUCT(--ISNUMBER(SEARCH({"http","www.","\",".pdf",".jpg",".jpeg",".png",".heic",".xls",".doc",".msg",".eml"},Z735)))&gt;0),1,0),0)</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IFERROR(IF(OR(SUMPRODUCT(--ISNUMBER(SEARCH({"a0","a-0","a_0","a/0","a.0"},BP735)))&gt;0,SUMPRODUCT(--ISNUMBER(SEARCH({"ref 0","ref no 0","ref. 0","ref: 0","no. 0","no: 0","# 0","rev 0","email 0","memo 0","form 0","sheet 0","log 0","doc 0","report 0","photo 0","photos 0","img 0","file 0","ack 0","batch 0","lot 0","job 0","record 0","fax 0","letter 0","ref0","#0","no.0","no:0"},BO735)))&gt;0,AND(SUMPRODUCT(--ISNUMBER(SEARCH({" ref "," email "," memo "," form "," sheet "," report "," ack "," letter "," record "," log "," doc "," file "," batch "," lot "," job "," fax "," rev "," ticket "," case "," order "},(" "&amp;SUBSTITUTE(SUBSTITUTE(SUBSTITUTE(BO735,":"," "),"."," "),","," ")&amp;" "))))&gt;0,ISNUMBER(SEARCH("000",SUBSTITUTE(BO735,":"," ")))),SUMPRODUCT(--ISNUMBER(SEARCH({"http","www.","\",".pdf",".jpg",".jpeg",".png",".heic",".xls",".doc",".msg",".eml"},W735)))&gt;0),1,0),0)</f>
        <v>0</v>
      </c>
    </row>
    <row r="736" customFormat="false" ht="39.75" hidden="false" customHeight="true" outlineLevel="0" collapsed="false">
      <c r="A736" s="57" t="s">
        <v>1466</v>
      </c>
      <c r="B736" s="57" t="s">
        <v>312</v>
      </c>
      <c r="C736" s="57" t="str">
        <f aca="false">Flights!$F$26</f>
        <v>MH0002</v>
      </c>
      <c r="D736" s="58" t="n">
        <f aca="false">Flights!$D$26</f>
        <v>46325</v>
      </c>
      <c r="E736" s="57" t="str">
        <f aca="false">Flights!$G$26&amp;"-"&amp;Flights!$H$26</f>
        <v>KUL-LHR</v>
      </c>
      <c r="F736" s="57" t="str">
        <f aca="false">Flights!$K$26</f>
        <v>BC</v>
      </c>
      <c r="G736" s="57" t="s">
        <v>455</v>
      </c>
      <c r="H736" s="57" t="s">
        <v>456</v>
      </c>
      <c r="I736" s="57" t="s">
        <v>436</v>
      </c>
      <c r="J736" s="57" t="s">
        <v>757</v>
      </c>
      <c r="K736" s="67" t="s">
        <v>726</v>
      </c>
      <c r="L736" s="67" t="s">
        <v>727</v>
      </c>
      <c r="M736" s="67" t="s">
        <v>187</v>
      </c>
      <c r="N736" s="67" t="s">
        <v>379</v>
      </c>
      <c r="O736" s="67" t="s">
        <v>728</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IFERROR(IF(OR(SUMPRODUCT(--ISNUMBER(SEARCH({"a0","a-0","a_0","a/0","a.0"},BN736)))&gt;0,SUMPRODUCT(--ISNUMBER(SEARCH({"ref 0","ref no 0","ref. 0","ref: 0","no. 0","no: 0","# 0","rev 0","email 0","memo 0","form 0","sheet 0","log 0","doc 0","report 0","photo 0","photos 0","img 0","file 0","ack 0","batch 0","lot 0","job 0","record 0","fax 0","letter 0","ref0","#0","no.0","no:0"},BM736)))&gt;0,AND(SUMPRODUCT(--ISNUMBER(SEARCH({" ref "," email "," memo "," form "," sheet "," report "," ack "," letter "," record "," log "," doc "," file "," batch "," lot "," job "," fax "," rev "," ticket "," case "," order "},(" "&amp;SUBSTITUTE(SUBSTITUTE(SUBSTITUTE(BM736,":"," "),"."," "),","," ")&amp;" "))))&gt;0,ISNUMBER(SEARCH("000",SUBSTITUTE(BM736,":"," ")))),SUMPRODUCT(--ISNUMBER(SEARCH({"http","www.","\",".pdf",".jpg",".jpeg",".png",".heic",".xls",".doc",".msg",".eml"},Z736)))&gt;0),1,0),0)</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IFERROR(IF(OR(SUMPRODUCT(--ISNUMBER(SEARCH({"a0","a-0","a_0","a/0","a.0"},BP736)))&gt;0,SUMPRODUCT(--ISNUMBER(SEARCH({"ref 0","ref no 0","ref. 0","ref: 0","no. 0","no: 0","# 0","rev 0","email 0","memo 0","form 0","sheet 0","log 0","doc 0","report 0","photo 0","photos 0","img 0","file 0","ack 0","batch 0","lot 0","job 0","record 0","fax 0","letter 0","ref0","#0","no.0","no:0"},BO736)))&gt;0,AND(SUMPRODUCT(--ISNUMBER(SEARCH({" ref "," email "," memo "," form "," sheet "," report "," ack "," letter "," record "," log "," doc "," file "," batch "," lot "," job "," fax "," rev "," ticket "," case "," order "},(" "&amp;SUBSTITUTE(SUBSTITUTE(SUBSTITUTE(BO736,":"," "),"."," "),","," ")&amp;" "))))&gt;0,ISNUMBER(SEARCH("000",SUBSTITUTE(BO736,":"," ")))),SUMPRODUCT(--ISNUMBER(SEARCH({"http","www.","\",".pdf",".jpg",".jpeg",".png",".heic",".xls",".doc",".msg",".eml"},W736)))&gt;0),1,0),0)</f>
        <v>0</v>
      </c>
    </row>
    <row r="737" customFormat="false" ht="39.75" hidden="false" customHeight="true" outlineLevel="0" collapsed="false">
      <c r="A737" s="57" t="s">
        <v>1467</v>
      </c>
      <c r="B737" s="57" t="s">
        <v>312</v>
      </c>
      <c r="C737" s="57" t="str">
        <f aca="false">Flights!$F$26</f>
        <v>MH0002</v>
      </c>
      <c r="D737" s="58" t="n">
        <f aca="false">Flights!$D$26</f>
        <v>46325</v>
      </c>
      <c r="E737" s="57" t="str">
        <f aca="false">Flights!$G$26&amp;"-"&amp;Flights!$H$26</f>
        <v>KUL-LHR</v>
      </c>
      <c r="F737" s="57" t="str">
        <f aca="false">Flights!$K$26</f>
        <v>BC</v>
      </c>
      <c r="G737" s="57" t="s">
        <v>455</v>
      </c>
      <c r="H737" s="57" t="s">
        <v>456</v>
      </c>
      <c r="I737" s="57" t="s">
        <v>436</v>
      </c>
      <c r="J737" s="57" t="s">
        <v>639</v>
      </c>
      <c r="K737" s="67" t="s">
        <v>497</v>
      </c>
      <c r="L737" s="67" t="s">
        <v>730</v>
      </c>
      <c r="M737" s="67" t="s">
        <v>187</v>
      </c>
      <c r="N737" s="67" t="s">
        <v>379</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IFERROR(IF(OR(SUMPRODUCT(--ISNUMBER(SEARCH({"a0","a-0","a_0","a/0","a.0"},BN737)))&gt;0,SUMPRODUCT(--ISNUMBER(SEARCH({"ref 0","ref no 0","ref. 0","ref: 0","no. 0","no: 0","# 0","rev 0","email 0","memo 0","form 0","sheet 0","log 0","doc 0","report 0","photo 0","photos 0","img 0","file 0","ack 0","batch 0","lot 0","job 0","record 0","fax 0","letter 0","ref0","#0","no.0","no:0"},BM737)))&gt;0,AND(SUMPRODUCT(--ISNUMBER(SEARCH({" ref "," email "," memo "," form "," sheet "," report "," ack "," letter "," record "," log "," doc "," file "," batch "," lot "," job "," fax "," rev "," ticket "," case "," order "},(" "&amp;SUBSTITUTE(SUBSTITUTE(SUBSTITUTE(BM737,":"," "),"."," "),","," ")&amp;" "))))&gt;0,ISNUMBER(SEARCH("000",SUBSTITUTE(BM737,":"," ")))),SUMPRODUCT(--ISNUMBER(SEARCH({"http","www.","\",".pdf",".jpg",".jpeg",".png",".heic",".xls",".doc",".msg",".eml"},Z737)))&gt;0),1,0),0)</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IFERROR(IF(OR(SUMPRODUCT(--ISNUMBER(SEARCH({"a0","a-0","a_0","a/0","a.0"},BP737)))&gt;0,SUMPRODUCT(--ISNUMBER(SEARCH({"ref 0","ref no 0","ref. 0","ref: 0","no. 0","no: 0","# 0","rev 0","email 0","memo 0","form 0","sheet 0","log 0","doc 0","report 0","photo 0","photos 0","img 0","file 0","ack 0","batch 0","lot 0","job 0","record 0","fax 0","letter 0","ref0","#0","no.0","no:0"},BO737)))&gt;0,AND(SUMPRODUCT(--ISNUMBER(SEARCH({" ref "," email "," memo "," form "," sheet "," report "," ack "," letter "," record "," log "," doc "," file "," batch "," lot "," job "," fax "," rev "," ticket "," case "," order "},(" "&amp;SUBSTITUTE(SUBSTITUTE(SUBSTITUTE(BO737,":"," "),"."," "),","," ")&amp;" "))))&gt;0,ISNUMBER(SEARCH("000",SUBSTITUTE(BO737,":"," ")))),SUMPRODUCT(--ISNUMBER(SEARCH({"http","www.","\",".pdf",".jpg",".jpeg",".png",".heic",".xls",".doc",".msg",".eml"},W737)))&gt;0),1,0),0)</f>
        <v>0</v>
      </c>
    </row>
    <row r="738" customFormat="false" ht="39.75" hidden="false" customHeight="true" outlineLevel="0" collapsed="false">
      <c r="A738" s="57" t="s">
        <v>1468</v>
      </c>
      <c r="B738" s="57" t="s">
        <v>312</v>
      </c>
      <c r="C738" s="57" t="str">
        <f aca="false">Flights!$F$26</f>
        <v>MH0002</v>
      </c>
      <c r="D738" s="58" t="n">
        <f aca="false">Flights!$D$26</f>
        <v>46325</v>
      </c>
      <c r="E738" s="57" t="str">
        <f aca="false">Flights!$G$26&amp;"-"&amp;Flights!$H$26</f>
        <v>KUL-LHR</v>
      </c>
      <c r="F738" s="57" t="str">
        <f aca="false">Flights!$K$26</f>
        <v>BC</v>
      </c>
      <c r="G738" s="57" t="s">
        <v>455</v>
      </c>
      <c r="H738" s="57" t="s">
        <v>456</v>
      </c>
      <c r="I738" s="57" t="s">
        <v>495</v>
      </c>
      <c r="J738" s="57" t="s">
        <v>533</v>
      </c>
      <c r="K738" s="67" t="s">
        <v>497</v>
      </c>
      <c r="L738" s="67" t="s">
        <v>732</v>
      </c>
      <c r="M738" s="67" t="s">
        <v>447</v>
      </c>
      <c r="N738" s="67" t="s">
        <v>379</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IFERROR(IF(OR(SUMPRODUCT(--ISNUMBER(SEARCH({"a0","a-0","a_0","a/0","a.0"},BN738)))&gt;0,SUMPRODUCT(--ISNUMBER(SEARCH({"ref 0","ref no 0","ref. 0","ref: 0","no. 0","no: 0","# 0","rev 0","email 0","memo 0","form 0","sheet 0","log 0","doc 0","report 0","photo 0","photos 0","img 0","file 0","ack 0","batch 0","lot 0","job 0","record 0","fax 0","letter 0","ref0","#0","no.0","no:0"},BM738)))&gt;0,AND(SUMPRODUCT(--ISNUMBER(SEARCH({" ref "," email "," memo "," form "," sheet "," report "," ack "," letter "," record "," log "," doc "," file "," batch "," lot "," job "," fax "," rev "," ticket "," case "," order "},(" "&amp;SUBSTITUTE(SUBSTITUTE(SUBSTITUTE(BM738,":"," "),"."," "),","," ")&amp;" "))))&gt;0,ISNUMBER(SEARCH("000",SUBSTITUTE(BM738,":"," ")))),SUMPRODUCT(--ISNUMBER(SEARCH({"http","www.","\",".pdf",".jpg",".jpeg",".png",".heic",".xls",".doc",".msg",".eml"},Z738)))&gt;0),1,0),0)</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IFERROR(IF(OR(SUMPRODUCT(--ISNUMBER(SEARCH({"a0","a-0","a_0","a/0","a.0"},BP738)))&gt;0,SUMPRODUCT(--ISNUMBER(SEARCH({"ref 0","ref no 0","ref. 0","ref: 0","no. 0","no: 0","# 0","rev 0","email 0","memo 0","form 0","sheet 0","log 0","doc 0","report 0","photo 0","photos 0","img 0","file 0","ack 0","batch 0","lot 0","job 0","record 0","fax 0","letter 0","ref0","#0","no.0","no:0"},BO738)))&gt;0,AND(SUMPRODUCT(--ISNUMBER(SEARCH({" ref "," email "," memo "," form "," sheet "," report "," ack "," letter "," record "," log "," doc "," file "," batch "," lot "," job "," fax "," rev "," ticket "," case "," order "},(" "&amp;SUBSTITUTE(SUBSTITUTE(SUBSTITUTE(BO738,":"," "),"."," "),","," ")&amp;" "))))&gt;0,ISNUMBER(SEARCH("000",SUBSTITUTE(BO738,":"," ")))),SUMPRODUCT(--ISNUMBER(SEARCH({"http","www.","\",".pdf",".jpg",".jpeg",".png",".heic",".xls",".doc",".msg",".eml"},W738)))&gt;0),1,0),0)</f>
        <v>0</v>
      </c>
    </row>
    <row r="739" customFormat="false" ht="39.75" hidden="false" customHeight="true" outlineLevel="0" collapsed="false">
      <c r="A739" s="57" t="s">
        <v>1469</v>
      </c>
      <c r="B739" s="57" t="s">
        <v>312</v>
      </c>
      <c r="C739" s="57" t="str">
        <f aca="false">Flights!$F$26</f>
        <v>MH0002</v>
      </c>
      <c r="D739" s="58" t="n">
        <f aca="false">Flights!$D$26</f>
        <v>46325</v>
      </c>
      <c r="E739" s="57" t="str">
        <f aca="false">Flights!$G$26&amp;"-"&amp;Flights!$H$26</f>
        <v>KUL-LHR</v>
      </c>
      <c r="F739" s="57" t="str">
        <f aca="false">Flights!$K$26</f>
        <v>BC</v>
      </c>
      <c r="G739" s="57" t="s">
        <v>455</v>
      </c>
      <c r="H739" s="57" t="s">
        <v>456</v>
      </c>
      <c r="I739" s="57" t="s">
        <v>495</v>
      </c>
      <c r="J739" s="57" t="s">
        <v>535</v>
      </c>
      <c r="K739" s="67" t="s">
        <v>497</v>
      </c>
      <c r="L739" s="67" t="s">
        <v>734</v>
      </c>
      <c r="M739" s="67" t="s">
        <v>447</v>
      </c>
      <c r="N739" s="67" t="s">
        <v>379</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IFERROR(IF(OR(SUMPRODUCT(--ISNUMBER(SEARCH({"a0","a-0","a_0","a/0","a.0"},BN739)))&gt;0,SUMPRODUCT(--ISNUMBER(SEARCH({"ref 0","ref no 0","ref. 0","ref: 0","no. 0","no: 0","# 0","rev 0","email 0","memo 0","form 0","sheet 0","log 0","doc 0","report 0","photo 0","photos 0","img 0","file 0","ack 0","batch 0","lot 0","job 0","record 0","fax 0","letter 0","ref0","#0","no.0","no:0"},BM739)))&gt;0,AND(SUMPRODUCT(--ISNUMBER(SEARCH({" ref "," email "," memo "," form "," sheet "," report "," ack "," letter "," record "," log "," doc "," file "," batch "," lot "," job "," fax "," rev "," ticket "," case "," order "},(" "&amp;SUBSTITUTE(SUBSTITUTE(SUBSTITUTE(BM739,":"," "),"."," "),","," ")&amp;" "))))&gt;0,ISNUMBER(SEARCH("000",SUBSTITUTE(BM739,":"," ")))),SUMPRODUCT(--ISNUMBER(SEARCH({"http","www.","\",".pdf",".jpg",".jpeg",".png",".heic",".xls",".doc",".msg",".eml"},Z739)))&gt;0),1,0),0)</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IFERROR(IF(OR(SUMPRODUCT(--ISNUMBER(SEARCH({"a0","a-0","a_0","a/0","a.0"},BP739)))&gt;0,SUMPRODUCT(--ISNUMBER(SEARCH({"ref 0","ref no 0","ref. 0","ref: 0","no. 0","no: 0","# 0","rev 0","email 0","memo 0","form 0","sheet 0","log 0","doc 0","report 0","photo 0","photos 0","img 0","file 0","ack 0","batch 0","lot 0","job 0","record 0","fax 0","letter 0","ref0","#0","no.0","no:0"},BO739)))&gt;0,AND(SUMPRODUCT(--ISNUMBER(SEARCH({" ref "," email "," memo "," form "," sheet "," report "," ack "," letter "," record "," log "," doc "," file "," batch "," lot "," job "," fax "," rev "," ticket "," case "," order "},(" "&amp;SUBSTITUTE(SUBSTITUTE(SUBSTITUTE(BO739,":"," "),"."," "),","," ")&amp;" "))))&gt;0,ISNUMBER(SEARCH("000",SUBSTITUTE(BO739,":"," ")))),SUMPRODUCT(--ISNUMBER(SEARCH({"http","www.","\",".pdf",".jpg",".jpeg",".png",".heic",".xls",".doc",".msg",".eml"},W739)))&gt;0),1,0),0)</f>
        <v>0</v>
      </c>
    </row>
    <row r="740" customFormat="false" ht="39.75" hidden="false" customHeight="true" outlineLevel="0" collapsed="false">
      <c r="A740" s="57" t="s">
        <v>1470</v>
      </c>
      <c r="B740" s="57" t="s">
        <v>312</v>
      </c>
      <c r="C740" s="57" t="str">
        <f aca="false">Flights!$F$26</f>
        <v>MH0002</v>
      </c>
      <c r="D740" s="58" t="n">
        <f aca="false">Flights!$D$26</f>
        <v>46325</v>
      </c>
      <c r="E740" s="57" t="str">
        <f aca="false">Flights!$G$26&amp;"-"&amp;Flights!$H$26</f>
        <v>KUL-LHR</v>
      </c>
      <c r="F740" s="57" t="str">
        <f aca="false">Flights!$K$26</f>
        <v>BC</v>
      </c>
      <c r="G740" s="57" t="s">
        <v>455</v>
      </c>
      <c r="H740" s="57" t="s">
        <v>456</v>
      </c>
      <c r="I740" s="57" t="s">
        <v>495</v>
      </c>
      <c r="J740" s="57" t="s">
        <v>537</v>
      </c>
      <c r="K740" s="67" t="s">
        <v>497</v>
      </c>
      <c r="L740" s="67" t="s">
        <v>736</v>
      </c>
      <c r="M740" s="67" t="s">
        <v>447</v>
      </c>
      <c r="N740" s="67" t="s">
        <v>379</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IFERROR(IF(OR(SUMPRODUCT(--ISNUMBER(SEARCH({"a0","a-0","a_0","a/0","a.0"},BN740)))&gt;0,SUMPRODUCT(--ISNUMBER(SEARCH({"ref 0","ref no 0","ref. 0","ref: 0","no. 0","no: 0","# 0","rev 0","email 0","memo 0","form 0","sheet 0","log 0","doc 0","report 0","photo 0","photos 0","img 0","file 0","ack 0","batch 0","lot 0","job 0","record 0","fax 0","letter 0","ref0","#0","no.0","no:0"},BM740)))&gt;0,AND(SUMPRODUCT(--ISNUMBER(SEARCH({" ref "," email "," memo "," form "," sheet "," report "," ack "," letter "," record "," log "," doc "," file "," batch "," lot "," job "," fax "," rev "," ticket "," case "," order "},(" "&amp;SUBSTITUTE(SUBSTITUTE(SUBSTITUTE(BM740,":"," "),"."," "),","," ")&amp;" "))))&gt;0,ISNUMBER(SEARCH("000",SUBSTITUTE(BM740,":"," ")))),SUMPRODUCT(--ISNUMBER(SEARCH({"http","www.","\",".pdf",".jpg",".jpeg",".png",".heic",".xls",".doc",".msg",".eml"},Z740)))&gt;0),1,0),0)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IFERROR(IF(OR(SUMPRODUCT(--ISNUMBER(SEARCH({"a0","a-0","a_0","a/0","a.0"},BP740)))&gt;0,SUMPRODUCT(--ISNUMBER(SEARCH({"ref 0","ref no 0","ref. 0","ref: 0","no. 0","no: 0","# 0","rev 0","email 0","memo 0","form 0","sheet 0","log 0","doc 0","report 0","photo 0","photos 0","img 0","file 0","ack 0","batch 0","lot 0","job 0","record 0","fax 0","letter 0","ref0","#0","no.0","no:0"},BO740)))&gt;0,AND(SUMPRODUCT(--ISNUMBER(SEARCH({" ref "," email "," memo "," form "," sheet "," report "," ack "," letter "," record "," log "," doc "," file "," batch "," lot "," job "," fax "," rev "," ticket "," case "," order "},(" "&amp;SUBSTITUTE(SUBSTITUTE(SUBSTITUTE(BO740,":"," "),"."," "),","," ")&amp;" "))))&gt;0,ISNUMBER(SEARCH("000",SUBSTITUTE(BO740,":"," ")))),SUMPRODUCT(--ISNUMBER(SEARCH({"http","www.","\",".pdf",".jpg",".jpeg",".png",".heic",".xls",".doc",".msg",".eml"},W740)))&gt;0),1,0),0)</f>
        <v>0</v>
      </c>
    </row>
    <row r="741" customFormat="false" ht="39.75" hidden="false" customHeight="true" outlineLevel="0" collapsed="false">
      <c r="A741" s="57" t="s">
        <v>1471</v>
      </c>
      <c r="B741" s="57" t="s">
        <v>312</v>
      </c>
      <c r="C741" s="57" t="str">
        <f aca="false">Flights!$F$26</f>
        <v>MH0002</v>
      </c>
      <c r="D741" s="58" t="n">
        <f aca="false">Flights!$D$26</f>
        <v>46325</v>
      </c>
      <c r="E741" s="57" t="str">
        <f aca="false">Flights!$G$26&amp;"-"&amp;Flights!$H$26</f>
        <v>KUL-LHR</v>
      </c>
      <c r="F741" s="57" t="str">
        <f aca="false">Flights!$K$26</f>
        <v>BC</v>
      </c>
      <c r="G741" s="57" t="s">
        <v>455</v>
      </c>
      <c r="H741" s="57" t="s">
        <v>456</v>
      </c>
      <c r="I741" s="57" t="s">
        <v>495</v>
      </c>
      <c r="J741" s="57" t="s">
        <v>539</v>
      </c>
      <c r="K741" s="67" t="s">
        <v>497</v>
      </c>
      <c r="L741" s="67" t="s">
        <v>738</v>
      </c>
      <c r="M741" s="67" t="s">
        <v>447</v>
      </c>
      <c r="N741" s="67" t="s">
        <v>379</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IFERROR(IF(OR(SUMPRODUCT(--ISNUMBER(SEARCH({"a0","a-0","a_0","a/0","a.0"},BN741)))&gt;0,SUMPRODUCT(--ISNUMBER(SEARCH({"ref 0","ref no 0","ref. 0","ref: 0","no. 0","no: 0","# 0","rev 0","email 0","memo 0","form 0","sheet 0","log 0","doc 0","report 0","photo 0","photos 0","img 0","file 0","ack 0","batch 0","lot 0","job 0","record 0","fax 0","letter 0","ref0","#0","no.0","no:0"},BM741)))&gt;0,AND(SUMPRODUCT(--ISNUMBER(SEARCH({" ref "," email "," memo "," form "," sheet "," report "," ack "," letter "," record "," log "," doc "," file "," batch "," lot "," job "," fax "," rev "," ticket "," case "," order "},(" "&amp;SUBSTITUTE(SUBSTITUTE(SUBSTITUTE(BM741,":"," "),"."," "),","," ")&amp;" "))))&gt;0,ISNUMBER(SEARCH("000",SUBSTITUTE(BM741,":"," ")))),SUMPRODUCT(--ISNUMBER(SEARCH({"http","www.","\",".pdf",".jpg",".jpeg",".png",".heic",".xls",".doc",".msg",".eml"},Z741)))&gt;0),1,0),0)</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IFERROR(IF(OR(SUMPRODUCT(--ISNUMBER(SEARCH({"a0","a-0","a_0","a/0","a.0"},BP741)))&gt;0,SUMPRODUCT(--ISNUMBER(SEARCH({"ref 0","ref no 0","ref. 0","ref: 0","no. 0","no: 0","# 0","rev 0","email 0","memo 0","form 0","sheet 0","log 0","doc 0","report 0","photo 0","photos 0","img 0","file 0","ack 0","batch 0","lot 0","job 0","record 0","fax 0","letter 0","ref0","#0","no.0","no:0"},BO741)))&gt;0,AND(SUMPRODUCT(--ISNUMBER(SEARCH({" ref "," email "," memo "," form "," sheet "," report "," ack "," letter "," record "," log "," doc "," file "," batch "," lot "," job "," fax "," rev "," ticket "," case "," order "},(" "&amp;SUBSTITUTE(SUBSTITUTE(SUBSTITUTE(BO741,":"," "),"."," "),","," ")&amp;" "))))&gt;0,ISNUMBER(SEARCH("000",SUBSTITUTE(BO741,":"," ")))),SUMPRODUCT(--ISNUMBER(SEARCH({"http","www.","\",".pdf",".jpg",".jpeg",".png",".heic",".xls",".doc",".msg",".eml"},W741)))&gt;0),1,0),0)</f>
        <v>0</v>
      </c>
    </row>
    <row r="742" customFormat="false" ht="39.75" hidden="false" customHeight="true" outlineLevel="0" collapsed="false">
      <c r="A742" s="57" t="s">
        <v>1472</v>
      </c>
      <c r="B742" s="57" t="s">
        <v>312</v>
      </c>
      <c r="C742" s="57" t="str">
        <f aca="false">Flights!$F$26</f>
        <v>MH0002</v>
      </c>
      <c r="D742" s="58" t="n">
        <f aca="false">Flights!$D$26</f>
        <v>46325</v>
      </c>
      <c r="E742" s="57" t="str">
        <f aca="false">Flights!$G$26&amp;"-"&amp;Flights!$H$26</f>
        <v>KUL-LHR</v>
      </c>
      <c r="F742" s="57" t="str">
        <f aca="false">Flights!$K$26</f>
        <v>BC</v>
      </c>
      <c r="G742" s="57" t="s">
        <v>455</v>
      </c>
      <c r="H742" s="57" t="s">
        <v>456</v>
      </c>
      <c r="I742" s="57" t="s">
        <v>495</v>
      </c>
      <c r="J742" s="57" t="s">
        <v>542</v>
      </c>
      <c r="K742" s="67" t="s">
        <v>497</v>
      </c>
      <c r="L742" s="67" t="s">
        <v>740</v>
      </c>
      <c r="M742" s="67" t="s">
        <v>447</v>
      </c>
      <c r="N742" s="67" t="s">
        <v>379</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IFERROR(IF(OR(SUMPRODUCT(--ISNUMBER(SEARCH({"a0","a-0","a_0","a/0","a.0"},BN742)))&gt;0,SUMPRODUCT(--ISNUMBER(SEARCH({"ref 0","ref no 0","ref. 0","ref: 0","no. 0","no: 0","# 0","rev 0","email 0","memo 0","form 0","sheet 0","log 0","doc 0","report 0","photo 0","photos 0","img 0","file 0","ack 0","batch 0","lot 0","job 0","record 0","fax 0","letter 0","ref0","#0","no.0","no:0"},BM742)))&gt;0,AND(SUMPRODUCT(--ISNUMBER(SEARCH({" ref "," email "," memo "," form "," sheet "," report "," ack "," letter "," record "," log "," doc "," file "," batch "," lot "," job "," fax "," rev "," ticket "," case "," order "},(" "&amp;SUBSTITUTE(SUBSTITUTE(SUBSTITUTE(BM742,":"," "),"."," "),","," ")&amp;" "))))&gt;0,ISNUMBER(SEARCH("000",SUBSTITUTE(BM742,":"," ")))),SUMPRODUCT(--ISNUMBER(SEARCH({"http","www.","\",".pdf",".jpg",".jpeg",".png",".heic",".xls",".doc",".msg",".eml"},Z742)))&gt;0),1,0),0)</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IFERROR(IF(OR(SUMPRODUCT(--ISNUMBER(SEARCH({"a0","a-0","a_0","a/0","a.0"},BP742)))&gt;0,SUMPRODUCT(--ISNUMBER(SEARCH({"ref 0","ref no 0","ref. 0","ref: 0","no. 0","no: 0","# 0","rev 0","email 0","memo 0","form 0","sheet 0","log 0","doc 0","report 0","photo 0","photos 0","img 0","file 0","ack 0","batch 0","lot 0","job 0","record 0","fax 0","letter 0","ref0","#0","no.0","no:0"},BO742)))&gt;0,AND(SUMPRODUCT(--ISNUMBER(SEARCH({" ref "," email "," memo "," form "," sheet "," report "," ack "," letter "," record "," log "," doc "," file "," batch "," lot "," job "," fax "," rev "," ticket "," case "," order "},(" "&amp;SUBSTITUTE(SUBSTITUTE(SUBSTITUTE(BO742,":"," "),"."," "),","," ")&amp;" "))))&gt;0,ISNUMBER(SEARCH("000",SUBSTITUTE(BO742,":"," ")))),SUMPRODUCT(--ISNUMBER(SEARCH({"http","www.","\",".pdf",".jpg",".jpeg",".png",".heic",".xls",".doc",".msg",".eml"},W742)))&gt;0),1,0),0)</f>
        <v>0</v>
      </c>
    </row>
    <row r="743" customFormat="false" ht="39.75" hidden="false" customHeight="true" outlineLevel="0" collapsed="false">
      <c r="A743" s="57" t="s">
        <v>1473</v>
      </c>
      <c r="B743" s="57" t="s">
        <v>312</v>
      </c>
      <c r="C743" s="57" t="str">
        <f aca="false">Flights!$F$26</f>
        <v>MH0002</v>
      </c>
      <c r="D743" s="58" t="n">
        <f aca="false">Flights!$D$26</f>
        <v>46325</v>
      </c>
      <c r="E743" s="57" t="str">
        <f aca="false">Flights!$G$26&amp;"-"&amp;Flights!$H$26</f>
        <v>KUL-LHR</v>
      </c>
      <c r="F743" s="57" t="str">
        <f aca="false">Flights!$K$26</f>
        <v>BC</v>
      </c>
      <c r="G743" s="57" t="s">
        <v>455</v>
      </c>
      <c r="H743" s="57" t="s">
        <v>456</v>
      </c>
      <c r="I743" s="57" t="s">
        <v>495</v>
      </c>
      <c r="J743" s="57" t="s">
        <v>544</v>
      </c>
      <c r="K743" s="67" t="s">
        <v>612</v>
      </c>
      <c r="L743" s="67" t="s">
        <v>742</v>
      </c>
      <c r="M743" s="67" t="s">
        <v>447</v>
      </c>
      <c r="N743" s="67" t="s">
        <v>379</v>
      </c>
      <c r="O743" s="67" t="s">
        <v>545</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IFERROR(IF(OR(SUMPRODUCT(--ISNUMBER(SEARCH({"a0","a-0","a_0","a/0","a.0"},BN743)))&gt;0,SUMPRODUCT(--ISNUMBER(SEARCH({"ref 0","ref no 0","ref. 0","ref: 0","no. 0","no: 0","# 0","rev 0","email 0","memo 0","form 0","sheet 0","log 0","doc 0","report 0","photo 0","photos 0","img 0","file 0","ack 0","batch 0","lot 0","job 0","record 0","fax 0","letter 0","ref0","#0","no.0","no:0"},BM743)))&gt;0,AND(SUMPRODUCT(--ISNUMBER(SEARCH({" ref "," email "," memo "," form "," sheet "," report "," ack "," letter "," record "," log "," doc "," file "," batch "," lot "," job "," fax "," rev "," ticket "," case "," order "},(" "&amp;SUBSTITUTE(SUBSTITUTE(SUBSTITUTE(BM743,":"," "),"."," "),","," ")&amp;" "))))&gt;0,ISNUMBER(SEARCH("000",SUBSTITUTE(BM743,":"," ")))),SUMPRODUCT(--ISNUMBER(SEARCH({"http","www.","\",".pdf",".jpg",".jpeg",".png",".heic",".xls",".doc",".msg",".eml"},Z743)))&gt;0),1,0),0)</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IFERROR(IF(OR(SUMPRODUCT(--ISNUMBER(SEARCH({"a0","a-0","a_0","a/0","a.0"},BP743)))&gt;0,SUMPRODUCT(--ISNUMBER(SEARCH({"ref 0","ref no 0","ref. 0","ref: 0","no. 0","no: 0","# 0","rev 0","email 0","memo 0","form 0","sheet 0","log 0","doc 0","report 0","photo 0","photos 0","img 0","file 0","ack 0","batch 0","lot 0","job 0","record 0","fax 0","letter 0","ref0","#0","no.0","no:0"},BO743)))&gt;0,AND(SUMPRODUCT(--ISNUMBER(SEARCH({" ref "," email "," memo "," form "," sheet "," report "," ack "," letter "," record "," log "," doc "," file "," batch "," lot "," job "," fax "," rev "," ticket "," case "," order "},(" "&amp;SUBSTITUTE(SUBSTITUTE(SUBSTITUTE(BO743,":"," "),"."," "),","," ")&amp;" "))))&gt;0,ISNUMBER(SEARCH("000",SUBSTITUTE(BO743,":"," ")))),SUMPRODUCT(--ISNUMBER(SEARCH({"http","www.","\",".pdf",".jpg",".jpeg",".png",".heic",".xls",".doc",".msg",".eml"},W743)))&gt;0),1,0),0)</f>
        <v>0</v>
      </c>
    </row>
    <row r="744" customFormat="false" ht="39.75" hidden="false" customHeight="true" outlineLevel="0" collapsed="false">
      <c r="A744" s="57" t="s">
        <v>1474</v>
      </c>
      <c r="B744" s="57" t="s">
        <v>312</v>
      </c>
      <c r="C744" s="57" t="str">
        <f aca="false">Flights!$F$26</f>
        <v>MH0002</v>
      </c>
      <c r="D744" s="58" t="n">
        <f aca="false">Flights!$D$26</f>
        <v>46325</v>
      </c>
      <c r="E744" s="57" t="str">
        <f aca="false">Flights!$G$26&amp;"-"&amp;Flights!$H$26</f>
        <v>KUL-LHR</v>
      </c>
      <c r="F744" s="57" t="str">
        <f aca="false">Flights!$K$26</f>
        <v>BC</v>
      </c>
      <c r="G744" s="57" t="s">
        <v>455</v>
      </c>
      <c r="H744" s="57" t="s">
        <v>456</v>
      </c>
      <c r="I744" s="57" t="s">
        <v>495</v>
      </c>
      <c r="J744" s="57" t="s">
        <v>547</v>
      </c>
      <c r="K744" s="67" t="s">
        <v>497</v>
      </c>
      <c r="L744" s="67" t="s">
        <v>744</v>
      </c>
      <c r="M744" s="67" t="s">
        <v>447</v>
      </c>
      <c r="N744" s="67" t="s">
        <v>379</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IFERROR(IF(OR(SUMPRODUCT(--ISNUMBER(SEARCH({"a0","a-0","a_0","a/0","a.0"},BN744)))&gt;0,SUMPRODUCT(--ISNUMBER(SEARCH({"ref 0","ref no 0","ref. 0","ref: 0","no. 0","no: 0","# 0","rev 0","email 0","memo 0","form 0","sheet 0","log 0","doc 0","report 0","photo 0","photos 0","img 0","file 0","ack 0","batch 0","lot 0","job 0","record 0","fax 0","letter 0","ref0","#0","no.0","no:0"},BM744)))&gt;0,AND(SUMPRODUCT(--ISNUMBER(SEARCH({" ref "," email "," memo "," form "," sheet "," report "," ack "," letter "," record "," log "," doc "," file "," batch "," lot "," job "," fax "," rev "," ticket "," case "," order "},(" "&amp;SUBSTITUTE(SUBSTITUTE(SUBSTITUTE(BM744,":"," "),"."," "),","," ")&amp;" "))))&gt;0,ISNUMBER(SEARCH("000",SUBSTITUTE(BM744,":"," ")))),SUMPRODUCT(--ISNUMBER(SEARCH({"http","www.","\",".pdf",".jpg",".jpeg",".png",".heic",".xls",".doc",".msg",".eml"},Z744)))&gt;0),1,0),0)</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IFERROR(IF(OR(SUMPRODUCT(--ISNUMBER(SEARCH({"a0","a-0","a_0","a/0","a.0"},BP744)))&gt;0,SUMPRODUCT(--ISNUMBER(SEARCH({"ref 0","ref no 0","ref. 0","ref: 0","no. 0","no: 0","# 0","rev 0","email 0","memo 0","form 0","sheet 0","log 0","doc 0","report 0","photo 0","photos 0","img 0","file 0","ack 0","batch 0","lot 0","job 0","record 0","fax 0","letter 0","ref0","#0","no.0","no:0"},BO744)))&gt;0,AND(SUMPRODUCT(--ISNUMBER(SEARCH({" ref "," email "," memo "," form "," sheet "," report "," ack "," letter "," record "," log "," doc "," file "," batch "," lot "," job "," fax "," rev "," ticket "," case "," order "},(" "&amp;SUBSTITUTE(SUBSTITUTE(SUBSTITUTE(BO744,":"," "),"."," "),","," ")&amp;" "))))&gt;0,ISNUMBER(SEARCH("000",SUBSTITUTE(BO744,":"," ")))),SUMPRODUCT(--ISNUMBER(SEARCH({"http","www.","\",".pdf",".jpg",".jpeg",".png",".heic",".xls",".doc",".msg",".eml"},W744)))&gt;0),1,0),0)</f>
        <v>0</v>
      </c>
    </row>
    <row r="745" customFormat="false" ht="39.75" hidden="false" customHeight="true" outlineLevel="0" collapsed="false">
      <c r="A745" s="57" t="s">
        <v>1475</v>
      </c>
      <c r="B745" s="57" t="s">
        <v>312</v>
      </c>
      <c r="C745" s="57" t="str">
        <f aca="false">Flights!$F$26</f>
        <v>MH0002</v>
      </c>
      <c r="D745" s="58" t="n">
        <f aca="false">Flights!$D$26</f>
        <v>46325</v>
      </c>
      <c r="E745" s="57" t="str">
        <f aca="false">Flights!$G$26&amp;"-"&amp;Flights!$H$26</f>
        <v>KUL-LHR</v>
      </c>
      <c r="F745" s="57" t="str">
        <f aca="false">Flights!$K$26</f>
        <v>BC</v>
      </c>
      <c r="G745" s="57" t="s">
        <v>455</v>
      </c>
      <c r="H745" s="57" t="s">
        <v>456</v>
      </c>
      <c r="I745" s="57" t="s">
        <v>443</v>
      </c>
      <c r="J745" s="57" t="s">
        <v>549</v>
      </c>
      <c r="K745" s="67" t="s">
        <v>445</v>
      </c>
      <c r="L745" s="67" t="s">
        <v>746</v>
      </c>
      <c r="M745" s="67" t="s">
        <v>447</v>
      </c>
      <c r="N745" s="67" t="s">
        <v>379</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IFERROR(IF(OR(SUMPRODUCT(--ISNUMBER(SEARCH({"a0","a-0","a_0","a/0","a.0"},BN745)))&gt;0,SUMPRODUCT(--ISNUMBER(SEARCH({"ref 0","ref no 0","ref. 0","ref: 0","no. 0","no: 0","# 0","rev 0","email 0","memo 0","form 0","sheet 0","log 0","doc 0","report 0","photo 0","photos 0","img 0","file 0","ack 0","batch 0","lot 0","job 0","record 0","fax 0","letter 0","ref0","#0","no.0","no:0"},BM745)))&gt;0,AND(SUMPRODUCT(--ISNUMBER(SEARCH({" ref "," email "," memo "," form "," sheet "," report "," ack "," letter "," record "," log "," doc "," file "," batch "," lot "," job "," fax "," rev "," ticket "," case "," order "},(" "&amp;SUBSTITUTE(SUBSTITUTE(SUBSTITUTE(BM745,":"," "),"."," "),","," ")&amp;" "))))&gt;0,ISNUMBER(SEARCH("000",SUBSTITUTE(BM745,":"," ")))),SUMPRODUCT(--ISNUMBER(SEARCH({"http","www.","\",".pdf",".jpg",".jpeg",".png",".heic",".xls",".doc",".msg",".eml"},Z745)))&gt;0),1,0),0)</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IFERROR(IF(OR(SUMPRODUCT(--ISNUMBER(SEARCH({"a0","a-0","a_0","a/0","a.0"},BP745)))&gt;0,SUMPRODUCT(--ISNUMBER(SEARCH({"ref 0","ref no 0","ref. 0","ref: 0","no. 0","no: 0","# 0","rev 0","email 0","memo 0","form 0","sheet 0","log 0","doc 0","report 0","photo 0","photos 0","img 0","file 0","ack 0","batch 0","lot 0","job 0","record 0","fax 0","letter 0","ref0","#0","no.0","no:0"},BO745)))&gt;0,AND(SUMPRODUCT(--ISNUMBER(SEARCH({" ref "," email "," memo "," form "," sheet "," report "," ack "," letter "," record "," log "," doc "," file "," batch "," lot "," job "," fax "," rev "," ticket "," case "," order "},(" "&amp;SUBSTITUTE(SUBSTITUTE(SUBSTITUTE(BO745,":"," "),"."," "),","," ")&amp;" "))))&gt;0,ISNUMBER(SEARCH("000",SUBSTITUTE(BO745,":"," ")))),SUMPRODUCT(--ISNUMBER(SEARCH({"http","www.","\",".pdf",".jpg",".jpeg",".png",".heic",".xls",".doc",".msg",".eml"},W745)))&gt;0),1,0),0)</f>
        <v>0</v>
      </c>
    </row>
    <row r="746" customFormat="false" ht="39.75" hidden="false" customHeight="true" outlineLevel="0" collapsed="false">
      <c r="A746" s="57" t="s">
        <v>1476</v>
      </c>
      <c r="B746" s="57" t="s">
        <v>312</v>
      </c>
      <c r="C746" s="57" t="str">
        <f aca="false">Flights!$F$26</f>
        <v>MH0002</v>
      </c>
      <c r="D746" s="58" t="n">
        <f aca="false">Flights!$D$26</f>
        <v>46325</v>
      </c>
      <c r="E746" s="57" t="str">
        <f aca="false">Flights!$G$26&amp;"-"&amp;Flights!$H$26</f>
        <v>KUL-LHR</v>
      </c>
      <c r="F746" s="57" t="str">
        <f aca="false">Flights!$K$26</f>
        <v>BC</v>
      </c>
      <c r="G746" s="57" t="s">
        <v>455</v>
      </c>
      <c r="H746" s="57" t="s">
        <v>456</v>
      </c>
      <c r="I746" s="57" t="s">
        <v>443</v>
      </c>
      <c r="J746" s="57" t="s">
        <v>649</v>
      </c>
      <c r="K746" s="67" t="s">
        <v>445</v>
      </c>
      <c r="L746" s="67" t="s">
        <v>748</v>
      </c>
      <c r="M746" s="67" t="s">
        <v>447</v>
      </c>
      <c r="N746" s="67" t="s">
        <v>379</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IFERROR(IF(OR(SUMPRODUCT(--ISNUMBER(SEARCH({"a0","a-0","a_0","a/0","a.0"},BN746)))&gt;0,SUMPRODUCT(--ISNUMBER(SEARCH({"ref 0","ref no 0","ref. 0","ref: 0","no. 0","no: 0","# 0","rev 0","email 0","memo 0","form 0","sheet 0","log 0","doc 0","report 0","photo 0","photos 0","img 0","file 0","ack 0","batch 0","lot 0","job 0","record 0","fax 0","letter 0","ref0","#0","no.0","no:0"},BM746)))&gt;0,AND(SUMPRODUCT(--ISNUMBER(SEARCH({" ref "," email "," memo "," form "," sheet "," report "," ack "," letter "," record "," log "," doc "," file "," batch "," lot "," job "," fax "," rev "," ticket "," case "," order "},(" "&amp;SUBSTITUTE(SUBSTITUTE(SUBSTITUTE(BM746,":"," "),"."," "),","," ")&amp;" "))))&gt;0,ISNUMBER(SEARCH("000",SUBSTITUTE(BM746,":"," ")))),SUMPRODUCT(--ISNUMBER(SEARCH({"http","www.","\",".pdf",".jpg",".jpeg",".png",".heic",".xls",".doc",".msg",".eml"},Z746)))&gt;0),1,0),0)</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IFERROR(IF(OR(SUMPRODUCT(--ISNUMBER(SEARCH({"a0","a-0","a_0","a/0","a.0"},BP746)))&gt;0,SUMPRODUCT(--ISNUMBER(SEARCH({"ref 0","ref no 0","ref. 0","ref: 0","no. 0","no: 0","# 0","rev 0","email 0","memo 0","form 0","sheet 0","log 0","doc 0","report 0","photo 0","photos 0","img 0","file 0","ack 0","batch 0","lot 0","job 0","record 0","fax 0","letter 0","ref0","#0","no.0","no:0"},BO746)))&gt;0,AND(SUMPRODUCT(--ISNUMBER(SEARCH({" ref "," email "," memo "," form "," sheet "," report "," ack "," letter "," record "," log "," doc "," file "," batch "," lot "," job "," fax "," rev "," ticket "," case "," order "},(" "&amp;SUBSTITUTE(SUBSTITUTE(SUBSTITUTE(BO746,":"," "),"."," "),","," ")&amp;" "))))&gt;0,ISNUMBER(SEARCH("000",SUBSTITUTE(BO746,":"," ")))),SUMPRODUCT(--ISNUMBER(SEARCH({"http","www.","\",".pdf",".jpg",".jpeg",".png",".heic",".xls",".doc",".msg",".eml"},W746)))&gt;0),1,0),0)</f>
        <v>0</v>
      </c>
    </row>
    <row r="747" customFormat="false" ht="39.75" hidden="false" customHeight="true" outlineLevel="0" collapsed="false">
      <c r="A747" s="57" t="s">
        <v>1477</v>
      </c>
      <c r="B747" s="57" t="s">
        <v>312</v>
      </c>
      <c r="C747" s="57" t="str">
        <f aca="false">Flights!$F$26</f>
        <v>MH0002</v>
      </c>
      <c r="D747" s="58" t="n">
        <f aca="false">Flights!$D$26</f>
        <v>46325</v>
      </c>
      <c r="E747" s="57" t="str">
        <f aca="false">Flights!$G$26&amp;"-"&amp;Flights!$H$26</f>
        <v>KUL-LHR</v>
      </c>
      <c r="F747" s="57" t="str">
        <f aca="false">Flights!$K$26</f>
        <v>BC</v>
      </c>
      <c r="G747" s="57" t="s">
        <v>455</v>
      </c>
      <c r="H747" s="57" t="s">
        <v>456</v>
      </c>
      <c r="I747" s="57" t="s">
        <v>443</v>
      </c>
      <c r="J747" s="57" t="s">
        <v>651</v>
      </c>
      <c r="K747" s="67" t="s">
        <v>445</v>
      </c>
      <c r="L747" s="67" t="s">
        <v>750</v>
      </c>
      <c r="M747" s="67" t="s">
        <v>447</v>
      </c>
      <c r="N747" s="67" t="s">
        <v>379</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IFERROR(IF(OR(SUMPRODUCT(--ISNUMBER(SEARCH({"a0","a-0","a_0","a/0","a.0"},BN747)))&gt;0,SUMPRODUCT(--ISNUMBER(SEARCH({"ref 0","ref no 0","ref. 0","ref: 0","no. 0","no: 0","# 0","rev 0","email 0","memo 0","form 0","sheet 0","log 0","doc 0","report 0","photo 0","photos 0","img 0","file 0","ack 0","batch 0","lot 0","job 0","record 0","fax 0","letter 0","ref0","#0","no.0","no:0"},BM747)))&gt;0,AND(SUMPRODUCT(--ISNUMBER(SEARCH({" ref "," email "," memo "," form "," sheet "," report "," ack "," letter "," record "," log "," doc "," file "," batch "," lot "," job "," fax "," rev "," ticket "," case "," order "},(" "&amp;SUBSTITUTE(SUBSTITUTE(SUBSTITUTE(BM747,":"," "),"."," "),","," ")&amp;" "))))&gt;0,ISNUMBER(SEARCH("000",SUBSTITUTE(BM747,":"," ")))),SUMPRODUCT(--ISNUMBER(SEARCH({"http","www.","\",".pdf",".jpg",".jpeg",".png",".heic",".xls",".doc",".msg",".eml"},Z747)))&gt;0),1,0),0)</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IFERROR(IF(OR(SUMPRODUCT(--ISNUMBER(SEARCH({"a0","a-0","a_0","a/0","a.0"},BP747)))&gt;0,SUMPRODUCT(--ISNUMBER(SEARCH({"ref 0","ref no 0","ref. 0","ref: 0","no. 0","no: 0","# 0","rev 0","email 0","memo 0","form 0","sheet 0","log 0","doc 0","report 0","photo 0","photos 0","img 0","file 0","ack 0","batch 0","lot 0","job 0","record 0","fax 0","letter 0","ref0","#0","no.0","no:0"},BO747)))&gt;0,AND(SUMPRODUCT(--ISNUMBER(SEARCH({" ref "," email "," memo "," form "," sheet "," report "," ack "," letter "," record "," log "," doc "," file "," batch "," lot "," job "," fax "," rev "," ticket "," case "," order "},(" "&amp;SUBSTITUTE(SUBSTITUTE(SUBSTITUTE(BO747,":"," "),"."," "),","," ")&amp;" "))))&gt;0,ISNUMBER(SEARCH("000",SUBSTITUTE(BO747,":"," ")))),SUMPRODUCT(--ISNUMBER(SEARCH({"http","www.","\",".pdf",".jpg",".jpeg",".png",".heic",".xls",".doc",".msg",".eml"},W747)))&gt;0),1,0),0)</f>
        <v>0</v>
      </c>
    </row>
    <row r="748" customFormat="false" ht="39.75" hidden="false" customHeight="true" outlineLevel="0" collapsed="false">
      <c r="A748" s="57" t="s">
        <v>1478</v>
      </c>
      <c r="B748" s="57" t="s">
        <v>312</v>
      </c>
      <c r="C748" s="57" t="str">
        <f aca="false">Flights!$F$26</f>
        <v>MH0002</v>
      </c>
      <c r="D748" s="58" t="n">
        <f aca="false">Flights!$D$26</f>
        <v>46325</v>
      </c>
      <c r="E748" s="57" t="str">
        <f aca="false">Flights!$G$26&amp;"-"&amp;Flights!$H$26</f>
        <v>KUL-LHR</v>
      </c>
      <c r="F748" s="57" t="str">
        <f aca="false">Flights!$K$26</f>
        <v>BC</v>
      </c>
      <c r="G748" s="57" t="s">
        <v>455</v>
      </c>
      <c r="H748" s="57" t="s">
        <v>456</v>
      </c>
      <c r="I748" s="57" t="s">
        <v>625</v>
      </c>
      <c r="J748" s="57" t="s">
        <v>653</v>
      </c>
      <c r="K748" s="67" t="s">
        <v>497</v>
      </c>
      <c r="L748" s="67" t="s">
        <v>752</v>
      </c>
      <c r="M748" s="67" t="s">
        <v>187</v>
      </c>
      <c r="N748" s="67" t="s">
        <v>379</v>
      </c>
      <c r="O748" s="67" t="s">
        <v>628</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IFERROR(IF(OR(SUMPRODUCT(--ISNUMBER(SEARCH({"a0","a-0","a_0","a/0","a.0"},BN748)))&gt;0,SUMPRODUCT(--ISNUMBER(SEARCH({"ref 0","ref no 0","ref. 0","ref: 0","no. 0","no: 0","# 0","rev 0","email 0","memo 0","form 0","sheet 0","log 0","doc 0","report 0","photo 0","photos 0","img 0","file 0","ack 0","batch 0","lot 0","job 0","record 0","fax 0","letter 0","ref0","#0","no.0","no:0"},BM748)))&gt;0,AND(SUMPRODUCT(--ISNUMBER(SEARCH({" ref "," email "," memo "," form "," sheet "," report "," ack "," letter "," record "," log "," doc "," file "," batch "," lot "," job "," fax "," rev "," ticket "," case "," order "},(" "&amp;SUBSTITUTE(SUBSTITUTE(SUBSTITUTE(BM748,":"," "),"."," "),","," ")&amp;" "))))&gt;0,ISNUMBER(SEARCH("000",SUBSTITUTE(BM748,":"," ")))),SUMPRODUCT(--ISNUMBER(SEARCH({"http","www.","\",".pdf",".jpg",".jpeg",".png",".heic",".xls",".doc",".msg",".eml"},Z748)))&gt;0),1,0),0)</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IFERROR(IF(OR(SUMPRODUCT(--ISNUMBER(SEARCH({"a0","a-0","a_0","a/0","a.0"},BP748)))&gt;0,SUMPRODUCT(--ISNUMBER(SEARCH({"ref 0","ref no 0","ref. 0","ref: 0","no. 0","no: 0","# 0","rev 0","email 0","memo 0","form 0","sheet 0","log 0","doc 0","report 0","photo 0","photos 0","img 0","file 0","ack 0","batch 0","lot 0","job 0","record 0","fax 0","letter 0","ref0","#0","no.0","no:0"},BO748)))&gt;0,AND(SUMPRODUCT(--ISNUMBER(SEARCH({" ref "," email "," memo "," form "," sheet "," report "," ack "," letter "," record "," log "," doc "," file "," batch "," lot "," job "," fax "," rev "," ticket "," case "," order "},(" "&amp;SUBSTITUTE(SUBSTITUTE(SUBSTITUTE(BO748,":"," "),"."," "),","," ")&amp;" "))))&gt;0,ISNUMBER(SEARCH("000",SUBSTITUTE(BO748,":"," ")))),SUMPRODUCT(--ISNUMBER(SEARCH({"http","www.","\",".pdf",".jpg",".jpeg",".png",".heic",".xls",".doc",".msg",".eml"},W748)))&gt;0),1,0),0)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1" min="18" style="0" width="13"/>
  </cols>
  <sheetData>
    <row r="1" customFormat="false" ht="24" hidden="false" customHeight="true" outlineLevel="0" collapsed="false">
      <c r="A1" s="54" t="s">
        <v>401</v>
      </c>
    </row>
    <row r="2" customFormat="false" ht="54" hidden="false" customHeight="true" outlineLevel="0" collapsed="false">
      <c r="C2" s="55" t="s">
        <v>1479</v>
      </c>
      <c r="D2" s="55"/>
      <c r="E2" s="55"/>
      <c r="F2" s="55"/>
      <c r="G2" s="55"/>
      <c r="H2" s="55"/>
      <c r="I2" s="55"/>
    </row>
    <row r="4" customFormat="false" ht="42" hidden="false" customHeight="true" outlineLevel="0" collapsed="false">
      <c r="A4" s="56" t="s">
        <v>137</v>
      </c>
      <c r="B4" s="56" t="s">
        <v>140</v>
      </c>
      <c r="C4" s="56" t="s">
        <v>108</v>
      </c>
      <c r="D4" s="56" t="s">
        <v>109</v>
      </c>
      <c r="E4" s="56" t="s">
        <v>111</v>
      </c>
      <c r="F4" s="56" t="s">
        <v>1480</v>
      </c>
      <c r="G4" s="56" t="s">
        <v>1481</v>
      </c>
      <c r="H4" s="56" t="s">
        <v>1482</v>
      </c>
      <c r="I4" s="56" t="s">
        <v>1483</v>
      </c>
      <c r="J4" s="56" t="s">
        <v>1484</v>
      </c>
      <c r="K4" s="56" t="s">
        <v>1485</v>
      </c>
      <c r="L4" s="56" t="s">
        <v>1486</v>
      </c>
      <c r="M4" s="56" t="s">
        <v>1487</v>
      </c>
      <c r="N4" s="56" t="s">
        <v>1488</v>
      </c>
      <c r="O4" s="56" t="s">
        <v>1489</v>
      </c>
      <c r="P4" s="56" t="s">
        <v>1490</v>
      </c>
      <c r="Q4" s="56" t="s">
        <v>1491</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",""),".",""),"-",""),"/",""),"?",""),"_",""),",",""),"[",""),"]",""),"(",""),")",""),"*",""),255),L_Placeholder,0)))),OR(SUMPRODUCT(--ISNUMBER(SEARCH({"a0","a-0","a_0","a/0","a.0"},S5)))&gt;0,SUMPRODUCT(--ISNUMBER(SEARCH({"ref 0","ref no 0","ref. 0","ref: 0","no. 0","no: 0","# 0","rev 0","email 0","memo 0","form 0","sheet 0","log 0","doc 0","report 0","photo 0","photos 0","img 0","file 0","ack 0","batch 0","lot 0","job 0","record 0","fax 0","letter 0","ref0","#0","no.0","no:0"},R5)))&gt;0,AND(SUMPRODUCT(--ISNUMBER(SEARCH({" ref "," email "," memo "," form "," sheet "," report "," ack "," letter "," record "," log "," doc "," file "," batch "," lot "," job "," fax "," rev "," ticket "," case "," order "},(" "&amp;SUBSTITUTE(SUBSTITUTE(SUBSTITUTE(R5,":"," "),"."," "),","," ")&amp;" "))))&gt;0,ISNUMBER(SEARCH("000",SUBSTITUTE(R5,":"," ")))),SUMPRODUCT(--ISNUMBER(SEARCH({"http","www.","\",".pdf",".jpg",".jpeg",".png",".heic",".xls",".doc",".msg",".eml"},I5)))&gt;0),NOT(SUMPRODUCT((LEN("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",""),".",""),"-",""),"/",""),"?",""),"_",""),",",""),"[",""),"]",""),"(",""),")",""),"*",""),255),L_Placeholder,0)))),OR(SUMPRODUCT(--ISNUMBER(SEARCH({"a0","a-0","a_0","a/0","a.0"},U5)))&gt;0,SUMPRODUCT(--ISNUMBER(SEARCH({"ref 0","ref no 0","ref. 0","ref: 0","no. 0","no: 0","# 0","rev 0","email 0","memo 0","form 0","sheet 0","log 0","doc 0","report 0","photo 0","photos 0","img 0","file 0","ack 0","batch 0","lot 0","job 0","record 0","fax 0","letter 0","ref0","#0","no.0","no:0"},T5)))&gt;0,AND(SUMPRODUCT(--ISNUMBER(SEARCH({" ref "," email "," memo "," form "," sheet "," report "," ack "," letter "," record "," log "," doc "," file "," batch "," lot "," job "," fax "," rev "," ticket "," case "," order "},(" "&amp;SUBSTITUTE(SUBSTITUTE(SUBSTITUTE(T5,":"," "),"."," "),","," ")&amp;" "))))&gt;0,ISNUMBER(SEARCH("000",SUBSTITUTE(T5,":"," ")))),SUMPRODUCT(--ISNUMBER(SEARCH({"http","www.","\",".pdf",".jpg",".jpeg",".png",".heic",".xls",".doc",".msg",".eml"},N5)))&gt;0),NOT(SUMPRODUCT((LEN("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"&amp;L_PendNeg&amp;" "," ")))/(LEN(L_PendNeg)+1)))),"ON FILE","OUTSTANDING"),"OUTSTANDING")</f>
        <v>OUTSTANDING</v>
      </c>
      <c r="P5" s="73" t="n">
        <f aca="false">(J5="OUTSTANDING")+(O5="OUTSTANDING")</f>
        <v>2</v>
      </c>
      <c r="Q5" s="57" t="s">
        <v>1492</v>
      </c>
      <c r="R5" s="0" t="str">
        <f aca="false">SUBSTITUTE(SUBSTITUTE(SUBSTITUTE(SUBSTITUTE(SUBSTITUTE(SUBSTITUTE(SUBSTITUTE(SUBSTITUTE(SUBSTITUTE(LOWER(I5&amp;""),"1","0"),"2","0"),"3","0"),"4","0"),"5","0"),"6","0"),"7","0"),"8","0"),"9","0")</f>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c>
      <c r="T5" s="0" t="str">
        <f aca="false">SUBSTITUTE(SUBSTITUTE(SUBSTITUTE(SUBSTITUTE(SUBSTITUTE(SUBSTITUTE(SUBSTITUTE(SUBSTITUTE(SUBSTITUTE(LOWER(N5&amp;""),"1","0"),"2","0"),"3","0"),"4","0"),"5","0"),"6","0"),"7","0"),"8","0"),"9","0")</f>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",""),".",""),"-",""),"/",""),"?",""),"_",""),",",""),"[",""),"]",""),"(",""),")",""),"*",""),255),L_Placeholder,0)))),OR(SUMPRODUCT(--ISNUMBER(SEARCH({"a0","a-0","a_0","a/0","a.0"},S6)))&gt;0,SUMPRODUCT(--ISNUMBER(SEARCH({"ref 0","ref no 0","ref. 0","ref: 0","no. 0","no: 0","# 0","rev 0","email 0","memo 0","form 0","sheet 0","log 0","doc 0","report 0","photo 0","photos 0","img 0","file 0","ack 0","batch 0","lot 0","job 0","record 0","fax 0","letter 0","ref0","#0","no.0","no:0"},R6)))&gt;0,AND(SUMPRODUCT(--ISNUMBER(SEARCH({" ref "," email "," memo "," form "," sheet "," report "," ack "," letter "," record "," log "," doc "," file "," batch "," lot "," job "," fax "," rev "," ticket "," case "," order "},(" "&amp;SUBSTITUTE(SUBSTITUTE(SUBSTITUTE(R6,":"," "),"."," "),","," ")&amp;" "))))&gt;0,ISNUMBER(SEARCH("000",SUBSTITUTE(R6,":"," ")))),SUMPRODUCT(--ISNUMBER(SEARCH({"http","www.","\",".pdf",".jpg",".jpeg",".png",".heic",".xls",".doc",".msg",".eml"},I6)))&gt;0),NOT(SUMPRODUCT((LEN("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",""),".",""),"-",""),"/",""),"?",""),"_",""),",",""),"[",""),"]",""),"(",""),")",""),"*",""),255),L_Placeholder,0)))),OR(SUMPRODUCT(--ISNUMBER(SEARCH({"a0","a-0","a_0","a/0","a.0"},U6)))&gt;0,SUMPRODUCT(--ISNUMBER(SEARCH({"ref 0","ref no 0","ref. 0","ref: 0","no. 0","no: 0","# 0","rev 0","email 0","memo 0","form 0","sheet 0","log 0","doc 0","report 0","photo 0","photos 0","img 0","file 0","ack 0","batch 0","lot 0","job 0","record 0","fax 0","letter 0","ref0","#0","no.0","no:0"},T6)))&gt;0,AND(SUMPRODUCT(--ISNUMBER(SEARCH({" ref "," email "," memo "," form "," sheet "," report "," ack "," letter "," record "," log "," doc "," file "," batch "," lot "," job "," fax "," rev "," ticket "," case "," order "},(" "&amp;SUBSTITUTE(SUBSTITUTE(SUBSTITUTE(T6,":"," "),"."," "),","," ")&amp;" "))))&gt;0,ISNUMBER(SEARCH("000",SUBSTITUTE(T6,":"," ")))),SUMPRODUCT(--ISNUMBER(SEARCH({"http","www.","\",".pdf",".jpg",".jpeg",".png",".heic",".xls",".doc",".msg",".eml"},N6)))&gt;0),NOT(SUMPRODUCT((LEN("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"&amp;L_PendNeg&amp;" "," ")))/(LEN(L_PendNeg)+1)))),"ON FILE","OUTSTANDING"),"OUTSTANDING")</f>
        <v>OUTSTANDING</v>
      </c>
      <c r="P6" s="73" t="n">
        <f aca="false">(J6="OUTSTANDING")+(O6="OUTSTANDING")</f>
        <v>2</v>
      </c>
      <c r="Q6" s="57" t="s">
        <v>1492</v>
      </c>
      <c r="R6" s="0" t="str">
        <f aca="false">SUBSTITUTE(SUBSTITUTE(SUBSTITUTE(SUBSTITUTE(SUBSTITUTE(SUBSTITUTE(SUBSTITUTE(SUBSTITUTE(SUBSTITUTE(LOWER(I6&amp;""),"1","0"),"2","0"),"3","0"),"4","0"),"5","0"),"6","0"),"7","0"),"8","0"),"9","0")</f>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c>
      <c r="T6" s="0" t="str">
        <f aca="false">SUBSTITUTE(SUBSTITUTE(SUBSTITUTE(SUBSTITUTE(SUBSTITUTE(SUBSTITUTE(SUBSTITUTE(SUBSTITUTE(SUBSTITUTE(LOWER(N6&amp;""),"1","0"),"2","0"),"3","0"),"4","0"),"5","0"),"6","0"),"7","0"),"8","0"),"9","0")</f>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",""),".",""),"-",""),"/",""),"?",""),"_",""),",",""),"[",""),"]",""),"(",""),")",""),"*",""),255),L_Placeholder,0)))),OR(SUMPRODUCT(--ISNUMBER(SEARCH({"a0","a-0","a_0","a/0","a.0"},S7)))&gt;0,SUMPRODUCT(--ISNUMBER(SEARCH({"ref 0","ref no 0","ref. 0","ref: 0","no. 0","no: 0","# 0","rev 0","email 0","memo 0","form 0","sheet 0","log 0","doc 0","report 0","photo 0","photos 0","img 0","file 0","ack 0","batch 0","lot 0","job 0","record 0","fax 0","letter 0","ref0","#0","no.0","no:0"},R7)))&gt;0,AND(SUMPRODUCT(--ISNUMBER(SEARCH({" ref "," email "," memo "," form "," sheet "," report "," ack "," letter "," record "," log "," doc "," file "," batch "," lot "," job "," fax "," rev "," ticket "," case "," order "},(" "&amp;SUBSTITUTE(SUBSTITUTE(SUBSTITUTE(R7,":"," "),"."," "),","," ")&amp;" "))))&gt;0,ISNUMBER(SEARCH("000",SUBSTITUTE(R7,":"," ")))),SUMPRODUCT(--ISNUMBER(SEARCH({"http","www.","\",".pdf",".jpg",".jpeg",".png",".heic",".xls",".doc",".msg",".eml"},I7)))&gt;0),NOT(SUMPRODUCT((LEN("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",""),".",""),"-",""),"/",""),"?",""),"_",""),",",""),"[",""),"]",""),"(",""),")",""),"*",""),255),L_Placeholder,0)))),OR(SUMPRODUCT(--ISNUMBER(SEARCH({"a0","a-0","a_0","a/0","a.0"},U7)))&gt;0,SUMPRODUCT(--ISNUMBER(SEARCH({"ref 0","ref no 0","ref. 0","ref: 0","no. 0","no: 0","# 0","rev 0","email 0","memo 0","form 0","sheet 0","log 0","doc 0","report 0","photo 0","photos 0","img 0","file 0","ack 0","batch 0","lot 0","job 0","record 0","fax 0","letter 0","ref0","#0","no.0","no:0"},T7)))&gt;0,AND(SUMPRODUCT(--ISNUMBER(SEARCH({" ref "," email "," memo "," form "," sheet "," report "," ack "," letter "," record "," log "," doc "," file "," batch "," lot "," job "," fax "," rev "," ticket "," case "," order "},(" "&amp;SUBSTITUTE(SUBSTITUTE(SUBSTITUTE(T7,":"," "),"."," "),","," ")&amp;" "))))&gt;0,ISNUMBER(SEARCH("000",SUBSTITUTE(T7,":"," ")))),SUMPRODUCT(--ISNUMBER(SEARCH({"http","www.","\",".pdf",".jpg",".jpeg",".png",".heic",".xls",".doc",".msg",".eml"},N7)))&gt;0),NOT(SUMPRODUCT((LEN("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"&amp;L_PendNeg&amp;" "," ")))/(LEN(L_PendNeg)+1)))),"ON FILE","OUTSTANDING"),"OUTSTANDING")</f>
        <v>OUTSTANDING</v>
      </c>
      <c r="P7" s="73" t="n">
        <f aca="false">(J7="OUTSTANDING")+(O7="OUTSTANDING")</f>
        <v>2</v>
      </c>
      <c r="Q7" s="57" t="s">
        <v>1492</v>
      </c>
      <c r="R7" s="0" t="str">
        <f aca="false">SUBSTITUTE(SUBSTITUTE(SUBSTITUTE(SUBSTITUTE(SUBSTITUTE(SUBSTITUTE(SUBSTITUTE(SUBSTITUTE(SUBSTITUTE(LOWER(I7&amp;""),"1","0"),"2","0"),"3","0"),"4","0"),"5","0"),"6","0"),"7","0"),"8","0"),"9","0")</f>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c>
      <c r="T7" s="0" t="str">
        <f aca="false">SUBSTITUTE(SUBSTITUTE(SUBSTITUTE(SUBSTITUTE(SUBSTITUTE(SUBSTITUTE(SUBSTITUTE(SUBSTITUTE(SUBSTITUTE(LOWER(N7&amp;""),"1","0"),"2","0"),"3","0"),"4","0"),"5","0"),"6","0"),"7","0"),"8","0"),"9","0")</f>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",""),".",""),"-",""),"/",""),"?",""),"_",""),",",""),"[",""),"]",""),"(",""),")",""),"*",""),255),L_Placeholder,0)))),OR(SUMPRODUCT(--ISNUMBER(SEARCH({"a0","a-0","a_0","a/0","a.0"},S8)))&gt;0,SUMPRODUCT(--ISNUMBER(SEARCH({"ref 0","ref no 0","ref. 0","ref: 0","no. 0","no: 0","# 0","rev 0","email 0","memo 0","form 0","sheet 0","log 0","doc 0","report 0","photo 0","photos 0","img 0","file 0","ack 0","batch 0","lot 0","job 0","record 0","fax 0","letter 0","ref0","#0","no.0","no:0"},R8)))&gt;0,AND(SUMPRODUCT(--ISNUMBER(SEARCH({" ref "," email "," memo "," form "," sheet "," report "," ack "," letter "," record "," log "," doc "," file "," batch "," lot "," job "," fax "," rev "," ticket "," case "," order "},(" "&amp;SUBSTITUTE(SUBSTITUTE(SUBSTITUTE(R8,":"," "),"."," "),","," ")&amp;" "))))&gt;0,ISNUMBER(SEARCH("000",SUBSTITUTE(R8,":"," ")))),SUMPRODUCT(--ISNUMBER(SEARCH({"http","www.","\",".pdf",".jpg",".jpeg",".png",".heic",".xls",".doc",".msg",".eml"},I8)))&gt;0),NOT(SUMPRODUCT((LEN("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",""),".",""),"-",""),"/",""),"?",""),"_",""),",",""),"[",""),"]",""),"(",""),")",""),"*",""),255),L_Placeholder,0)))),OR(SUMPRODUCT(--ISNUMBER(SEARCH({"a0","a-0","a_0","a/0","a.0"},U8)))&gt;0,SUMPRODUCT(--ISNUMBER(SEARCH({"ref 0","ref no 0","ref. 0","ref: 0","no. 0","no: 0","# 0","rev 0","email 0","memo 0","form 0","sheet 0","log 0","doc 0","report 0","photo 0","photos 0","img 0","file 0","ack 0","batch 0","lot 0","job 0","record 0","fax 0","letter 0","ref0","#0","no.0","no:0"},T8)))&gt;0,AND(SUMPRODUCT(--ISNUMBER(SEARCH({" ref "," email "," memo "," form "," sheet "," report "," ack "," letter "," record "," log "," doc "," file "," batch "," lot "," job "," fax "," rev "," ticket "," case "," order "},(" "&amp;SUBSTITUTE(SUBSTITUTE(SUBSTITUTE(T8,":"," "),"."," "),","," ")&amp;" "))))&gt;0,ISNUMBER(SEARCH("000",SUBSTITUTE(T8,":"," ")))),SUMPRODUCT(--ISNUMBER(SEARCH({"http","www.","\",".pdf",".jpg",".jpeg",".png",".heic",".xls",".doc",".msg",".eml"},N8)))&gt;0),NOT(SUMPRODUCT((LEN("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"&amp;L_PendNeg&amp;" "," ")))/(LEN(L_PendNeg)+1)))),"ON FILE","OUTSTANDING"),"OUTSTANDING")</f>
        <v>OUTSTANDING</v>
      </c>
      <c r="P8" s="73" t="n">
        <f aca="false">(J8="OUTSTANDING")+(O8="OUTSTANDING")</f>
        <v>2</v>
      </c>
      <c r="Q8" s="57" t="s">
        <v>1492</v>
      </c>
      <c r="R8" s="0" t="str">
        <f aca="false">SUBSTITUTE(SUBSTITUTE(SUBSTITUTE(SUBSTITUTE(SUBSTITUTE(SUBSTITUTE(SUBSTITUTE(SUBSTITUTE(SUBSTITUTE(LOWER(I8&amp;""),"1","0"),"2","0"),"3","0"),"4","0"),"5","0"),"6","0"),"7","0"),"8","0"),"9","0")</f>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c>
      <c r="T8" s="0" t="str">
        <f aca="false">SUBSTITUTE(SUBSTITUTE(SUBSTITUTE(SUBSTITUTE(SUBSTITUTE(SUBSTITUTE(SUBSTITUTE(SUBSTITUTE(SUBSTITUTE(LOWER(N8&amp;""),"1","0"),"2","0"),"3","0"),"4","0"),"5","0"),"6","0"),"7","0"),"8","0"),"9","0")</f>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",""),".",""),"-",""),"/",""),"?",""),"_",""),",",""),"[",""),"]",""),"(",""),")",""),"*",""),255),L_Placeholder,0)))),OR(SUMPRODUCT(--ISNUMBER(SEARCH({"a0","a-0","a_0","a/0","a.0"},S9)))&gt;0,SUMPRODUCT(--ISNUMBER(SEARCH({"ref 0","ref no 0","ref. 0","ref: 0","no. 0","no: 0","# 0","rev 0","email 0","memo 0","form 0","sheet 0","log 0","doc 0","report 0","photo 0","photos 0","img 0","file 0","ack 0","batch 0","lot 0","job 0","record 0","fax 0","letter 0","ref0","#0","no.0","no:0"},R9)))&gt;0,AND(SUMPRODUCT(--ISNUMBER(SEARCH({" ref "," email "," memo "," form "," sheet "," report "," ack "," letter "," record "," log "," doc "," file "," batch "," lot "," job "," fax "," rev "," ticket "," case "," order "},(" "&amp;SUBSTITUTE(SUBSTITUTE(SUBSTITUTE(R9,":"," "),"."," "),","," ")&amp;" "))))&gt;0,ISNUMBER(SEARCH("000",SUBSTITUTE(R9,":"," ")))),SUMPRODUCT(--ISNUMBER(SEARCH({"http","www.","\",".pdf",".jpg",".jpeg",".png",".heic",".xls",".doc",".msg",".eml"},I9)))&gt;0),NOT(SUMPRODUCT((LEN("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",""),".",""),"-",""),"/",""),"?",""),"_",""),",",""),"[",""),"]",""),"(",""),")",""),"*",""),255),L_Placeholder,0)))),OR(SUMPRODUCT(--ISNUMBER(SEARCH({"a0","a-0","a_0","a/0","a.0"},U9)))&gt;0,SUMPRODUCT(--ISNUMBER(SEARCH({"ref 0","ref no 0","ref. 0","ref: 0","no. 0","no: 0","# 0","rev 0","email 0","memo 0","form 0","sheet 0","log 0","doc 0","report 0","photo 0","photos 0","img 0","file 0","ack 0","batch 0","lot 0","job 0","record 0","fax 0","letter 0","ref0","#0","no.0","no:0"},T9)))&gt;0,AND(SUMPRODUCT(--ISNUMBER(SEARCH({" ref "," email "," memo "," form "," sheet "," report "," ack "," letter "," record "," log "," doc "," file "," batch "," lot "," job "," fax "," rev "," ticket "," case "," order "},(" "&amp;SUBSTITUTE(SUBSTITUTE(SUBSTITUTE(T9,":"," "),"."," "),","," ")&amp;" "))))&gt;0,ISNUMBER(SEARCH("000",SUBSTITUTE(T9,":"," ")))),SUMPRODUCT(--ISNUMBER(SEARCH({"http","www.","\",".pdf",".jpg",".jpeg",".png",".heic",".xls",".doc",".msg",".eml"},N9)))&gt;0),NOT(SUMPRODUCT((LEN("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"&amp;L_PendNeg&amp;" "," ")))/(LEN(L_PendNeg)+1)))),"ON FILE","OUTSTANDING"),"OUTSTANDING")</f>
        <v>OUTSTANDING</v>
      </c>
      <c r="P9" s="73" t="n">
        <f aca="false">(J9="OUTSTANDING")+(O9="OUTSTANDING")</f>
        <v>2</v>
      </c>
      <c r="Q9" s="57" t="s">
        <v>1492</v>
      </c>
      <c r="R9" s="0" t="str">
        <f aca="false">SUBSTITUTE(SUBSTITUTE(SUBSTITUTE(SUBSTITUTE(SUBSTITUTE(SUBSTITUTE(SUBSTITUTE(SUBSTITUTE(SUBSTITUTE(LOWER(I9&amp;""),"1","0"),"2","0"),"3","0"),"4","0"),"5","0"),"6","0"),"7","0"),"8","0"),"9","0")</f>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c>
      <c r="T9" s="0" t="str">
        <f aca="false">SUBSTITUTE(SUBSTITUTE(SUBSTITUTE(SUBSTITUTE(SUBSTITUTE(SUBSTITUTE(SUBSTITUTE(SUBSTITUTE(SUBSTITUTE(LOWER(N9&amp;""),"1","0"),"2","0"),"3","0"),"4","0"),"5","0"),"6","0"),"7","0"),"8","0"),"9","0")</f>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",""),".",""),"-",""),"/",""),"?",""),"_",""),",",""),"[",""),"]",""),"(",""),")",""),"*",""),255),L_Placeholder,0)))),OR(SUMPRODUCT(--ISNUMBER(SEARCH({"a0","a-0","a_0","a/0","a.0"},S10)))&gt;0,SUMPRODUCT(--ISNUMBER(SEARCH({"ref 0","ref no 0","ref. 0","ref: 0","no. 0","no: 0","# 0","rev 0","email 0","memo 0","form 0","sheet 0","log 0","doc 0","report 0","photo 0","photos 0","img 0","file 0","ack 0","batch 0","lot 0","job 0","record 0","fax 0","letter 0","ref0","#0","no.0","no:0"},R10)))&gt;0,AND(SUMPRODUCT(--ISNUMBER(SEARCH({" ref "," email "," memo "," form "," sheet "," report "," ack "," letter "," record "," log "," doc "," file "," batch "," lot "," job "," fax "," rev "," ticket "," case "," order "},(" "&amp;SUBSTITUTE(SUBSTITUTE(SUBSTITUTE(R10,":"," "),"."," "),","," ")&amp;" "))))&gt;0,ISNUMBER(SEARCH("000",SUBSTITUTE(R10,":"," ")))),SUMPRODUCT(--ISNUMBER(SEARCH({"http","www.","\",".pdf",".jpg",".jpeg",".png",".heic",".xls",".doc",".msg",".eml"},I10)))&gt;0),NOT(SUMPRODUCT((LEN("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",""),".",""),"-",""),"/",""),"?",""),"_",""),",",""),"[",""),"]",""),"(",""),")",""),"*",""),255),L_Placeholder,0)))),OR(SUMPRODUCT(--ISNUMBER(SEARCH({"a0","a-0","a_0","a/0","a.0"},U10)))&gt;0,SUMPRODUCT(--ISNUMBER(SEARCH({"ref 0","ref no 0","ref. 0","ref: 0","no. 0","no: 0","# 0","rev 0","email 0","memo 0","form 0","sheet 0","log 0","doc 0","report 0","photo 0","photos 0","img 0","file 0","ack 0","batch 0","lot 0","job 0","record 0","fax 0","letter 0","ref0","#0","no.0","no:0"},T10)))&gt;0,AND(SUMPRODUCT(--ISNUMBER(SEARCH({" ref "," email "," memo "," form "," sheet "," report "," ack "," letter "," record "," log "," doc "," file "," batch "," lot "," job "," fax "," rev "," ticket "," case "," order "},(" "&amp;SUBSTITUTE(SUBSTITUTE(SUBSTITUTE(T10,":"," "),"."," "),","," ")&amp;" "))))&gt;0,ISNUMBER(SEARCH("000",SUBSTITUTE(T10,":"," ")))),SUMPRODUCT(--ISNUMBER(SEARCH({"http","www.","\",".pdf",".jpg",".jpeg",".png",".heic",".xls",".doc",".msg",".eml"},N10)))&gt;0),NOT(SUMPRODUCT((LEN("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"&amp;L_PendNeg&amp;" "," ")))/(LEN(L_PendNeg)+1)))),"ON FILE","OUTSTANDING"),"OUTSTANDING")</f>
        <v>OUTSTANDING</v>
      </c>
      <c r="P10" s="73" t="n">
        <f aca="false">(J10="OUTSTANDING")+(O10="OUTSTANDING")</f>
        <v>2</v>
      </c>
      <c r="Q10" s="57" t="s">
        <v>1492</v>
      </c>
      <c r="R10" s="0" t="str">
        <f aca="false">SUBSTITUTE(SUBSTITUTE(SUBSTITUTE(SUBSTITUTE(SUBSTITUTE(SUBSTITUTE(SUBSTITUTE(SUBSTITUTE(SUBSTITUTE(LOWER(I10&amp;""),"1","0"),"2","0"),"3","0"),"4","0"),"5","0"),"6","0"),"7","0"),"8","0"),"9","0")</f>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c>
      <c r="T10" s="0" t="str">
        <f aca="false">SUBSTITUTE(SUBSTITUTE(SUBSTITUTE(SUBSTITUTE(SUBSTITUTE(SUBSTITUTE(SUBSTITUTE(SUBSTITUTE(SUBSTITUTE(LOWER(N10&amp;""),"1","0"),"2","0"),"3","0"),"4","0"),"5","0"),"6","0"),"7","0"),"8","0"),"9","0")</f>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",""),".",""),"-",""),"/",""),"?",""),"_",""),",",""),"[",""),"]",""),"(",""),")",""),"*",""),255),L_Placeholder,0)))),OR(SUMPRODUCT(--ISNUMBER(SEARCH({"a0","a-0","a_0","a/0","a.0"},S11)))&gt;0,SUMPRODUCT(--ISNUMBER(SEARCH({"ref 0","ref no 0","ref. 0","ref: 0","no. 0","no: 0","# 0","rev 0","email 0","memo 0","form 0","sheet 0","log 0","doc 0","report 0","photo 0","photos 0","img 0","file 0","ack 0","batch 0","lot 0","job 0","record 0","fax 0","letter 0","ref0","#0","no.0","no:0"},R11)))&gt;0,AND(SUMPRODUCT(--ISNUMBER(SEARCH({" ref "," email "," memo "," form "," sheet "," report "," ack "," letter "," record "," log "," doc "," file "," batch "," lot "," job "," fax "," rev "," ticket "," case "," order "},(" "&amp;SUBSTITUTE(SUBSTITUTE(SUBSTITUTE(R11,":"," "),"."," "),","," ")&amp;" "))))&gt;0,ISNUMBER(SEARCH("000",SUBSTITUTE(R11,":"," ")))),SUMPRODUCT(--ISNUMBER(SEARCH({"http","www.","\",".pdf",".jpg",".jpeg",".png",".heic",".xls",".doc",".msg",".eml"},I11)))&gt;0),NOT(SUMPRODUCT((LEN("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",""),".",""),"-",""),"/",""),"?",""),"_",""),",",""),"[",""),"]",""),"(",""),")",""),"*",""),255),L_Placeholder,0)))),OR(SUMPRODUCT(--ISNUMBER(SEARCH({"a0","a-0","a_0","a/0","a.0"},U11)))&gt;0,SUMPRODUCT(--ISNUMBER(SEARCH({"ref 0","ref no 0","ref. 0","ref: 0","no. 0","no: 0","# 0","rev 0","email 0","memo 0","form 0","sheet 0","log 0","doc 0","report 0","photo 0","photos 0","img 0","file 0","ack 0","batch 0","lot 0","job 0","record 0","fax 0","letter 0","ref0","#0","no.0","no:0"},T11)))&gt;0,AND(SUMPRODUCT(--ISNUMBER(SEARCH({" ref "," email "," memo "," form "," sheet "," report "," ack "," letter "," record "," log "," doc "," file "," batch "," lot "," job "," fax "," rev "," ticket "," case "," order "},(" "&amp;SUBSTITUTE(SUBSTITUTE(SUBSTITUTE(T11,":"," "),"."," "),","," ")&amp;" "))))&gt;0,ISNUMBER(SEARCH("000",SUBSTITUTE(T11,":"," ")))),SUMPRODUCT(--ISNUMBER(SEARCH({"http","www.","\",".pdf",".jpg",".jpeg",".png",".heic",".xls",".doc",".msg",".eml"},N11)))&gt;0),NOT(SUMPRODUCT((LEN("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"&amp;L_PendNeg&amp;" "," ")))/(LEN(L_PendNeg)+1)))),"ON FILE","OUTSTANDING"),"OUTSTANDING")</f>
        <v>OUTSTANDING</v>
      </c>
      <c r="P11" s="73" t="n">
        <f aca="false">(J11="OUTSTANDING")+(O11="OUTSTANDING")</f>
        <v>2</v>
      </c>
      <c r="Q11" s="57" t="s">
        <v>1492</v>
      </c>
      <c r="R11" s="0" t="str">
        <f aca="false">SUBSTITUTE(SUBSTITUTE(SUBSTITUTE(SUBSTITUTE(SUBSTITUTE(SUBSTITUTE(SUBSTITUTE(SUBSTITUTE(SUBSTITUTE(LOWER(I11&amp;""),"1","0"),"2","0"),"3","0"),"4","0"),"5","0"),"6","0"),"7","0"),"8","0"),"9","0")</f>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c>
      <c r="T11" s="0" t="str">
        <f aca="false">SUBSTITUTE(SUBSTITUTE(SUBSTITUTE(SUBSTITUTE(SUBSTITUTE(SUBSTITUTE(SUBSTITUTE(SUBSTITUTE(SUBSTITUTE(LOWER(N11&amp;""),"1","0"),"2","0"),"3","0"),"4","0"),"5","0"),"6","0"),"7","0"),"8","0"),"9","0")</f>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",""),".",""),"-",""),"/",""),"?",""),"_",""),",",""),"[",""),"]",""),"(",""),")",""),"*",""),255),L_Placeholder,0)))),OR(SUMPRODUCT(--ISNUMBER(SEARCH({"a0","a-0","a_0","a/0","a.0"},S12)))&gt;0,SUMPRODUCT(--ISNUMBER(SEARCH({"ref 0","ref no 0","ref. 0","ref: 0","no. 0","no: 0","# 0","rev 0","email 0","memo 0","form 0","sheet 0","log 0","doc 0","report 0","photo 0","photos 0","img 0","file 0","ack 0","batch 0","lot 0","job 0","record 0","fax 0","letter 0","ref0","#0","no.0","no:0"},R12)))&gt;0,AND(SUMPRODUCT(--ISNUMBER(SEARCH({" ref "," email "," memo "," form "," sheet "," report "," ack "," letter "," record "," log "," doc "," file "," batch "," lot "," job "," fax "," rev "," ticket "," case "," order "},(" "&amp;SUBSTITUTE(SUBSTITUTE(SUBSTITUTE(R12,":"," "),"."," "),","," ")&amp;" "))))&gt;0,ISNUMBER(SEARCH("000",SUBSTITUTE(R12,":"," ")))),SUMPRODUCT(--ISNUMBER(SEARCH({"http","www.","\",".pdf",".jpg",".jpeg",".png",".heic",".xls",".doc",".msg",".eml"},I12)))&gt;0),NOT(SUMPRODUCT((LEN("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",""),".",""),"-",""),"/",""),"?",""),"_",""),",",""),"[",""),"]",""),"(",""),")",""),"*",""),255),L_Placeholder,0)))),OR(SUMPRODUCT(--ISNUMBER(SEARCH({"a0","a-0","a_0","a/0","a.0"},U12)))&gt;0,SUMPRODUCT(--ISNUMBER(SEARCH({"ref 0","ref no 0","ref. 0","ref: 0","no. 0","no: 0","# 0","rev 0","email 0","memo 0","form 0","sheet 0","log 0","doc 0","report 0","photo 0","photos 0","img 0","file 0","ack 0","batch 0","lot 0","job 0","record 0","fax 0","letter 0","ref0","#0","no.0","no:0"},T12)))&gt;0,AND(SUMPRODUCT(--ISNUMBER(SEARCH({" ref "," email "," memo "," form "," sheet "," report "," ack "," letter "," record "," log "," doc "," file "," batch "," lot "," job "," fax "," rev "," ticket "," case "," order "},(" "&amp;SUBSTITUTE(SUBSTITUTE(SUBSTITUTE(T12,":"," "),"."," "),","," ")&amp;" "))))&gt;0,ISNUMBER(SEARCH("000",SUBSTITUTE(T12,":"," ")))),SUMPRODUCT(--ISNUMBER(SEARCH({"http","www.","\",".pdf",".jpg",".jpeg",".png",".heic",".xls",".doc",".msg",".eml"},N12)))&gt;0),NOT(SUMPRODUCT((LEN("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"&amp;L_PendNeg&amp;" "," ")))/(LEN(L_PendNeg)+1)))),"ON FILE","OUTSTANDING"),"OUTSTANDING")</f>
        <v>OUTSTANDING</v>
      </c>
      <c r="P12" s="73" t="n">
        <f aca="false">(J12="OUTSTANDING")+(O12="OUTSTANDING")</f>
        <v>2</v>
      </c>
      <c r="Q12" s="57" t="s">
        <v>1492</v>
      </c>
      <c r="R12" s="0" t="str">
        <f aca="false">SUBSTITUTE(SUBSTITUTE(SUBSTITUTE(SUBSTITUTE(SUBSTITUTE(SUBSTITUTE(SUBSTITUTE(SUBSTITUTE(SUBSTITUTE(LOWER(I12&amp;""),"1","0"),"2","0"),"3","0"),"4","0"),"5","0"),"6","0"),"7","0"),"8","0"),"9","0")</f>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c>
      <c r="T12" s="0" t="str">
        <f aca="false">SUBSTITUTE(SUBSTITUTE(SUBSTITUTE(SUBSTITUTE(SUBSTITUTE(SUBSTITUTE(SUBSTITUTE(SUBSTITUTE(SUBSTITUTE(LOWER(N12&amp;""),"1","0"),"2","0"),"3","0"),"4","0"),"5","0"),"6","0"),"7","0"),"8","0"),"9","0")</f>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",""),".",""),"-",""),"/",""),"?",""),"_",""),",",""),"[",""),"]",""),"(",""),")",""),"*",""),255),L_Placeholder,0)))),OR(SUMPRODUCT(--ISNUMBER(SEARCH({"a0","a-0","a_0","a/0","a.0"},S13)))&gt;0,SUMPRODUCT(--ISNUMBER(SEARCH({"ref 0","ref no 0","ref. 0","ref: 0","no. 0","no: 0","# 0","rev 0","email 0","memo 0","form 0","sheet 0","log 0","doc 0","report 0","photo 0","photos 0","img 0","file 0","ack 0","batch 0","lot 0","job 0","record 0","fax 0","letter 0","ref0","#0","no.0","no:0"},R13)))&gt;0,AND(SUMPRODUCT(--ISNUMBER(SEARCH({" ref "," email "," memo "," form "," sheet "," report "," ack "," letter "," record "," log "," doc "," file "," batch "," lot "," job "," fax "," rev "," ticket "," case "," order "},(" "&amp;SUBSTITUTE(SUBSTITUTE(SUBSTITUTE(R13,":"," "),"."," "),","," ")&amp;" "))))&gt;0,ISNUMBER(SEARCH("000",SUBSTITUTE(R13,":"," ")))),SUMPRODUCT(--ISNUMBER(SEARCH({"http","www.","\",".pdf",".jpg",".jpeg",".png",".heic",".xls",".doc",".msg",".eml"},I13)))&gt;0),NOT(SUMPRODUCT((LEN("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",""),".",""),"-",""),"/",""),"?",""),"_",""),",",""),"[",""),"]",""),"(",""),")",""),"*",""),255),L_Placeholder,0)))),OR(SUMPRODUCT(--ISNUMBER(SEARCH({"a0","a-0","a_0","a/0","a.0"},U13)))&gt;0,SUMPRODUCT(--ISNUMBER(SEARCH({"ref 0","ref no 0","ref. 0","ref: 0","no. 0","no: 0","# 0","rev 0","email 0","memo 0","form 0","sheet 0","log 0","doc 0","report 0","photo 0","photos 0","img 0","file 0","ack 0","batch 0","lot 0","job 0","record 0","fax 0","letter 0","ref0","#0","no.0","no:0"},T13)))&gt;0,AND(SUMPRODUCT(--ISNUMBER(SEARCH({" ref "," email "," memo "," form "," sheet "," report "," ack "," letter "," record "," log "," doc "," file "," batch "," lot "," job "," fax "," rev "," ticket "," case "," order "},(" "&amp;SUBSTITUTE(SUBSTITUTE(SUBSTITUTE(T13,":"," "),"."," "),","," ")&amp;" "))))&gt;0,ISNUMBER(SEARCH("000",SUBSTITUTE(T13,":"," ")))),SUMPRODUCT(--ISNUMBER(SEARCH({"http","www.","\",".pdf",".jpg",".jpeg",".png",".heic",".xls",".doc",".msg",".eml"},N13)))&gt;0),NOT(SUMPRODUCT((LEN("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"&amp;L_PendNeg&amp;" "," ")))/(LEN(L_PendNeg)+1)))),"ON FILE","OUTSTANDING"),"OUTSTANDING")</f>
        <v>OUTSTANDING</v>
      </c>
      <c r="P13" s="73" t="n">
        <f aca="false">(J13="OUTSTANDING")+(O13="OUTSTANDING")</f>
        <v>2</v>
      </c>
      <c r="Q13" s="57" t="s">
        <v>1492</v>
      </c>
      <c r="R13" s="0" t="str">
        <f aca="false">SUBSTITUTE(SUBSTITUTE(SUBSTITUTE(SUBSTITUTE(SUBSTITUTE(SUBSTITUTE(SUBSTITUTE(SUBSTITUTE(SUBSTITUTE(LOWER(I13&amp;""),"1","0"),"2","0"),"3","0"),"4","0"),"5","0"),"6","0"),"7","0"),"8","0"),"9","0")</f>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c>
      <c r="T13" s="0" t="str">
        <f aca="false">SUBSTITUTE(SUBSTITUTE(SUBSTITUTE(SUBSTITUTE(SUBSTITUTE(SUBSTITUTE(SUBSTITUTE(SUBSTITUTE(SUBSTITUTE(LOWER(N13&amp;""),"1","0"),"2","0"),"3","0"),"4","0"),"5","0"),"6","0"),"7","0"),"8","0"),"9","0")</f>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",""),".",""),"-",""),"/",""),"?",""),"_",""),",",""),"[",""),"]",""),"(",""),")",""),"*",""),255),L_Placeholder,0)))),OR(SUMPRODUCT(--ISNUMBER(SEARCH({"a0","a-0","a_0","a/0","a.0"},S14)))&gt;0,SUMPRODUCT(--ISNUMBER(SEARCH({"ref 0","ref no 0","ref. 0","ref: 0","no. 0","no: 0","# 0","rev 0","email 0","memo 0","form 0","sheet 0","log 0","doc 0","report 0","photo 0","photos 0","img 0","file 0","ack 0","batch 0","lot 0","job 0","record 0","fax 0","letter 0","ref0","#0","no.0","no:0"},R14)))&gt;0,AND(SUMPRODUCT(--ISNUMBER(SEARCH({" ref "," email "," memo "," form "," sheet "," report "," ack "," letter "," record "," log "," doc "," file "," batch "," lot "," job "," fax "," rev "," ticket "," case "," order "},(" "&amp;SUBSTITUTE(SUBSTITUTE(SUBSTITUTE(R14,":"," "),"."," "),","," ")&amp;" "))))&gt;0,ISNUMBER(SEARCH("000",SUBSTITUTE(R14,":"," ")))),SUMPRODUCT(--ISNUMBER(SEARCH({"http","www.","\",".pdf",".jpg",".jpeg",".png",".heic",".xls",".doc",".msg",".eml"},I14)))&gt;0),NOT(SUMPRODUCT((LEN("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",""),".",""),"-",""),"/",""),"?",""),"_",""),",",""),"[",""),"]",""),"(",""),")",""),"*",""),255),L_Placeholder,0)))),OR(SUMPRODUCT(--ISNUMBER(SEARCH({"a0","a-0","a_0","a/0","a.0"},U14)))&gt;0,SUMPRODUCT(--ISNUMBER(SEARCH({"ref 0","ref no 0","ref. 0","ref: 0","no. 0","no: 0","# 0","rev 0","email 0","memo 0","form 0","sheet 0","log 0","doc 0","report 0","photo 0","photos 0","img 0","file 0","ack 0","batch 0","lot 0","job 0","record 0","fax 0","letter 0","ref0","#0","no.0","no:0"},T14)))&gt;0,AND(SUMPRODUCT(--ISNUMBER(SEARCH({" ref "," email "," memo "," form "," sheet "," report "," ack "," letter "," record "," log "," doc "," file "," batch "," lot "," job "," fax "," rev "," ticket "," case "," order "},(" "&amp;SUBSTITUTE(SUBSTITUTE(SUBSTITUTE(T14,":"," "),"."," "),","," ")&amp;" "))))&gt;0,ISNUMBER(SEARCH("000",SUBSTITUTE(T14,":"," ")))),SUMPRODUCT(--ISNUMBER(SEARCH({"http","www.","\",".pdf",".jpg",".jpeg",".png",".heic",".xls",".doc",".msg",".eml"},N14)))&gt;0),NOT(SUMPRODUCT((LEN("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"&amp;L_PendNeg&amp;" "," ")))/(LEN(L_PendNeg)+1)))),"ON FILE","OUTSTANDING"),"OUTSTANDING")</f>
        <v>OUTSTANDING</v>
      </c>
      <c r="P14" s="73" t="n">
        <f aca="false">(J14="OUTSTANDING")+(O14="OUTSTANDING")</f>
        <v>2</v>
      </c>
      <c r="Q14" s="57" t="s">
        <v>1492</v>
      </c>
      <c r="R14" s="0" t="str">
        <f aca="false">SUBSTITUTE(SUBSTITUTE(SUBSTITUTE(SUBSTITUTE(SUBSTITUTE(SUBSTITUTE(SUBSTITUTE(SUBSTITUTE(SUBSTITUTE(LOWER(I14&amp;""),"1","0"),"2","0"),"3","0"),"4","0"),"5","0"),"6","0"),"7","0"),"8","0"),"9","0")</f>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c>
      <c r="T14" s="0" t="str">
        <f aca="false">SUBSTITUTE(SUBSTITUTE(SUBSTITUTE(SUBSTITUTE(SUBSTITUTE(SUBSTITUTE(SUBSTITUTE(SUBSTITUTE(SUBSTITUTE(LOWER(N14&amp;""),"1","0"),"2","0"),"3","0"),"4","0"),"5","0"),"6","0"),"7","0"),"8","0"),"9","0")</f>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",""),".",""),"-",""),"/",""),"?",""),"_",""),",",""),"[",""),"]",""),"(",""),")",""),"*",""),255),L_Placeholder,0)))),OR(SUMPRODUCT(--ISNUMBER(SEARCH({"a0","a-0","a_0","a/0","a.0"},S15)))&gt;0,SUMPRODUCT(--ISNUMBER(SEARCH({"ref 0","ref no 0","ref. 0","ref: 0","no. 0","no: 0","# 0","rev 0","email 0","memo 0","form 0","sheet 0","log 0","doc 0","report 0","photo 0","photos 0","img 0","file 0","ack 0","batch 0","lot 0","job 0","record 0","fax 0","letter 0","ref0","#0","no.0","no:0"},R15)))&gt;0,AND(SUMPRODUCT(--ISNUMBER(SEARCH({" ref "," email "," memo "," form "," sheet "," report "," ack "," letter "," record "," log "," doc "," file "," batch "," lot "," job "," fax "," rev "," ticket "," case "," order "},(" "&amp;SUBSTITUTE(SUBSTITUTE(SUBSTITUTE(R15,":"," "),"."," "),","," ")&amp;" "))))&gt;0,ISNUMBER(SEARCH("000",SUBSTITUTE(R15,":"," ")))),SUMPRODUCT(--ISNUMBER(SEARCH({"http","www.","\",".pdf",".jpg",".jpeg",".png",".heic",".xls",".doc",".msg",".eml"},I15)))&gt;0),NOT(SUMPRODUCT((LEN("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",""),".",""),"-",""),"/",""),"?",""),"_",""),",",""),"[",""),"]",""),"(",""),")",""),"*",""),255),L_Placeholder,0)))),OR(SUMPRODUCT(--ISNUMBER(SEARCH({"a0","a-0","a_0","a/0","a.0"},U15)))&gt;0,SUMPRODUCT(--ISNUMBER(SEARCH({"ref 0","ref no 0","ref. 0","ref: 0","no. 0","no: 0","# 0","rev 0","email 0","memo 0","form 0","sheet 0","log 0","doc 0","report 0","photo 0","photos 0","img 0","file 0","ack 0","batch 0","lot 0","job 0","record 0","fax 0","letter 0","ref0","#0","no.0","no:0"},T15)))&gt;0,AND(SUMPRODUCT(--ISNUMBER(SEARCH({" ref "," email "," memo "," form "," sheet "," report "," ack "," letter "," record "," log "," doc "," file "," batch "," lot "," job "," fax "," rev "," ticket "," case "," order "},(" "&amp;SUBSTITUTE(SUBSTITUTE(SUBSTITUTE(T15,":"," "),"."," "),","," ")&amp;" "))))&gt;0,ISNUMBER(SEARCH("000",SUBSTITUTE(T15,":"," ")))),SUMPRODUCT(--ISNUMBER(SEARCH({"http","www.","\",".pdf",".jpg",".jpeg",".png",".heic",".xls",".doc",".msg",".eml"},N15)))&gt;0),NOT(SUMPRODUCT((LEN("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"&amp;L_PendNeg&amp;" "," ")))/(LEN(L_PendNeg)+1)))),"ON FILE","OUTSTANDING"),"OUTSTANDING")</f>
        <v>OUTSTANDING</v>
      </c>
      <c r="P15" s="73" t="n">
        <f aca="false">(J15="OUTSTANDING")+(O15="OUTSTANDING")</f>
        <v>2</v>
      </c>
      <c r="Q15" s="57" t="s">
        <v>1493</v>
      </c>
      <c r="R15" s="0" t="str">
        <f aca="false">SUBSTITUTE(SUBSTITUTE(SUBSTITUTE(SUBSTITUTE(SUBSTITUTE(SUBSTITUTE(SUBSTITUTE(SUBSTITUTE(SUBSTITUTE(LOWER(I15&amp;""),"1","0"),"2","0"),"3","0"),"4","0"),"5","0"),"6","0"),"7","0"),"8","0"),"9","0")</f>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c>
      <c r="T15" s="0" t="str">
        <f aca="false">SUBSTITUTE(SUBSTITUTE(SUBSTITUTE(SUBSTITUTE(SUBSTITUTE(SUBSTITUTE(SUBSTITUTE(SUBSTITUTE(SUBSTITUTE(LOWER(N15&amp;""),"1","0"),"2","0"),"3","0"),"4","0"),"5","0"),"6","0"),"7","0"),"8","0"),"9","0")</f>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",""),".",""),"-",""),"/",""),"?",""),"_",""),",",""),"[",""),"]",""),"(",""),")",""),"*",""),255),L_Placeholder,0)))),OR(SUMPRODUCT(--ISNUMBER(SEARCH({"a0","a-0","a_0","a/0","a.0"},S16)))&gt;0,SUMPRODUCT(--ISNUMBER(SEARCH({"ref 0","ref no 0","ref. 0","ref: 0","no. 0","no: 0","# 0","rev 0","email 0","memo 0","form 0","sheet 0","log 0","doc 0","report 0","photo 0","photos 0","img 0","file 0","ack 0","batch 0","lot 0","job 0","record 0","fax 0","letter 0","ref0","#0","no.0","no:0"},R16)))&gt;0,AND(SUMPRODUCT(--ISNUMBER(SEARCH({" ref "," email "," memo "," form "," sheet "," report "," ack "," letter "," record "," log "," doc "," file "," batch "," lot "," job "," fax "," rev "," ticket "," case "," order "},(" "&amp;SUBSTITUTE(SUBSTITUTE(SUBSTITUTE(R16,":"," "),"."," "),","," ")&amp;" "))))&gt;0,ISNUMBER(SEARCH("000",SUBSTITUTE(R16,":"," ")))),SUMPRODUCT(--ISNUMBER(SEARCH({"http","www.","\",".pdf",".jpg",".jpeg",".png",".heic",".xls",".doc",".msg",".eml"},I16)))&gt;0),NOT(SUMPRODUCT((LEN("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",""),".",""),"-",""),"/",""),"?",""),"_",""),",",""),"[",""),"]",""),"(",""),")",""),"*",""),255),L_Placeholder,0)))),OR(SUMPRODUCT(--ISNUMBER(SEARCH({"a0","a-0","a_0","a/0","a.0"},U16)))&gt;0,SUMPRODUCT(--ISNUMBER(SEARCH({"ref 0","ref no 0","ref. 0","ref: 0","no. 0","no: 0","# 0","rev 0","email 0","memo 0","form 0","sheet 0","log 0","doc 0","report 0","photo 0","photos 0","img 0","file 0","ack 0","batch 0","lot 0","job 0","record 0","fax 0","letter 0","ref0","#0","no.0","no:0"},T16)))&gt;0,AND(SUMPRODUCT(--ISNUMBER(SEARCH({" ref "," email "," memo "," form "," sheet "," report "," ack "," letter "," record "," log "," doc "," file "," batch "," lot "," job "," fax "," rev "," ticket "," case "," order "},(" "&amp;SUBSTITUTE(SUBSTITUTE(SUBSTITUTE(T16,":"," "),"."," "),","," ")&amp;" "))))&gt;0,ISNUMBER(SEARCH("000",SUBSTITUTE(T16,":"," ")))),SUMPRODUCT(--ISNUMBER(SEARCH({"http","www.","\",".pdf",".jpg",".jpeg",".png",".heic",".xls",".doc",".msg",".eml"},N16)))&gt;0),NOT(SUMPRODUCT((LEN("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"&amp;L_PendNeg&amp;" "," ")))/(LEN(L_PendNeg)+1)))),"ON FILE","OUTSTANDING"),"OUTSTANDING")</f>
        <v>OUTSTANDING</v>
      </c>
      <c r="P16" s="73" t="n">
        <f aca="false">(J16="OUTSTANDING")+(O16="OUTSTANDING")</f>
        <v>2</v>
      </c>
      <c r="Q16" s="57" t="s">
        <v>1492</v>
      </c>
      <c r="R16" s="0" t="str">
        <f aca="false">SUBSTITUTE(SUBSTITUTE(SUBSTITUTE(SUBSTITUTE(SUBSTITUTE(SUBSTITUTE(SUBSTITUTE(SUBSTITUTE(SUBSTITUTE(LOWER(I16&amp;""),"1","0"),"2","0"),"3","0"),"4","0"),"5","0"),"6","0"),"7","0"),"8","0"),"9","0")</f>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c>
      <c r="T16" s="0" t="str">
        <f aca="false">SUBSTITUTE(SUBSTITUTE(SUBSTITUTE(SUBSTITUTE(SUBSTITUTE(SUBSTITUTE(SUBSTITUTE(SUBSTITUTE(SUBSTITUTE(LOWER(N16&amp;""),"1","0"),"2","0"),"3","0"),"4","0"),"5","0"),"6","0"),"7","0"),"8","0"),"9","0")</f>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",""),".",""),"-",""),"/",""),"?",""),"_",""),",",""),"[",""),"]",""),"(",""),")",""),"*",""),255),L_Placeholder,0)))),OR(SUMPRODUCT(--ISNUMBER(SEARCH({"a0","a-0","a_0","a/0","a.0"},S17)))&gt;0,SUMPRODUCT(--ISNUMBER(SEARCH({"ref 0","ref no 0","ref. 0","ref: 0","no. 0","no: 0","# 0","rev 0","email 0","memo 0","form 0","sheet 0","log 0","doc 0","report 0","photo 0","photos 0","img 0","file 0","ack 0","batch 0","lot 0","job 0","record 0","fax 0","letter 0","ref0","#0","no.0","no:0"},R17)))&gt;0,AND(SUMPRODUCT(--ISNUMBER(SEARCH({" ref "," email "," memo "," form "," sheet "," report "," ack "," letter "," record "," log "," doc "," file "," batch "," lot "," job "," fax "," rev "," ticket "," case "," order "},(" "&amp;SUBSTITUTE(SUBSTITUTE(SUBSTITUTE(R17,":"," "),"."," "),","," ")&amp;" "))))&gt;0,ISNUMBER(SEARCH("000",SUBSTITUTE(R17,":"," ")))),SUMPRODUCT(--ISNUMBER(SEARCH({"http","www.","\",".pdf",".jpg",".jpeg",".png",".heic",".xls",".doc",".msg",".eml"},I17)))&gt;0),NOT(SUMPRODUCT((LEN("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",""),".",""),"-",""),"/",""),"?",""),"_",""),",",""),"[",""),"]",""),"(",""),")",""),"*",""),255),L_Placeholder,0)))),OR(SUMPRODUCT(--ISNUMBER(SEARCH({"a0","a-0","a_0","a/0","a.0"},U17)))&gt;0,SUMPRODUCT(--ISNUMBER(SEARCH({"ref 0","ref no 0","ref. 0","ref: 0","no. 0","no: 0","# 0","rev 0","email 0","memo 0","form 0","sheet 0","log 0","doc 0","report 0","photo 0","photos 0","img 0","file 0","ack 0","batch 0","lot 0","job 0","record 0","fax 0","letter 0","ref0","#0","no.0","no:0"},T17)))&gt;0,AND(SUMPRODUCT(--ISNUMBER(SEARCH({" ref "," email "," memo "," form "," sheet "," report "," ack "," letter "," record "," log "," doc "," file "," batch "," lot "," job "," fax "," rev "," ticket "," case "," order "},(" "&amp;SUBSTITUTE(SUBSTITUTE(SUBSTITUTE(T17,":"," "),"."," "),","," ")&amp;" "))))&gt;0,ISNUMBER(SEARCH("000",SUBSTITUTE(T17,":"," ")))),SUMPRODUCT(--ISNUMBER(SEARCH({"http","www.","\",".pdf",".jpg",".jpeg",".png",".heic",".xls",".doc",".msg",".eml"},N17)))&gt;0),NOT(SUMPRODUCT((LEN("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"&amp;L_PendNeg&amp;" "," ")))/(LEN(L_PendNeg)+1)))),"ON FILE","OUTSTANDING"),"OUTSTANDING")</f>
        <v>OUTSTANDING</v>
      </c>
      <c r="P17" s="73" t="n">
        <f aca="false">(J17="OUTSTANDING")+(O17="OUTSTANDING")</f>
        <v>2</v>
      </c>
      <c r="Q17" s="57" t="s">
        <v>1492</v>
      </c>
      <c r="R17" s="0" t="str">
        <f aca="false">SUBSTITUTE(SUBSTITUTE(SUBSTITUTE(SUBSTITUTE(SUBSTITUTE(SUBSTITUTE(SUBSTITUTE(SUBSTITUTE(SUBSTITUTE(LOWER(I17&amp;""),"1","0"),"2","0"),"3","0"),"4","0"),"5","0"),"6","0"),"7","0"),"8","0"),"9","0")</f>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c>
      <c r="T17" s="0" t="str">
        <f aca="false">SUBSTITUTE(SUBSTITUTE(SUBSTITUTE(SUBSTITUTE(SUBSTITUTE(SUBSTITUTE(SUBSTITUTE(SUBSTITUTE(SUBSTITUTE(LOWER(N17&amp;""),"1","0"),"2","0"),"3","0"),"4","0"),"5","0"),"6","0"),"7","0"),"8","0"),"9","0")</f>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",""),".",""),"-",""),"/",""),"?",""),"_",""),",",""),"[",""),"]",""),"(",""),")",""),"*",""),255),L_Placeholder,0)))),OR(SUMPRODUCT(--ISNUMBER(SEARCH({"a0","a-0","a_0","a/0","a.0"},S18)))&gt;0,SUMPRODUCT(--ISNUMBER(SEARCH({"ref 0","ref no 0","ref. 0","ref: 0","no. 0","no: 0","# 0","rev 0","email 0","memo 0","form 0","sheet 0","log 0","doc 0","report 0","photo 0","photos 0","img 0","file 0","ack 0","batch 0","lot 0","job 0","record 0","fax 0","letter 0","ref0","#0","no.0","no:0"},R18)))&gt;0,AND(SUMPRODUCT(--ISNUMBER(SEARCH({" ref "," email "," memo "," form "," sheet "," report "," ack "," letter "," record "," log "," doc "," file "," batch "," lot "," job "," fax "," rev "," ticket "," case "," order "},(" "&amp;SUBSTITUTE(SUBSTITUTE(SUBSTITUTE(R18,":"," "),"."," "),","," ")&amp;" "))))&gt;0,ISNUMBER(SEARCH("000",SUBSTITUTE(R18,":"," ")))),SUMPRODUCT(--ISNUMBER(SEARCH({"http","www.","\",".pdf",".jpg",".jpeg",".png",".heic",".xls",".doc",".msg",".eml"},I18)))&gt;0),NOT(SUMPRODUCT((LEN("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",""),".",""),"-",""),"/",""),"?",""),"_",""),",",""),"[",""),"]",""),"(",""),")",""),"*",""),255),L_Placeholder,0)))),OR(SUMPRODUCT(--ISNUMBER(SEARCH({"a0","a-0","a_0","a/0","a.0"},U18)))&gt;0,SUMPRODUCT(--ISNUMBER(SEARCH({"ref 0","ref no 0","ref. 0","ref: 0","no. 0","no: 0","# 0","rev 0","email 0","memo 0","form 0","sheet 0","log 0","doc 0","report 0","photo 0","photos 0","img 0","file 0","ack 0","batch 0","lot 0","job 0","record 0","fax 0","letter 0","ref0","#0","no.0","no:0"},T18)))&gt;0,AND(SUMPRODUCT(--ISNUMBER(SEARCH({" ref "," email "," memo "," form "," sheet "," report "," ack "," letter "," record "," log "," doc "," file "," batch "," lot "," job "," fax "," rev "," ticket "," case "," order "},(" "&amp;SUBSTITUTE(SUBSTITUTE(SUBSTITUTE(T18,":"," "),"."," "),","," ")&amp;" "))))&gt;0,ISNUMBER(SEARCH("000",SUBSTITUTE(T18,":"," ")))),SUMPRODUCT(--ISNUMBER(SEARCH({"http","www.","\",".pdf",".jpg",".jpeg",".png",".heic",".xls",".doc",".msg",".eml"},N18)))&gt;0),NOT(SUMPRODUCT((LEN("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"&amp;L_PendNeg&amp;" "," ")))/(LEN(L_PendNeg)+1)))),"ON FILE","OUTSTANDING"),"OUTSTANDING")</f>
        <v>OUTSTANDING</v>
      </c>
      <c r="P18" s="73" t="n">
        <f aca="false">(J18="OUTSTANDING")+(O18="OUTSTANDING")</f>
        <v>2</v>
      </c>
      <c r="Q18" s="57" t="s">
        <v>1492</v>
      </c>
      <c r="R18" s="0" t="str">
        <f aca="false">SUBSTITUTE(SUBSTITUTE(SUBSTITUTE(SUBSTITUTE(SUBSTITUTE(SUBSTITUTE(SUBSTITUTE(SUBSTITUTE(SUBSTITUTE(LOWER(I18&amp;""),"1","0"),"2","0"),"3","0"),"4","0"),"5","0"),"6","0"),"7","0"),"8","0"),"9","0")</f>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c>
      <c r="T18" s="0" t="str">
        <f aca="false">SUBSTITUTE(SUBSTITUTE(SUBSTITUTE(SUBSTITUTE(SUBSTITUTE(SUBSTITUTE(SUBSTITUTE(SUBSTITUTE(SUBSTITUTE(LOWER(N18&amp;""),"1","0"),"2","0"),"3","0"),"4","0"),"5","0"),"6","0"),"7","0"),"8","0"),"9","0")</f>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",""),".",""),"-",""),"/",""),"?",""),"_",""),",",""),"[",""),"]",""),"(",""),")",""),"*",""),255),L_Placeholder,0)))),OR(SUMPRODUCT(--ISNUMBER(SEARCH({"a0","a-0","a_0","a/0","a.0"},S19)))&gt;0,SUMPRODUCT(--ISNUMBER(SEARCH({"ref 0","ref no 0","ref. 0","ref: 0","no. 0","no: 0","# 0","rev 0","email 0","memo 0","form 0","sheet 0","log 0","doc 0","report 0","photo 0","photos 0","img 0","file 0","ack 0","batch 0","lot 0","job 0","record 0","fax 0","letter 0","ref0","#0","no.0","no:0"},R19)))&gt;0,AND(SUMPRODUCT(--ISNUMBER(SEARCH({" ref "," email "," memo "," form "," sheet "," report "," ack "," letter "," record "," log "," doc "," file "," batch "," lot "," job "," fax "," rev "," ticket "," case "," order "},(" "&amp;SUBSTITUTE(SUBSTITUTE(SUBSTITUTE(R19,":"," "),"."," "),","," ")&amp;" "))))&gt;0,ISNUMBER(SEARCH("000",SUBSTITUTE(R19,":"," ")))),SUMPRODUCT(--ISNUMBER(SEARCH({"http","www.","\",".pdf",".jpg",".jpeg",".png",".heic",".xls",".doc",".msg",".eml"},I19)))&gt;0),NOT(SUMPRODUCT((LEN("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",""),".",""),"-",""),"/",""),"?",""),"_",""),",",""),"[",""),"]",""),"(",""),")",""),"*",""),255),L_Placeholder,0)))),OR(SUMPRODUCT(--ISNUMBER(SEARCH({"a0","a-0","a_0","a/0","a.0"},U19)))&gt;0,SUMPRODUCT(--ISNUMBER(SEARCH({"ref 0","ref no 0","ref. 0","ref: 0","no. 0","no: 0","# 0","rev 0","email 0","memo 0","form 0","sheet 0","log 0","doc 0","report 0","photo 0","photos 0","img 0","file 0","ack 0","batch 0","lot 0","job 0","record 0","fax 0","letter 0","ref0","#0","no.0","no:0"},T19)))&gt;0,AND(SUMPRODUCT(--ISNUMBER(SEARCH({" ref "," email "," memo "," form "," sheet "," report "," ack "," letter "," record "," log "," doc "," file "," batch "," lot "," job "," fax "," rev "," ticket "," case "," order "},(" "&amp;SUBSTITUTE(SUBSTITUTE(SUBSTITUTE(T19,":"," "),"."," "),","," ")&amp;" "))))&gt;0,ISNUMBER(SEARCH("000",SUBSTITUTE(T19,":"," ")))),SUMPRODUCT(--ISNUMBER(SEARCH({"http","www.","\",".pdf",".jpg",".jpeg",".png",".heic",".xls",".doc",".msg",".eml"},N19)))&gt;0),NOT(SUMPRODUCT((LEN("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"&amp;L_PendNeg&amp;" "," ")))/(LEN(L_PendNeg)+1)))),"ON FILE","OUTSTANDING"),"OUTSTANDING")</f>
        <v>OUTSTANDING</v>
      </c>
      <c r="P19" s="73" t="n">
        <f aca="false">(J19="OUTSTANDING")+(O19="OUTSTANDING")</f>
        <v>2</v>
      </c>
      <c r="Q19" s="57" t="s">
        <v>1492</v>
      </c>
      <c r="R19" s="0" t="str">
        <f aca="false">SUBSTITUTE(SUBSTITUTE(SUBSTITUTE(SUBSTITUTE(SUBSTITUTE(SUBSTITUTE(SUBSTITUTE(SUBSTITUTE(SUBSTITUTE(LOWER(I19&amp;""),"1","0"),"2","0"),"3","0"),"4","0"),"5","0"),"6","0"),"7","0"),"8","0"),"9","0")</f>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c>
      <c r="T19" s="0" t="str">
        <f aca="false">SUBSTITUTE(SUBSTITUTE(SUBSTITUTE(SUBSTITUTE(SUBSTITUTE(SUBSTITUTE(SUBSTITUTE(SUBSTITUTE(SUBSTITUTE(LOWER(N19&amp;""),"1","0"),"2","0"),"3","0"),"4","0"),"5","0"),"6","0"),"7","0"),"8","0"),"9","0")</f>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",""),".",""),"-",""),"/",""),"?",""),"_",""),",",""),"[",""),"]",""),"(",""),")",""),"*",""),255),L_Placeholder,0)))),OR(SUMPRODUCT(--ISNUMBER(SEARCH({"a0","a-0","a_0","a/0","a.0"},S20)))&gt;0,SUMPRODUCT(--ISNUMBER(SEARCH({"ref 0","ref no 0","ref. 0","ref: 0","no. 0","no: 0","# 0","rev 0","email 0","memo 0","form 0","sheet 0","log 0","doc 0","report 0","photo 0","photos 0","img 0","file 0","ack 0","batch 0","lot 0","job 0","record 0","fax 0","letter 0","ref0","#0","no.0","no:0"},R20)))&gt;0,AND(SUMPRODUCT(--ISNUMBER(SEARCH({" ref "," email "," memo "," form "," sheet "," report "," ack "," letter "," record "," log "," doc "," file "," batch "," lot "," job "," fax "," rev "," ticket "," case "," order "},(" "&amp;SUBSTITUTE(SUBSTITUTE(SUBSTITUTE(R20,":"," "),"."," "),","," ")&amp;" "))))&gt;0,ISNUMBER(SEARCH("000",SUBSTITUTE(R20,":"," ")))),SUMPRODUCT(--ISNUMBER(SEARCH({"http","www.","\",".pdf",".jpg",".jpeg",".png",".heic",".xls",".doc",".msg",".eml"},I20)))&gt;0),NOT(SUMPRODUCT((LEN("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",""),".",""),"-",""),"/",""),"?",""),"_",""),",",""),"[",""),"]",""),"(",""),")",""),"*",""),255),L_Placeholder,0)))),OR(SUMPRODUCT(--ISNUMBER(SEARCH({"a0","a-0","a_0","a/0","a.0"},U20)))&gt;0,SUMPRODUCT(--ISNUMBER(SEARCH({"ref 0","ref no 0","ref. 0","ref: 0","no. 0","no: 0","# 0","rev 0","email 0","memo 0","form 0","sheet 0","log 0","doc 0","report 0","photo 0","photos 0","img 0","file 0","ack 0","batch 0","lot 0","job 0","record 0","fax 0","letter 0","ref0","#0","no.0","no:0"},T20)))&gt;0,AND(SUMPRODUCT(--ISNUMBER(SEARCH({" ref "," email "," memo "," form "," sheet "," report "," ack "," letter "," record "," log "," doc "," file "," batch "," lot "," job "," fax "," rev "," ticket "," case "," order "},(" "&amp;SUBSTITUTE(SUBSTITUTE(SUBSTITUTE(T20,":"," "),"."," "),","," ")&amp;" "))))&gt;0,ISNUMBER(SEARCH("000",SUBSTITUTE(T20,":"," ")))),SUMPRODUCT(--ISNUMBER(SEARCH({"http","www.","\",".pdf",".jpg",".jpeg",".png",".heic",".xls",".doc",".msg",".eml"},N20)))&gt;0),NOT(SUMPRODUCT((LEN("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"&amp;L_PendNeg&amp;" "," ")))/(LEN(L_PendNeg)+1)))),"ON FILE","OUTSTANDING"),"OUTSTANDING")</f>
        <v>OUTSTANDING</v>
      </c>
      <c r="P20" s="73" t="n">
        <f aca="false">(J20="OUTSTANDING")+(O20="OUTSTANDING")</f>
        <v>2</v>
      </c>
      <c r="Q20" s="57" t="s">
        <v>1492</v>
      </c>
      <c r="R20" s="0" t="str">
        <f aca="false">SUBSTITUTE(SUBSTITUTE(SUBSTITUTE(SUBSTITUTE(SUBSTITUTE(SUBSTITUTE(SUBSTITUTE(SUBSTITUTE(SUBSTITUTE(LOWER(I20&amp;""),"1","0"),"2","0"),"3","0"),"4","0"),"5","0"),"6","0"),"7","0"),"8","0"),"9","0")</f>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c>
      <c r="T20" s="0" t="str">
        <f aca="false">SUBSTITUTE(SUBSTITUTE(SUBSTITUTE(SUBSTITUTE(SUBSTITUTE(SUBSTITUTE(SUBSTITUTE(SUBSTITUTE(SUBSTITUTE(LOWER(N20&amp;""),"1","0"),"2","0"),"3","0"),"4","0"),"5","0"),"6","0"),"7","0"),"8","0"),"9","0")</f>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",""),".",""),"-",""),"/",""),"?",""),"_",""),",",""),"[",""),"]",""),"(",""),")",""),"*",""),255),L_Placeholder,0)))),OR(SUMPRODUCT(--ISNUMBER(SEARCH({"a0","a-0","a_0","a/0","a.0"},S21)))&gt;0,SUMPRODUCT(--ISNUMBER(SEARCH({"ref 0","ref no 0","ref. 0","ref: 0","no. 0","no: 0","# 0","rev 0","email 0","memo 0","form 0","sheet 0","log 0","doc 0","report 0","photo 0","photos 0","img 0","file 0","ack 0","batch 0","lot 0","job 0","record 0","fax 0","letter 0","ref0","#0","no.0","no:0"},R21)))&gt;0,AND(SUMPRODUCT(--ISNUMBER(SEARCH({" ref "," email "," memo "," form "," sheet "," report "," ack "," letter "," record "," log "," doc "," file "," batch "," lot "," job "," fax "," rev "," ticket "," case "," order "},(" "&amp;SUBSTITUTE(SUBSTITUTE(SUBSTITUTE(R21,":"," "),"."," "),","," ")&amp;" "))))&gt;0,ISNUMBER(SEARCH("000",SUBSTITUTE(R21,":"," ")))),SUMPRODUCT(--ISNUMBER(SEARCH({"http","www.","\",".pdf",".jpg",".jpeg",".png",".heic",".xls",".doc",".msg",".eml"},I21)))&gt;0),NOT(SUMPRODUCT((LEN("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",""),".",""),"-",""),"/",""),"?",""),"_",""),",",""),"[",""),"]",""),"(",""),")",""),"*",""),255),L_Placeholder,0)))),OR(SUMPRODUCT(--ISNUMBER(SEARCH({"a0","a-0","a_0","a/0","a.0"},U21)))&gt;0,SUMPRODUCT(--ISNUMBER(SEARCH({"ref 0","ref no 0","ref. 0","ref: 0","no. 0","no: 0","# 0","rev 0","email 0","memo 0","form 0","sheet 0","log 0","doc 0","report 0","photo 0","photos 0","img 0","file 0","ack 0","batch 0","lot 0","job 0","record 0","fax 0","letter 0","ref0","#0","no.0","no:0"},T21)))&gt;0,AND(SUMPRODUCT(--ISNUMBER(SEARCH({" ref "," email "," memo "," form "," sheet "," report "," ack "," letter "," record "," log "," doc "," file "," batch "," lot "," job "," fax "," rev "," ticket "," case "," order "},(" "&amp;SUBSTITUTE(SUBSTITUTE(SUBSTITUTE(T21,":"," "),"."," "),","," ")&amp;" "))))&gt;0,ISNUMBER(SEARCH("000",SUBSTITUTE(T21,":"," ")))),SUMPRODUCT(--ISNUMBER(SEARCH({"http","www.","\",".pdf",".jpg",".jpeg",".png",".heic",".xls",".doc",".msg",".eml"},N21)))&gt;0),NOT(SUMPRODUCT((LEN("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"&amp;L_PendNeg&amp;" "," ")))/(LEN(L_PendNeg)+1)))),"ON FILE","OUTSTANDING"),"OUTSTANDING")</f>
        <v>OUTSTANDING</v>
      </c>
      <c r="P21" s="73" t="n">
        <f aca="false">(J21="OUTSTANDING")+(O21="OUTSTANDING")</f>
        <v>2</v>
      </c>
      <c r="Q21" s="57" t="s">
        <v>1492</v>
      </c>
      <c r="R21" s="0" t="str">
        <f aca="false">SUBSTITUTE(SUBSTITUTE(SUBSTITUTE(SUBSTITUTE(SUBSTITUTE(SUBSTITUTE(SUBSTITUTE(SUBSTITUTE(SUBSTITUTE(LOWER(I21&amp;""),"1","0"),"2","0"),"3","0"),"4","0"),"5","0"),"6","0"),"7","0"),"8","0"),"9","0")</f>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c>
      <c r="T21" s="0" t="str">
        <f aca="false">SUBSTITUTE(SUBSTITUTE(SUBSTITUTE(SUBSTITUTE(SUBSTITUTE(SUBSTITUTE(SUBSTITUTE(SUBSTITUTE(SUBSTITUTE(LOWER(N21&amp;""),"1","0"),"2","0"),"3","0"),"4","0"),"5","0"),"6","0"),"7","0"),"8","0"),"9","0")</f>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",""),".",""),"-",""),"/",""),"?",""),"_",""),",",""),"[",""),"]",""),"(",""),")",""),"*",""),255),L_Placeholder,0)))),OR(SUMPRODUCT(--ISNUMBER(SEARCH({"a0","a-0","a_0","a/0","a.0"},S22)))&gt;0,SUMPRODUCT(--ISNUMBER(SEARCH({"ref 0","ref no 0","ref. 0","ref: 0","no. 0","no: 0","# 0","rev 0","email 0","memo 0","form 0","sheet 0","log 0","doc 0","report 0","photo 0","photos 0","img 0","file 0","ack 0","batch 0","lot 0","job 0","record 0","fax 0","letter 0","ref0","#0","no.0","no:0"},R22)))&gt;0,AND(SUMPRODUCT(--ISNUMBER(SEARCH({" ref "," email "," memo "," form "," sheet "," report "," ack "," letter "," record "," log "," doc "," file "," batch "," lot "," job "," fax "," rev "," ticket "," case "," order "},(" "&amp;SUBSTITUTE(SUBSTITUTE(SUBSTITUTE(R22,":"," "),"."," "),","," ")&amp;" "))))&gt;0,ISNUMBER(SEARCH("000",SUBSTITUTE(R22,":"," ")))),SUMPRODUCT(--ISNUMBER(SEARCH({"http","www.","\",".pdf",".jpg",".jpeg",".png",".heic",".xls",".doc",".msg",".eml"},I22)))&gt;0),NOT(SUMPRODUCT((LEN("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",""),".",""),"-",""),"/",""),"?",""),"_",""),",",""),"[",""),"]",""),"(",""),")",""),"*",""),255),L_Placeholder,0)))),OR(SUMPRODUCT(--ISNUMBER(SEARCH({"a0","a-0","a_0","a/0","a.0"},U22)))&gt;0,SUMPRODUCT(--ISNUMBER(SEARCH({"ref 0","ref no 0","ref. 0","ref: 0","no. 0","no: 0","# 0","rev 0","email 0","memo 0","form 0","sheet 0","log 0","doc 0","report 0","photo 0","photos 0","img 0","file 0","ack 0","batch 0","lot 0","job 0","record 0","fax 0","letter 0","ref0","#0","no.0","no:0"},T22)))&gt;0,AND(SUMPRODUCT(--ISNUMBER(SEARCH({" ref "," email "," memo "," form "," sheet "," report "," ack "," letter "," record "," log "," doc "," file "," batch "," lot "," job "," fax "," rev "," ticket "," case "," order "},(" "&amp;SUBSTITUTE(SUBSTITUTE(SUBSTITUTE(T22,":"," "),"."," "),","," ")&amp;" "))))&gt;0,ISNUMBER(SEARCH("000",SUBSTITUTE(T22,":"," ")))),SUMPRODUCT(--ISNUMBER(SEARCH({"http","www.","\",".pdf",".jpg",".jpeg",".png",".heic",".xls",".doc",".msg",".eml"},N22)))&gt;0),NOT(SUMPRODUCT((LEN("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"&amp;L_PendNeg&amp;" "," ")))/(LEN(L_PendNeg)+1)))),"ON FILE","OUTSTANDING"),"OUTSTANDING")</f>
        <v>OUTSTANDING</v>
      </c>
      <c r="P22" s="73" t="n">
        <f aca="false">(J22="OUTSTANDING")+(O22="OUTSTANDING")</f>
        <v>2</v>
      </c>
      <c r="Q22" s="57" t="s">
        <v>1492</v>
      </c>
      <c r="R22" s="0" t="str">
        <f aca="false">SUBSTITUTE(SUBSTITUTE(SUBSTITUTE(SUBSTITUTE(SUBSTITUTE(SUBSTITUTE(SUBSTITUTE(SUBSTITUTE(SUBSTITUTE(LOWER(I22&amp;""),"1","0"),"2","0"),"3","0"),"4","0"),"5","0"),"6","0"),"7","0"),"8","0"),"9","0")</f>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c>
      <c r="T22" s="0" t="str">
        <f aca="false">SUBSTITUTE(SUBSTITUTE(SUBSTITUTE(SUBSTITUTE(SUBSTITUTE(SUBSTITUTE(SUBSTITUTE(SUBSTITUTE(SUBSTITUTE(LOWER(N22&amp;""),"1","0"),"2","0"),"3","0"),"4","0"),"5","0"),"6","0"),"7","0"),"8","0"),"9","0")</f>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",""),".",""),"-",""),"/",""),"?",""),"_",""),",",""),"[",""),"]",""),"(",""),")",""),"*",""),255),L_Placeholder,0)))),OR(SUMPRODUCT(--ISNUMBER(SEARCH({"a0","a-0","a_0","a/0","a.0"},S23)))&gt;0,SUMPRODUCT(--ISNUMBER(SEARCH({"ref 0","ref no 0","ref. 0","ref: 0","no. 0","no: 0","# 0","rev 0","email 0","memo 0","form 0","sheet 0","log 0","doc 0","report 0","photo 0","photos 0","img 0","file 0","ack 0","batch 0","lot 0","job 0","record 0","fax 0","letter 0","ref0","#0","no.0","no:0"},R23)))&gt;0,AND(SUMPRODUCT(--ISNUMBER(SEARCH({" ref "," email "," memo "," form "," sheet "," report "," ack "," letter "," record "," log "," doc "," file "," batch "," lot "," job "," fax "," rev "," ticket "," case "," order "},(" "&amp;SUBSTITUTE(SUBSTITUTE(SUBSTITUTE(R23,":"," "),"."," "),","," ")&amp;" "))))&gt;0,ISNUMBER(SEARCH("000",SUBSTITUTE(R23,":"," ")))),SUMPRODUCT(--ISNUMBER(SEARCH({"http","www.","\",".pdf",".jpg",".jpeg",".png",".heic",".xls",".doc",".msg",".eml"},I23)))&gt;0),NOT(SUMPRODUCT((LEN("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",""),".",""),"-",""),"/",""),"?",""),"_",""),",",""),"[",""),"]",""),"(",""),")",""),"*",""),255),L_Placeholder,0)))),OR(SUMPRODUCT(--ISNUMBER(SEARCH({"a0","a-0","a_0","a/0","a.0"},U23)))&gt;0,SUMPRODUCT(--ISNUMBER(SEARCH({"ref 0","ref no 0","ref. 0","ref: 0","no. 0","no: 0","# 0","rev 0","email 0","memo 0","form 0","sheet 0","log 0","doc 0","report 0","photo 0","photos 0","img 0","file 0","ack 0","batch 0","lot 0","job 0","record 0","fax 0","letter 0","ref0","#0","no.0","no:0"},T23)))&gt;0,AND(SUMPRODUCT(--ISNUMBER(SEARCH({" ref "," email "," memo "," form "," sheet "," report "," ack "," letter "," record "," log "," doc "," file "," batch "," lot "," job "," fax "," rev "," ticket "," case "," order "},(" "&amp;SUBSTITUTE(SUBSTITUTE(SUBSTITUTE(T23,":"," "),"."," "),","," ")&amp;" "))))&gt;0,ISNUMBER(SEARCH("000",SUBSTITUTE(T23,":"," ")))),SUMPRODUCT(--ISNUMBER(SEARCH({"http","www.","\",".pdf",".jpg",".jpeg",".png",".heic",".xls",".doc",".msg",".eml"},N23)))&gt;0),NOT(SUMPRODUCT((LEN("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"&amp;L_PendNeg&amp;" "," ")))/(LEN(L_PendNeg)+1)))),"ON FILE","OUTSTANDING"),"OUTSTANDING")</f>
        <v>OUTSTANDING</v>
      </c>
      <c r="P23" s="73" t="n">
        <f aca="false">(J23="OUTSTANDING")+(O23="OUTSTANDING")</f>
        <v>2</v>
      </c>
      <c r="Q23" s="57" t="s">
        <v>1492</v>
      </c>
      <c r="R23" s="0" t="str">
        <f aca="false">SUBSTITUTE(SUBSTITUTE(SUBSTITUTE(SUBSTITUTE(SUBSTITUTE(SUBSTITUTE(SUBSTITUTE(SUBSTITUTE(SUBSTITUTE(LOWER(I23&amp;""),"1","0"),"2","0"),"3","0"),"4","0"),"5","0"),"6","0"),"7","0"),"8","0"),"9","0")</f>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c>
      <c r="T23" s="0" t="str">
        <f aca="false">SUBSTITUTE(SUBSTITUTE(SUBSTITUTE(SUBSTITUTE(SUBSTITUTE(SUBSTITUTE(SUBSTITUTE(SUBSTITUTE(SUBSTITUTE(LOWER(N23&amp;""),"1","0"),"2","0"),"3","0"),"4","0"),"5","0"),"6","0"),"7","0"),"8","0"),"9","0")</f>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",""),".",""),"-",""),"/",""),"?",""),"_",""),",",""),"[",""),"]",""),"(",""),")",""),"*",""),255),L_Placeholder,0)))),OR(SUMPRODUCT(--ISNUMBER(SEARCH({"a0","a-0","a_0","a/0","a.0"},S24)))&gt;0,SUMPRODUCT(--ISNUMBER(SEARCH({"ref 0","ref no 0","ref. 0","ref: 0","no. 0","no: 0","# 0","rev 0","email 0","memo 0","form 0","sheet 0","log 0","doc 0","report 0","photo 0","photos 0","img 0","file 0","ack 0","batch 0","lot 0","job 0","record 0","fax 0","letter 0","ref0","#0","no.0","no:0"},R24)))&gt;0,AND(SUMPRODUCT(--ISNUMBER(SEARCH({" ref "," email "," memo "," form "," sheet "," report "," ack "," letter "," record "," log "," doc "," file "," batch "," lot "," job "," fax "," rev "," ticket "," case "," order "},(" "&amp;SUBSTITUTE(SUBSTITUTE(SUBSTITUTE(R24,":"," "),"."," "),","," ")&amp;" "))))&gt;0,ISNUMBER(SEARCH("000",SUBSTITUTE(R24,":"," ")))),SUMPRODUCT(--ISNUMBER(SEARCH({"http","www.","\",".pdf",".jpg",".jpeg",".png",".heic",".xls",".doc",".msg",".eml"},I24)))&gt;0),NOT(SUMPRODUCT((LEN("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",""),".",""),"-",""),"/",""),"?",""),"_",""),",",""),"[",""),"]",""),"(",""),")",""),"*",""),255),L_Placeholder,0)))),OR(SUMPRODUCT(--ISNUMBER(SEARCH({"a0","a-0","a_0","a/0","a.0"},U24)))&gt;0,SUMPRODUCT(--ISNUMBER(SEARCH({"ref 0","ref no 0","ref. 0","ref: 0","no. 0","no: 0","# 0","rev 0","email 0","memo 0","form 0","sheet 0","log 0","doc 0","report 0","photo 0","photos 0","img 0","file 0","ack 0","batch 0","lot 0","job 0","record 0","fax 0","letter 0","ref0","#0","no.0","no:0"},T24)))&gt;0,AND(SUMPRODUCT(--ISNUMBER(SEARCH({" ref "," email "," memo "," form "," sheet "," report "," ack "," letter "," record "," log "," doc "," file "," batch "," lot "," job "," fax "," rev "," ticket "," case "," order "},(" "&amp;SUBSTITUTE(SUBSTITUTE(SUBSTITUTE(T24,":"," "),"."," "),","," ")&amp;" "))))&gt;0,ISNUMBER(SEARCH("000",SUBSTITUTE(T24,":"," ")))),SUMPRODUCT(--ISNUMBER(SEARCH({"http","www.","\",".pdf",".jpg",".jpeg",".png",".heic",".xls",".doc",".msg",".eml"},N24)))&gt;0),NOT(SUMPRODUCT((LEN("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"&amp;L_PendNeg&amp;" "," ")))/(LEN(L_PendNeg)+1)))),"ON FILE","OUTSTANDING"),"OUTSTANDING")</f>
        <v>OUTSTANDING</v>
      </c>
      <c r="P24" s="73" t="n">
        <f aca="false">(J24="OUTSTANDING")+(O24="OUTSTANDING")</f>
        <v>2</v>
      </c>
      <c r="Q24" s="57" t="s">
        <v>1492</v>
      </c>
      <c r="R24" s="0" t="str">
        <f aca="false">SUBSTITUTE(SUBSTITUTE(SUBSTITUTE(SUBSTITUTE(SUBSTITUTE(SUBSTITUTE(SUBSTITUTE(SUBSTITUTE(SUBSTITUTE(LOWER(I24&amp;""),"1","0"),"2","0"),"3","0"),"4","0"),"5","0"),"6","0"),"7","0"),"8","0"),"9","0")</f>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c>
      <c r="T24" s="0" t="str">
        <f aca="false">SUBSTITUTE(SUBSTITUTE(SUBSTITUTE(SUBSTITUTE(SUBSTITUTE(SUBSTITUTE(SUBSTITUTE(SUBSTITUTE(SUBSTITUTE(LOWER(N24&amp;""),"1","0"),"2","0"),"3","0"),"4","0"),"5","0"),"6","0"),"7","0"),"8","0"),"9","0")</f>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",""),".",""),"-",""),"/",""),"?",""),"_",""),",",""),"[",""),"]",""),"(",""),")",""),"*",""),255),L_Placeholder,0)))),OR(SUMPRODUCT(--ISNUMBER(SEARCH({"a0","a-0","a_0","a/0","a.0"},S25)))&gt;0,SUMPRODUCT(--ISNUMBER(SEARCH({"ref 0","ref no 0","ref. 0","ref: 0","no. 0","no: 0","# 0","rev 0","email 0","memo 0","form 0","sheet 0","log 0","doc 0","report 0","photo 0","photos 0","img 0","file 0","ack 0","batch 0","lot 0","job 0","record 0","fax 0","letter 0","ref0","#0","no.0","no:0"},R25)))&gt;0,AND(SUMPRODUCT(--ISNUMBER(SEARCH({" ref "," email "," memo "," form "," sheet "," report "," ack "," letter "," record "," log "," doc "," file "," batch "," lot "," job "," fax "," rev "," ticket "," case "," order "},(" "&amp;SUBSTITUTE(SUBSTITUTE(SUBSTITUTE(R25,":"," "),"."," "),","," ")&amp;" "))))&gt;0,ISNUMBER(SEARCH("000",SUBSTITUTE(R25,":"," ")))),SUMPRODUCT(--ISNUMBER(SEARCH({"http","www.","\",".pdf",".jpg",".jpeg",".png",".heic",".xls",".doc",".msg",".eml"},I25)))&gt;0),NOT(SUMPRODUCT((LEN("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",""),".",""),"-",""),"/",""),"?",""),"_",""),",",""),"[",""),"]",""),"(",""),")",""),"*",""),255),L_Placeholder,0)))),OR(SUMPRODUCT(--ISNUMBER(SEARCH({"a0","a-0","a_0","a/0","a.0"},U25)))&gt;0,SUMPRODUCT(--ISNUMBER(SEARCH({"ref 0","ref no 0","ref. 0","ref: 0","no. 0","no: 0","# 0","rev 0","email 0","memo 0","form 0","sheet 0","log 0","doc 0","report 0","photo 0","photos 0","img 0","file 0","ack 0","batch 0","lot 0","job 0","record 0","fax 0","letter 0","ref0","#0","no.0","no:0"},T25)))&gt;0,AND(SUMPRODUCT(--ISNUMBER(SEARCH({" ref "," email "," memo "," form "," sheet "," report "," ack "," letter "," record "," log "," doc "," file "," batch "," lot "," job "," fax "," rev "," ticket "," case "," order "},(" "&amp;SUBSTITUTE(SUBSTITUTE(SUBSTITUTE(T25,":"," "),"."," "),","," ")&amp;" "))))&gt;0,ISNUMBER(SEARCH("000",SUBSTITUTE(T25,":"," ")))),SUMPRODUCT(--ISNUMBER(SEARCH({"http","www.","\",".pdf",".jpg",".jpeg",".png",".heic",".xls",".doc",".msg",".eml"},N25)))&gt;0),NOT(SUMPRODUCT((LEN("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"&amp;L_PendNeg&amp;" "," ")))/(LEN(L_PendNeg)+1)))),"ON FILE","OUTSTANDING"),"OUTSTANDING")</f>
        <v>OUTSTANDING</v>
      </c>
      <c r="P25" s="73" t="n">
        <f aca="false">(J25="OUTSTANDING")+(O25="OUTSTANDING")</f>
        <v>2</v>
      </c>
      <c r="Q25" s="57" t="s">
        <v>1493</v>
      </c>
      <c r="R25" s="0" t="str">
        <f aca="false">SUBSTITUTE(SUBSTITUTE(SUBSTITUTE(SUBSTITUTE(SUBSTITUTE(SUBSTITUTE(SUBSTITUTE(SUBSTITUTE(SUBSTITUTE(LOWER(I25&amp;""),"1","0"),"2","0"),"3","0"),"4","0"),"5","0"),"6","0"),"7","0"),"8","0"),"9","0")</f>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c>
      <c r="T25" s="0" t="str">
        <f aca="false">SUBSTITUTE(SUBSTITUTE(SUBSTITUTE(SUBSTITUTE(SUBSTITUTE(SUBSTITUTE(SUBSTITUTE(SUBSTITUTE(SUBSTITUTE(LOWER(N25&amp;""),"1","0"),"2","0"),"3","0"),"4","0"),"5","0"),"6","0"),"7","0"),"8","0"),"9","0")</f>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",""),".",""),"-",""),"/",""),"?",""),"_",""),",",""),"[",""),"]",""),"(",""),")",""),"*",""),255),L_Placeholder,0)))),OR(SUMPRODUCT(--ISNUMBER(SEARCH({"a0","a-0","a_0","a/0","a.0"},S26)))&gt;0,SUMPRODUCT(--ISNUMBER(SEARCH({"ref 0","ref no 0","ref. 0","ref: 0","no. 0","no: 0","# 0","rev 0","email 0","memo 0","form 0","sheet 0","log 0","doc 0","report 0","photo 0","photos 0","img 0","file 0","ack 0","batch 0","lot 0","job 0","record 0","fax 0","letter 0","ref0","#0","no.0","no:0"},R26)))&gt;0,AND(SUMPRODUCT(--ISNUMBER(SEARCH({" ref "," email "," memo "," form "," sheet "," report "," ack "," letter "," record "," log "," doc "," file "," batch "," lot "," job "," fax "," rev "," ticket "," case "," order "},(" "&amp;SUBSTITUTE(SUBSTITUTE(SUBSTITUTE(R26,":"," "),"."," "),","," ")&amp;" "))))&gt;0,ISNUMBER(SEARCH("000",SUBSTITUTE(R26,":"," ")))),SUMPRODUCT(--ISNUMBER(SEARCH({"http","www.","\",".pdf",".jpg",".jpeg",".png",".heic",".xls",".doc",".msg",".eml"},I26)))&gt;0),NOT(SUMPRODUCT((LEN("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",""),".",""),"-",""),"/",""),"?",""),"_",""),",",""),"[",""),"]",""),"(",""),")",""),"*",""),255),L_Placeholder,0)))),OR(SUMPRODUCT(--ISNUMBER(SEARCH({"a0","a-0","a_0","a/0","a.0"},U26)))&gt;0,SUMPRODUCT(--ISNUMBER(SEARCH({"ref 0","ref no 0","ref. 0","ref: 0","no. 0","no: 0","# 0","rev 0","email 0","memo 0","form 0","sheet 0","log 0","doc 0","report 0","photo 0","photos 0","img 0","file 0","ack 0","batch 0","lot 0","job 0","record 0","fax 0","letter 0","ref0","#0","no.0","no:0"},T26)))&gt;0,AND(SUMPRODUCT(--ISNUMBER(SEARCH({" ref "," email "," memo "," form "," sheet "," report "," ack "," letter "," record "," log "," doc "," file "," batch "," lot "," job "," fax "," rev "," ticket "," case "," order "},(" "&amp;SUBSTITUTE(SUBSTITUTE(SUBSTITUTE(T26,":"," "),"."," "),","," ")&amp;" "))))&gt;0,ISNUMBER(SEARCH("000",SUBSTITUTE(T26,":"," ")))),SUMPRODUCT(--ISNUMBER(SEARCH({"http","www.","\",".pdf",".jpg",".jpeg",".png",".heic",".xls",".doc",".msg",".eml"},N26)))&gt;0),NOT(SUMPRODUCT((LEN("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"&amp;L_PendNeg&amp;" "," ")))/(LEN(L_PendNeg)+1)))),"ON FILE","OUTSTANDING"),"OUTSTANDING")</f>
        <v>OUTSTANDING</v>
      </c>
      <c r="P26" s="73" t="n">
        <f aca="false">(J26="OUTSTANDING")+(O26="OUTSTANDING")</f>
        <v>2</v>
      </c>
      <c r="Q26" s="57" t="s">
        <v>1492</v>
      </c>
      <c r="R26" s="0" t="str">
        <f aca="false">SUBSTITUTE(SUBSTITUTE(SUBSTITUTE(SUBSTITUTE(SUBSTITUTE(SUBSTITUTE(SUBSTITUTE(SUBSTITUTE(SUBSTITUTE(LOWER(I26&amp;""),"1","0"),"2","0"),"3","0"),"4","0"),"5","0"),"6","0"),"7","0"),"8","0"),"9","0")</f>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c>
      <c r="T26" s="0" t="str">
        <f aca="false">SUBSTITUTE(SUBSTITUTE(SUBSTITUTE(SUBSTITUTE(SUBSTITUTE(SUBSTITUTE(SUBSTITUTE(SUBSTITUTE(SUBSTITUTE(LOWER(N26&amp;""),"1","0"),"2","0"),"3","0"),"4","0"),"5","0"),"6","0"),"7","0"),"8","0"),"9","0")</f>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1494</v>
      </c>
    </row>
    <row r="2" customFormat="false" ht="28.5" hidden="false" customHeight="true" outlineLevel="0" collapsed="false">
      <c r="A2" s="55" t="s">
        <v>1495</v>
      </c>
      <c r="B2" s="55"/>
      <c r="C2" s="55"/>
      <c r="D2" s="55"/>
      <c r="E2" s="55"/>
      <c r="F2" s="55"/>
      <c r="G2" s="55"/>
      <c r="H2" s="55"/>
      <c r="I2" s="55"/>
    </row>
    <row r="4" customFormat="false" ht="31.5" hidden="false" customHeight="true" outlineLevel="0" collapsed="false">
      <c r="A4" s="56" t="s">
        <v>121</v>
      </c>
      <c r="B4" s="56" t="s">
        <v>1496</v>
      </c>
      <c r="C4" s="56" t="s">
        <v>1497</v>
      </c>
      <c r="D4" s="56" t="s">
        <v>1498</v>
      </c>
      <c r="E4" s="56" t="s">
        <v>1499</v>
      </c>
      <c r="F4" s="56" t="s">
        <v>1500</v>
      </c>
      <c r="G4" s="56" t="s">
        <v>1501</v>
      </c>
      <c r="H4" s="56" t="s">
        <v>1502</v>
      </c>
      <c r="I4" s="56" t="s">
        <v>1503</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1504</v>
      </c>
    </row>
    <row r="2" customFormat="false" ht="41.25" hidden="false" customHeight="true" outlineLevel="0" collapsed="false">
      <c r="C2" s="55" t="s">
        <v>1505</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1506</v>
      </c>
      <c r="I4" s="56" t="s">
        <v>1507</v>
      </c>
      <c r="J4" s="56" t="s">
        <v>1508</v>
      </c>
      <c r="K4" s="56" t="s">
        <v>1509</v>
      </c>
      <c r="L4" s="56" t="s">
        <v>324</v>
      </c>
      <c r="M4" s="56" t="s">
        <v>1510</v>
      </c>
      <c r="N4" s="56" t="s">
        <v>1511</v>
      </c>
    </row>
    <row r="5" customFormat="false" ht="40.5" hidden="false" customHeight="true" outlineLevel="0" collapsed="false">
      <c r="A5" s="57" t="s">
        <v>183</v>
      </c>
      <c r="B5" s="57" t="s">
        <v>185</v>
      </c>
      <c r="C5" s="58" t="n">
        <v>46303</v>
      </c>
      <c r="D5" s="57" t="s">
        <v>1512</v>
      </c>
      <c r="E5" s="57" t="s">
        <v>188</v>
      </c>
      <c r="F5" s="57" t="s">
        <v>189</v>
      </c>
      <c r="G5" s="57" t="s">
        <v>436</v>
      </c>
      <c r="H5" s="57" t="s">
        <v>1513</v>
      </c>
      <c r="I5" s="57" t="s">
        <v>438</v>
      </c>
      <c r="J5" s="57"/>
      <c r="K5" s="57" t="s">
        <v>186</v>
      </c>
      <c r="L5" s="74" t="s">
        <v>440</v>
      </c>
      <c r="M5" s="57" t="s">
        <v>441</v>
      </c>
      <c r="N5" s="57" t="s">
        <v>439</v>
      </c>
    </row>
    <row r="6" customFormat="false" ht="27.75" hidden="false" customHeight="true" outlineLevel="0" collapsed="false">
      <c r="A6" s="57" t="s">
        <v>183</v>
      </c>
      <c r="B6" s="57" t="s">
        <v>185</v>
      </c>
      <c r="C6" s="58" t="n">
        <v>46303</v>
      </c>
      <c r="D6" s="57" t="s">
        <v>1512</v>
      </c>
      <c r="E6" s="57" t="s">
        <v>188</v>
      </c>
      <c r="F6" s="57" t="s">
        <v>189</v>
      </c>
      <c r="G6" s="57" t="s">
        <v>443</v>
      </c>
      <c r="H6" s="57" t="s">
        <v>1514</v>
      </c>
      <c r="I6" s="57" t="s">
        <v>445</v>
      </c>
      <c r="J6" s="57"/>
      <c r="K6" s="57" t="s">
        <v>447</v>
      </c>
      <c r="L6" s="57" t="s">
        <v>379</v>
      </c>
      <c r="M6" s="57"/>
      <c r="N6" s="57" t="s">
        <v>446</v>
      </c>
    </row>
    <row r="7" customFormat="false" ht="52.5" hidden="false" customHeight="true" outlineLevel="0" collapsed="false">
      <c r="A7" s="57" t="s">
        <v>183</v>
      </c>
      <c r="B7" s="57" t="s">
        <v>185</v>
      </c>
      <c r="C7" s="58" t="n">
        <v>46303</v>
      </c>
      <c r="D7" s="57" t="s">
        <v>1512</v>
      </c>
      <c r="E7" s="57" t="s">
        <v>188</v>
      </c>
      <c r="F7" s="57" t="s">
        <v>189</v>
      </c>
      <c r="G7" s="57" t="s">
        <v>443</v>
      </c>
      <c r="H7" s="57" t="s">
        <v>1515</v>
      </c>
      <c r="I7" s="57" t="s">
        <v>445</v>
      </c>
      <c r="J7" s="57" t="s">
        <v>1516</v>
      </c>
      <c r="K7" s="57" t="s">
        <v>447</v>
      </c>
      <c r="L7" s="57" t="s">
        <v>379</v>
      </c>
      <c r="M7" s="57" t="s">
        <v>468</v>
      </c>
      <c r="N7" s="57" t="s">
        <v>452</v>
      </c>
    </row>
    <row r="8" customFormat="false" ht="27.75" hidden="false" customHeight="true" outlineLevel="0" collapsed="false">
      <c r="A8" s="57" t="s">
        <v>198</v>
      </c>
      <c r="B8" s="57" t="s">
        <v>200</v>
      </c>
      <c r="C8" s="58" t="n">
        <v>46304</v>
      </c>
      <c r="D8" s="57" t="s">
        <v>1517</v>
      </c>
      <c r="E8" s="57" t="s">
        <v>202</v>
      </c>
      <c r="F8" s="57" t="s">
        <v>203</v>
      </c>
      <c r="G8" s="57" t="s">
        <v>436</v>
      </c>
      <c r="H8" s="57" t="s">
        <v>1518</v>
      </c>
      <c r="I8" s="57" t="s">
        <v>491</v>
      </c>
      <c r="J8" s="57"/>
      <c r="K8" s="57" t="s">
        <v>447</v>
      </c>
      <c r="L8" s="57" t="s">
        <v>379</v>
      </c>
      <c r="M8" s="57" t="s">
        <v>531</v>
      </c>
      <c r="N8" s="57" t="s">
        <v>492</v>
      </c>
    </row>
    <row r="9" customFormat="false" ht="27.75" hidden="false" customHeight="true" outlineLevel="0" collapsed="false">
      <c r="A9" s="57" t="s">
        <v>198</v>
      </c>
      <c r="B9" s="57" t="s">
        <v>200</v>
      </c>
      <c r="C9" s="58" t="n">
        <v>46304</v>
      </c>
      <c r="D9" s="57" t="s">
        <v>1517</v>
      </c>
      <c r="E9" s="57" t="s">
        <v>202</v>
      </c>
      <c r="F9" s="57" t="s">
        <v>203</v>
      </c>
      <c r="G9" s="57" t="s">
        <v>495</v>
      </c>
      <c r="H9" s="57" t="s">
        <v>1519</v>
      </c>
      <c r="I9" s="57" t="s">
        <v>497</v>
      </c>
      <c r="J9" s="57"/>
      <c r="K9" s="57" t="s">
        <v>447</v>
      </c>
      <c r="L9" s="57" t="s">
        <v>379</v>
      </c>
      <c r="M9" s="57"/>
      <c r="N9" s="57" t="s">
        <v>498</v>
      </c>
    </row>
    <row r="10" customFormat="false" ht="27.75" hidden="false" customHeight="true" outlineLevel="0" collapsed="false">
      <c r="A10" s="57" t="s">
        <v>198</v>
      </c>
      <c r="B10" s="57" t="s">
        <v>200</v>
      </c>
      <c r="C10" s="58" t="n">
        <v>46304</v>
      </c>
      <c r="D10" s="57" t="s">
        <v>1517</v>
      </c>
      <c r="E10" s="57" t="s">
        <v>202</v>
      </c>
      <c r="F10" s="57" t="s">
        <v>203</v>
      </c>
      <c r="G10" s="57" t="s">
        <v>495</v>
      </c>
      <c r="H10" s="57" t="s">
        <v>1520</v>
      </c>
      <c r="I10" s="57" t="s">
        <v>497</v>
      </c>
      <c r="J10" s="57"/>
      <c r="K10" s="57" t="s">
        <v>447</v>
      </c>
      <c r="L10" s="57" t="s">
        <v>379</v>
      </c>
      <c r="M10" s="57"/>
      <c r="N10" s="57" t="s">
        <v>502</v>
      </c>
    </row>
    <row r="11" customFormat="false" ht="27.75" hidden="false" customHeight="true" outlineLevel="0" collapsed="false">
      <c r="A11" s="57" t="s">
        <v>198</v>
      </c>
      <c r="B11" s="57" t="s">
        <v>200</v>
      </c>
      <c r="C11" s="58" t="n">
        <v>46304</v>
      </c>
      <c r="D11" s="57" t="s">
        <v>1517</v>
      </c>
      <c r="E11" s="57" t="s">
        <v>202</v>
      </c>
      <c r="F11" s="57" t="s">
        <v>203</v>
      </c>
      <c r="G11" s="57" t="s">
        <v>495</v>
      </c>
      <c r="H11" s="57" t="s">
        <v>1521</v>
      </c>
      <c r="I11" s="57" t="s">
        <v>497</v>
      </c>
      <c r="J11" s="57"/>
      <c r="K11" s="57" t="s">
        <v>447</v>
      </c>
      <c r="L11" s="57" t="s">
        <v>379</v>
      </c>
      <c r="M11" s="57"/>
      <c r="N11" s="57" t="s">
        <v>505</v>
      </c>
    </row>
    <row r="12" customFormat="false" ht="65.25" hidden="false" customHeight="true" outlineLevel="0" collapsed="false">
      <c r="A12" s="57" t="s">
        <v>198</v>
      </c>
      <c r="B12" s="57" t="s">
        <v>200</v>
      </c>
      <c r="C12" s="58" t="n">
        <v>46304</v>
      </c>
      <c r="D12" s="57" t="s">
        <v>1517</v>
      </c>
      <c r="E12" s="57" t="s">
        <v>202</v>
      </c>
      <c r="F12" s="57" t="s">
        <v>203</v>
      </c>
      <c r="G12" s="57" t="s">
        <v>495</v>
      </c>
      <c r="H12" s="57" t="s">
        <v>1522</v>
      </c>
      <c r="I12" s="57" t="s">
        <v>497</v>
      </c>
      <c r="J12" s="57"/>
      <c r="K12" s="57" t="s">
        <v>447</v>
      </c>
      <c r="L12" s="74" t="s">
        <v>440</v>
      </c>
      <c r="M12" s="57" t="s">
        <v>540</v>
      </c>
      <c r="N12" s="57" t="s">
        <v>508</v>
      </c>
    </row>
    <row r="13" customFormat="false" ht="65.25" hidden="false" customHeight="true" outlineLevel="0" collapsed="false">
      <c r="A13" s="57" t="s">
        <v>198</v>
      </c>
      <c r="B13" s="57" t="s">
        <v>200</v>
      </c>
      <c r="C13" s="58" t="n">
        <v>46304</v>
      </c>
      <c r="D13" s="57" t="s">
        <v>1517</v>
      </c>
      <c r="E13" s="57" t="s">
        <v>202</v>
      </c>
      <c r="F13" s="57" t="s">
        <v>203</v>
      </c>
      <c r="G13" s="57" t="s">
        <v>495</v>
      </c>
      <c r="H13" s="57" t="s">
        <v>1523</v>
      </c>
      <c r="I13" s="57" t="s">
        <v>497</v>
      </c>
      <c r="J13" s="57"/>
      <c r="K13" s="57" t="s">
        <v>447</v>
      </c>
      <c r="L13" s="74" t="s">
        <v>440</v>
      </c>
      <c r="M13" s="57" t="s">
        <v>540</v>
      </c>
      <c r="N13" s="57" t="s">
        <v>512</v>
      </c>
    </row>
    <row r="14" customFormat="false" ht="27.75" hidden="false" customHeight="true" outlineLevel="0" collapsed="false">
      <c r="A14" s="57" t="s">
        <v>198</v>
      </c>
      <c r="B14" s="57" t="s">
        <v>200</v>
      </c>
      <c r="C14" s="58" t="n">
        <v>46304</v>
      </c>
      <c r="D14" s="57" t="s">
        <v>1517</v>
      </c>
      <c r="E14" s="57" t="s">
        <v>202</v>
      </c>
      <c r="F14" s="57" t="s">
        <v>203</v>
      </c>
      <c r="G14" s="57" t="s">
        <v>495</v>
      </c>
      <c r="H14" s="57" t="s">
        <v>1524</v>
      </c>
      <c r="I14" s="57" t="s">
        <v>515</v>
      </c>
      <c r="J14" s="57"/>
      <c r="K14" s="57" t="s">
        <v>447</v>
      </c>
      <c r="L14" s="57" t="s">
        <v>379</v>
      </c>
      <c r="M14" s="57" t="s">
        <v>545</v>
      </c>
      <c r="N14" s="57" t="s">
        <v>516</v>
      </c>
    </row>
    <row r="15" customFormat="false" ht="27.75" hidden="false" customHeight="true" outlineLevel="0" collapsed="false">
      <c r="A15" s="57" t="s">
        <v>198</v>
      </c>
      <c r="B15" s="57" t="s">
        <v>200</v>
      </c>
      <c r="C15" s="58" t="n">
        <v>46304</v>
      </c>
      <c r="D15" s="57" t="s">
        <v>1517</v>
      </c>
      <c r="E15" s="57" t="s">
        <v>202</v>
      </c>
      <c r="F15" s="57" t="s">
        <v>203</v>
      </c>
      <c r="G15" s="57" t="s">
        <v>495</v>
      </c>
      <c r="H15" s="57" t="s">
        <v>1525</v>
      </c>
      <c r="I15" s="57" t="s">
        <v>497</v>
      </c>
      <c r="J15" s="57"/>
      <c r="K15" s="57" t="s">
        <v>447</v>
      </c>
      <c r="L15" s="57" t="s">
        <v>379</v>
      </c>
      <c r="M15" s="57"/>
      <c r="N15" s="57" t="s">
        <v>520</v>
      </c>
    </row>
    <row r="16" customFormat="false" ht="27.75" hidden="false" customHeight="true" outlineLevel="0" collapsed="false">
      <c r="A16" s="57" t="s">
        <v>198</v>
      </c>
      <c r="B16" s="57" t="s">
        <v>200</v>
      </c>
      <c r="C16" s="58" t="n">
        <v>46304</v>
      </c>
      <c r="D16" s="57" t="s">
        <v>1517</v>
      </c>
      <c r="E16" s="57" t="s">
        <v>202</v>
      </c>
      <c r="F16" s="57" t="s">
        <v>203</v>
      </c>
      <c r="G16" s="57" t="s">
        <v>443</v>
      </c>
      <c r="H16" s="57" t="s">
        <v>1526</v>
      </c>
      <c r="I16" s="57" t="s">
        <v>445</v>
      </c>
      <c r="J16" s="57"/>
      <c r="K16" s="57" t="s">
        <v>447</v>
      </c>
      <c r="L16" s="57" t="s">
        <v>379</v>
      </c>
      <c r="M16" s="57"/>
      <c r="N16" s="57" t="s">
        <v>523</v>
      </c>
    </row>
    <row r="17" customFormat="false" ht="27.75" hidden="false" customHeight="true" outlineLevel="0" collapsed="false">
      <c r="A17" s="57" t="s">
        <v>198</v>
      </c>
      <c r="B17" s="57" t="s">
        <v>200</v>
      </c>
      <c r="C17" s="58" t="n">
        <v>46304</v>
      </c>
      <c r="D17" s="57" t="s">
        <v>1517</v>
      </c>
      <c r="E17" s="57" t="s">
        <v>202</v>
      </c>
      <c r="F17" s="57" t="s">
        <v>203</v>
      </c>
      <c r="G17" s="57" t="s">
        <v>443</v>
      </c>
      <c r="H17" s="57" t="s">
        <v>1527</v>
      </c>
      <c r="I17" s="57" t="s">
        <v>445</v>
      </c>
      <c r="J17" s="57"/>
      <c r="K17" s="57" t="s">
        <v>447</v>
      </c>
      <c r="L17" s="57" t="s">
        <v>379</v>
      </c>
      <c r="M17" s="57"/>
      <c r="N17" s="57" t="s">
        <v>526</v>
      </c>
    </row>
    <row r="18" customFormat="false" ht="27.75" hidden="false" customHeight="true" outlineLevel="0" collapsed="false">
      <c r="A18" s="57" t="s">
        <v>212</v>
      </c>
      <c r="B18" s="57" t="s">
        <v>214</v>
      </c>
      <c r="C18" s="58" t="n">
        <v>46305</v>
      </c>
      <c r="D18" s="57" t="s">
        <v>1528</v>
      </c>
      <c r="E18" s="57" t="s">
        <v>188</v>
      </c>
      <c r="F18" s="57" t="s">
        <v>215</v>
      </c>
      <c r="G18" s="57" t="s">
        <v>443</v>
      </c>
      <c r="H18" s="57" t="s">
        <v>1514</v>
      </c>
      <c r="I18" s="57" t="s">
        <v>445</v>
      </c>
      <c r="J18" s="57"/>
      <c r="K18" s="57" t="s">
        <v>447</v>
      </c>
      <c r="L18" s="57" t="s">
        <v>379</v>
      </c>
      <c r="M18" s="57"/>
      <c r="N18" s="57" t="s">
        <v>572</v>
      </c>
    </row>
    <row r="19" customFormat="false" ht="27.75" hidden="false" customHeight="true" outlineLevel="0" collapsed="false">
      <c r="A19" s="57" t="s">
        <v>218</v>
      </c>
      <c r="B19" s="57" t="s">
        <v>219</v>
      </c>
      <c r="C19" s="58" t="n">
        <v>46305</v>
      </c>
      <c r="D19" s="57" t="s">
        <v>1529</v>
      </c>
      <c r="E19" s="57" t="s">
        <v>202</v>
      </c>
      <c r="F19" s="57" t="s">
        <v>189</v>
      </c>
      <c r="G19" s="57" t="s">
        <v>436</v>
      </c>
      <c r="H19" s="57" t="s">
        <v>1513</v>
      </c>
      <c r="I19" s="57" t="s">
        <v>497</v>
      </c>
      <c r="J19" s="57"/>
      <c r="K19" s="57" t="s">
        <v>187</v>
      </c>
      <c r="L19" s="57" t="s">
        <v>379</v>
      </c>
      <c r="M19" s="57"/>
      <c r="N19" s="57" t="s">
        <v>597</v>
      </c>
    </row>
    <row r="20" customFormat="false" ht="27.75" hidden="false" customHeight="true" outlineLevel="0" collapsed="false">
      <c r="A20" s="57" t="s">
        <v>218</v>
      </c>
      <c r="B20" s="57" t="s">
        <v>219</v>
      </c>
      <c r="C20" s="58" t="n">
        <v>46305</v>
      </c>
      <c r="D20" s="57" t="s">
        <v>1529</v>
      </c>
      <c r="E20" s="57" t="s">
        <v>202</v>
      </c>
      <c r="F20" s="57" t="s">
        <v>189</v>
      </c>
      <c r="G20" s="57" t="s">
        <v>436</v>
      </c>
      <c r="H20" s="57" t="s">
        <v>1530</v>
      </c>
      <c r="I20" s="57" t="s">
        <v>497</v>
      </c>
      <c r="J20" s="57"/>
      <c r="K20" s="57" t="s">
        <v>187</v>
      </c>
      <c r="L20" s="57" t="s">
        <v>379</v>
      </c>
      <c r="M20" s="57"/>
      <c r="N20" s="57" t="s">
        <v>600</v>
      </c>
    </row>
    <row r="21" customFormat="false" ht="27.75" hidden="false" customHeight="true" outlineLevel="0" collapsed="false">
      <c r="A21" s="57" t="s">
        <v>218</v>
      </c>
      <c r="B21" s="57" t="s">
        <v>219</v>
      </c>
      <c r="C21" s="58" t="n">
        <v>46305</v>
      </c>
      <c r="D21" s="57" t="s">
        <v>1529</v>
      </c>
      <c r="E21" s="57" t="s">
        <v>202</v>
      </c>
      <c r="F21" s="57" t="s">
        <v>189</v>
      </c>
      <c r="G21" s="57" t="s">
        <v>495</v>
      </c>
      <c r="H21" s="57" t="s">
        <v>1519</v>
      </c>
      <c r="I21" s="57" t="s">
        <v>497</v>
      </c>
      <c r="J21" s="57"/>
      <c r="K21" s="57" t="s">
        <v>447</v>
      </c>
      <c r="L21" s="57" t="s">
        <v>379</v>
      </c>
      <c r="M21" s="57"/>
      <c r="N21" s="57" t="s">
        <v>602</v>
      </c>
    </row>
    <row r="22" customFormat="false" ht="27.75" hidden="false" customHeight="true" outlineLevel="0" collapsed="false">
      <c r="A22" s="57" t="s">
        <v>218</v>
      </c>
      <c r="B22" s="57" t="s">
        <v>219</v>
      </c>
      <c r="C22" s="58" t="n">
        <v>46305</v>
      </c>
      <c r="D22" s="57" t="s">
        <v>1529</v>
      </c>
      <c r="E22" s="57" t="s">
        <v>202</v>
      </c>
      <c r="F22" s="57" t="s">
        <v>189</v>
      </c>
      <c r="G22" s="57" t="s">
        <v>495</v>
      </c>
      <c r="H22" s="57" t="s">
        <v>1520</v>
      </c>
      <c r="I22" s="57" t="s">
        <v>497</v>
      </c>
      <c r="J22" s="57"/>
      <c r="K22" s="57" t="s">
        <v>447</v>
      </c>
      <c r="L22" s="57" t="s">
        <v>379</v>
      </c>
      <c r="M22" s="57"/>
      <c r="N22" s="57" t="s">
        <v>604</v>
      </c>
    </row>
    <row r="23" customFormat="false" ht="27.75" hidden="false" customHeight="true" outlineLevel="0" collapsed="false">
      <c r="A23" s="57" t="s">
        <v>218</v>
      </c>
      <c r="B23" s="57" t="s">
        <v>219</v>
      </c>
      <c r="C23" s="58" t="n">
        <v>46305</v>
      </c>
      <c r="D23" s="57" t="s">
        <v>1529</v>
      </c>
      <c r="E23" s="57" t="s">
        <v>202</v>
      </c>
      <c r="F23" s="57" t="s">
        <v>189</v>
      </c>
      <c r="G23" s="57" t="s">
        <v>495</v>
      </c>
      <c r="H23" s="57" t="s">
        <v>1521</v>
      </c>
      <c r="I23" s="57" t="s">
        <v>497</v>
      </c>
      <c r="J23" s="57"/>
      <c r="K23" s="57" t="s">
        <v>447</v>
      </c>
      <c r="L23" s="57" t="s">
        <v>379</v>
      </c>
      <c r="M23" s="57"/>
      <c r="N23" s="57" t="s">
        <v>606</v>
      </c>
    </row>
    <row r="24" customFormat="false" ht="27.75" hidden="false" customHeight="true" outlineLevel="0" collapsed="false">
      <c r="A24" s="57" t="s">
        <v>218</v>
      </c>
      <c r="B24" s="57" t="s">
        <v>219</v>
      </c>
      <c r="C24" s="58" t="n">
        <v>46305</v>
      </c>
      <c r="D24" s="57" t="s">
        <v>1529</v>
      </c>
      <c r="E24" s="57" t="s">
        <v>202</v>
      </c>
      <c r="F24" s="57" t="s">
        <v>189</v>
      </c>
      <c r="G24" s="57" t="s">
        <v>495</v>
      </c>
      <c r="H24" s="57" t="s">
        <v>1522</v>
      </c>
      <c r="I24" s="57" t="s">
        <v>497</v>
      </c>
      <c r="J24" s="57"/>
      <c r="K24" s="57" t="s">
        <v>447</v>
      </c>
      <c r="L24" s="57" t="s">
        <v>379</v>
      </c>
      <c r="M24" s="57"/>
      <c r="N24" s="57" t="s">
        <v>608</v>
      </c>
    </row>
    <row r="25" customFormat="false" ht="27.75" hidden="false" customHeight="true" outlineLevel="0" collapsed="false">
      <c r="A25" s="57" t="s">
        <v>218</v>
      </c>
      <c r="B25" s="57" t="s">
        <v>219</v>
      </c>
      <c r="C25" s="58" t="n">
        <v>46305</v>
      </c>
      <c r="D25" s="57" t="s">
        <v>1529</v>
      </c>
      <c r="E25" s="57" t="s">
        <v>202</v>
      </c>
      <c r="F25" s="57" t="s">
        <v>189</v>
      </c>
      <c r="G25" s="57" t="s">
        <v>495</v>
      </c>
      <c r="H25" s="57" t="s">
        <v>1523</v>
      </c>
      <c r="I25" s="57" t="s">
        <v>497</v>
      </c>
      <c r="J25" s="57"/>
      <c r="K25" s="57" t="s">
        <v>447</v>
      </c>
      <c r="L25" s="57" t="s">
        <v>379</v>
      </c>
      <c r="M25" s="57"/>
      <c r="N25" s="57" t="s">
        <v>610</v>
      </c>
    </row>
    <row r="26" customFormat="false" ht="27.75" hidden="false" customHeight="true" outlineLevel="0" collapsed="false">
      <c r="A26" s="57" t="s">
        <v>218</v>
      </c>
      <c r="B26" s="57" t="s">
        <v>219</v>
      </c>
      <c r="C26" s="58" t="n">
        <v>46305</v>
      </c>
      <c r="D26" s="57" t="s">
        <v>1529</v>
      </c>
      <c r="E26" s="57" t="s">
        <v>202</v>
      </c>
      <c r="F26" s="57" t="s">
        <v>189</v>
      </c>
      <c r="G26" s="57" t="s">
        <v>495</v>
      </c>
      <c r="H26" s="57" t="s">
        <v>1524</v>
      </c>
      <c r="I26" s="57" t="s">
        <v>612</v>
      </c>
      <c r="J26" s="57"/>
      <c r="K26" s="57" t="s">
        <v>447</v>
      </c>
      <c r="L26" s="57" t="s">
        <v>379</v>
      </c>
      <c r="M26" s="57" t="s">
        <v>545</v>
      </c>
      <c r="N26" s="57" t="s">
        <v>613</v>
      </c>
    </row>
    <row r="27" customFormat="false" ht="27.75" hidden="false" customHeight="true" outlineLevel="0" collapsed="false">
      <c r="A27" s="57" t="s">
        <v>218</v>
      </c>
      <c r="B27" s="57" t="s">
        <v>219</v>
      </c>
      <c r="C27" s="58" t="n">
        <v>46305</v>
      </c>
      <c r="D27" s="57" t="s">
        <v>1529</v>
      </c>
      <c r="E27" s="57" t="s">
        <v>202</v>
      </c>
      <c r="F27" s="57" t="s">
        <v>189</v>
      </c>
      <c r="G27" s="57" t="s">
        <v>495</v>
      </c>
      <c r="H27" s="57" t="s">
        <v>1525</v>
      </c>
      <c r="I27" s="57" t="s">
        <v>497</v>
      </c>
      <c r="J27" s="57"/>
      <c r="K27" s="57" t="s">
        <v>447</v>
      </c>
      <c r="L27" s="57" t="s">
        <v>379</v>
      </c>
      <c r="M27" s="57"/>
      <c r="N27" s="57" t="s">
        <v>615</v>
      </c>
    </row>
    <row r="28" customFormat="false" ht="27.75" hidden="false" customHeight="true" outlineLevel="0" collapsed="false">
      <c r="A28" s="57" t="s">
        <v>218</v>
      </c>
      <c r="B28" s="57" t="s">
        <v>219</v>
      </c>
      <c r="C28" s="58" t="n">
        <v>46305</v>
      </c>
      <c r="D28" s="57" t="s">
        <v>1529</v>
      </c>
      <c r="E28" s="57" t="s">
        <v>202</v>
      </c>
      <c r="F28" s="57" t="s">
        <v>189</v>
      </c>
      <c r="G28" s="57" t="s">
        <v>443</v>
      </c>
      <c r="H28" s="57" t="s">
        <v>1526</v>
      </c>
      <c r="I28" s="57" t="s">
        <v>445</v>
      </c>
      <c r="J28" s="57"/>
      <c r="K28" s="57" t="s">
        <v>447</v>
      </c>
      <c r="L28" s="57" t="s">
        <v>379</v>
      </c>
      <c r="M28" s="57"/>
      <c r="N28" s="57" t="s">
        <v>617</v>
      </c>
    </row>
    <row r="29" customFormat="false" ht="27.75" hidden="false" customHeight="true" outlineLevel="0" collapsed="false">
      <c r="A29" s="57" t="s">
        <v>218</v>
      </c>
      <c r="B29" s="57" t="s">
        <v>219</v>
      </c>
      <c r="C29" s="58" t="n">
        <v>46305</v>
      </c>
      <c r="D29" s="57" t="s">
        <v>1529</v>
      </c>
      <c r="E29" s="57" t="s">
        <v>202</v>
      </c>
      <c r="F29" s="57" t="s">
        <v>189</v>
      </c>
      <c r="G29" s="57" t="s">
        <v>443</v>
      </c>
      <c r="H29" s="57" t="s">
        <v>1531</v>
      </c>
      <c r="I29" s="57" t="s">
        <v>445</v>
      </c>
      <c r="J29" s="57"/>
      <c r="K29" s="57" t="s">
        <v>447</v>
      </c>
      <c r="L29" s="57" t="s">
        <v>379</v>
      </c>
      <c r="M29" s="57"/>
      <c r="N29" s="57" t="s">
        <v>620</v>
      </c>
    </row>
    <row r="30" customFormat="false" ht="27.75" hidden="false" customHeight="true" outlineLevel="0" collapsed="false">
      <c r="A30" s="57" t="s">
        <v>218</v>
      </c>
      <c r="B30" s="57" t="s">
        <v>219</v>
      </c>
      <c r="C30" s="58" t="n">
        <v>46305</v>
      </c>
      <c r="D30" s="57" t="s">
        <v>1529</v>
      </c>
      <c r="E30" s="57" t="s">
        <v>202</v>
      </c>
      <c r="F30" s="57" t="s">
        <v>189</v>
      </c>
      <c r="G30" s="57" t="s">
        <v>443</v>
      </c>
      <c r="H30" s="57" t="s">
        <v>1532</v>
      </c>
      <c r="I30" s="57" t="s">
        <v>445</v>
      </c>
      <c r="J30" s="57"/>
      <c r="K30" s="57" t="s">
        <v>447</v>
      </c>
      <c r="L30" s="57" t="s">
        <v>379</v>
      </c>
      <c r="M30" s="57"/>
      <c r="N30" s="57" t="s">
        <v>623</v>
      </c>
    </row>
    <row r="31" customFormat="false" ht="27.75" hidden="false" customHeight="true" outlineLevel="0" collapsed="false">
      <c r="A31" s="57" t="s">
        <v>218</v>
      </c>
      <c r="B31" s="57" t="s">
        <v>219</v>
      </c>
      <c r="C31" s="58" t="n">
        <v>46305</v>
      </c>
      <c r="D31" s="57" t="s">
        <v>1529</v>
      </c>
      <c r="E31" s="57" t="s">
        <v>202</v>
      </c>
      <c r="F31" s="57" t="s">
        <v>189</v>
      </c>
      <c r="G31" s="57" t="s">
        <v>625</v>
      </c>
      <c r="H31" s="57" t="s">
        <v>1533</v>
      </c>
      <c r="I31" s="57" t="s">
        <v>497</v>
      </c>
      <c r="J31" s="57"/>
      <c r="K31" s="57" t="s">
        <v>187</v>
      </c>
      <c r="L31" s="57" t="s">
        <v>379</v>
      </c>
      <c r="M31" s="57" t="s">
        <v>628</v>
      </c>
      <c r="N31" s="57" t="s">
        <v>627</v>
      </c>
    </row>
    <row r="32" customFormat="false" ht="40.5" hidden="false" customHeight="true" outlineLevel="0" collapsed="false">
      <c r="A32" s="57" t="s">
        <v>218</v>
      </c>
      <c r="B32" s="57" t="s">
        <v>219</v>
      </c>
      <c r="C32" s="58" t="n">
        <v>46305</v>
      </c>
      <c r="D32" s="57" t="s">
        <v>1529</v>
      </c>
      <c r="E32" s="57" t="s">
        <v>202</v>
      </c>
      <c r="F32" s="57" t="s">
        <v>189</v>
      </c>
      <c r="G32" s="57" t="s">
        <v>630</v>
      </c>
      <c r="H32" s="57" t="s">
        <v>1534</v>
      </c>
      <c r="I32" s="57" t="s">
        <v>632</v>
      </c>
      <c r="J32" s="57"/>
      <c r="K32" s="57" t="s">
        <v>447</v>
      </c>
      <c r="L32" s="57" t="s">
        <v>379</v>
      </c>
      <c r="M32" s="57" t="s">
        <v>656</v>
      </c>
      <c r="N32" s="57" t="s">
        <v>633</v>
      </c>
    </row>
    <row r="33" customFormat="false" ht="40.5" hidden="false" customHeight="true" outlineLevel="0" collapsed="false">
      <c r="A33" s="57" t="s">
        <v>228</v>
      </c>
      <c r="B33" s="57" t="s">
        <v>229</v>
      </c>
      <c r="C33" s="58" t="n">
        <v>46310</v>
      </c>
      <c r="D33" s="57" t="s">
        <v>1535</v>
      </c>
      <c r="E33" s="57" t="s">
        <v>188</v>
      </c>
      <c r="F33" s="57" t="s">
        <v>189</v>
      </c>
      <c r="G33" s="57" t="s">
        <v>436</v>
      </c>
      <c r="H33" s="57" t="s">
        <v>1513</v>
      </c>
      <c r="I33" s="57" t="s">
        <v>438</v>
      </c>
      <c r="J33" s="57"/>
      <c r="K33" s="57" t="s">
        <v>187</v>
      </c>
      <c r="L33" s="74" t="s">
        <v>440</v>
      </c>
      <c r="M33" s="57" t="s">
        <v>441</v>
      </c>
      <c r="N33" s="57" t="s">
        <v>597</v>
      </c>
    </row>
    <row r="34" customFormat="false" ht="27.75" hidden="false" customHeight="true" outlineLevel="0" collapsed="false">
      <c r="A34" s="57" t="s">
        <v>228</v>
      </c>
      <c r="B34" s="57" t="s">
        <v>229</v>
      </c>
      <c r="C34" s="58" t="n">
        <v>46310</v>
      </c>
      <c r="D34" s="57" t="s">
        <v>1535</v>
      </c>
      <c r="E34" s="57" t="s">
        <v>188</v>
      </c>
      <c r="F34" s="57" t="s">
        <v>189</v>
      </c>
      <c r="G34" s="57" t="s">
        <v>443</v>
      </c>
      <c r="H34" s="57" t="s">
        <v>1514</v>
      </c>
      <c r="I34" s="57" t="s">
        <v>445</v>
      </c>
      <c r="J34" s="57"/>
      <c r="K34" s="57" t="s">
        <v>447</v>
      </c>
      <c r="L34" s="57" t="s">
        <v>379</v>
      </c>
      <c r="M34" s="57"/>
      <c r="N34" s="57" t="s">
        <v>683</v>
      </c>
    </row>
    <row r="35" customFormat="false" ht="52.5" hidden="false" customHeight="true" outlineLevel="0" collapsed="false">
      <c r="A35" s="57" t="s">
        <v>228</v>
      </c>
      <c r="B35" s="57" t="s">
        <v>229</v>
      </c>
      <c r="C35" s="58" t="n">
        <v>46310</v>
      </c>
      <c r="D35" s="57" t="s">
        <v>1535</v>
      </c>
      <c r="E35" s="57" t="s">
        <v>188</v>
      </c>
      <c r="F35" s="57" t="s">
        <v>189</v>
      </c>
      <c r="G35" s="57" t="s">
        <v>443</v>
      </c>
      <c r="H35" s="57" t="s">
        <v>1515</v>
      </c>
      <c r="I35" s="57" t="s">
        <v>445</v>
      </c>
      <c r="J35" s="57" t="s">
        <v>1516</v>
      </c>
      <c r="K35" s="57" t="s">
        <v>447</v>
      </c>
      <c r="L35" s="57" t="s">
        <v>379</v>
      </c>
      <c r="M35" s="57" t="s">
        <v>700</v>
      </c>
      <c r="N35" s="57" t="s">
        <v>686</v>
      </c>
    </row>
    <row r="36" customFormat="false" ht="52.5" hidden="false" customHeight="true" outlineLevel="0" collapsed="false">
      <c r="A36" s="57" t="s">
        <v>228</v>
      </c>
      <c r="B36" s="57" t="s">
        <v>229</v>
      </c>
      <c r="C36" s="58" t="n">
        <v>46310</v>
      </c>
      <c r="D36" s="57" t="s">
        <v>1535</v>
      </c>
      <c r="E36" s="57" t="s">
        <v>188</v>
      </c>
      <c r="F36" s="57" t="s">
        <v>189</v>
      </c>
      <c r="G36" s="57" t="s">
        <v>630</v>
      </c>
      <c r="H36" s="57" t="s">
        <v>1534</v>
      </c>
      <c r="I36" s="57" t="s">
        <v>632</v>
      </c>
      <c r="J36" s="57"/>
      <c r="K36" s="57" t="s">
        <v>447</v>
      </c>
      <c r="L36" s="74" t="s">
        <v>440</v>
      </c>
      <c r="M36" s="57" t="s">
        <v>702</v>
      </c>
      <c r="N36" s="57" t="s">
        <v>633</v>
      </c>
    </row>
    <row r="37" customFormat="false" ht="78" hidden="false" customHeight="true" outlineLevel="0" collapsed="false">
      <c r="A37" s="57" t="s">
        <v>231</v>
      </c>
      <c r="B37" s="57" t="s">
        <v>232</v>
      </c>
      <c r="C37" s="58" t="n">
        <v>46310</v>
      </c>
      <c r="D37" s="57" t="s">
        <v>1536</v>
      </c>
      <c r="E37" s="57" t="s">
        <v>202</v>
      </c>
      <c r="F37" s="57" t="s">
        <v>189</v>
      </c>
      <c r="G37" s="57" t="s">
        <v>436</v>
      </c>
      <c r="H37" s="57" t="s">
        <v>1513</v>
      </c>
      <c r="I37" s="57" t="s">
        <v>497</v>
      </c>
      <c r="J37" s="57"/>
      <c r="K37" s="57" t="s">
        <v>722</v>
      </c>
      <c r="L37" s="74" t="s">
        <v>440</v>
      </c>
      <c r="M37" s="57" t="s">
        <v>723</v>
      </c>
      <c r="N37" s="57" t="s">
        <v>439</v>
      </c>
    </row>
    <row r="38" customFormat="false" ht="27.75" hidden="false" customHeight="true" outlineLevel="0" collapsed="false">
      <c r="A38" s="57" t="s">
        <v>231</v>
      </c>
      <c r="B38" s="57" t="s">
        <v>232</v>
      </c>
      <c r="C38" s="58" t="n">
        <v>46310</v>
      </c>
      <c r="D38" s="57" t="s">
        <v>1536</v>
      </c>
      <c r="E38" s="57" t="s">
        <v>202</v>
      </c>
      <c r="F38" s="57" t="s">
        <v>189</v>
      </c>
      <c r="G38" s="57" t="s">
        <v>436</v>
      </c>
      <c r="H38" s="57" t="s">
        <v>1537</v>
      </c>
      <c r="I38" s="57" t="s">
        <v>726</v>
      </c>
      <c r="J38" s="57"/>
      <c r="K38" s="57" t="s">
        <v>187</v>
      </c>
      <c r="L38" s="57" t="s">
        <v>379</v>
      </c>
      <c r="M38" s="57" t="s">
        <v>728</v>
      </c>
      <c r="N38" s="57" t="s">
        <v>727</v>
      </c>
    </row>
    <row r="39" customFormat="false" ht="27.75" hidden="false" customHeight="true" outlineLevel="0" collapsed="false">
      <c r="A39" s="57" t="s">
        <v>231</v>
      </c>
      <c r="B39" s="57" t="s">
        <v>232</v>
      </c>
      <c r="C39" s="58" t="n">
        <v>46310</v>
      </c>
      <c r="D39" s="57" t="s">
        <v>1536</v>
      </c>
      <c r="E39" s="57" t="s">
        <v>202</v>
      </c>
      <c r="F39" s="57" t="s">
        <v>189</v>
      </c>
      <c r="G39" s="57" t="s">
        <v>436</v>
      </c>
      <c r="H39" s="57" t="s">
        <v>1530</v>
      </c>
      <c r="I39" s="57" t="s">
        <v>497</v>
      </c>
      <c r="J39" s="57"/>
      <c r="K39" s="57" t="s">
        <v>187</v>
      </c>
      <c r="L39" s="57" t="s">
        <v>379</v>
      </c>
      <c r="M39" s="57"/>
      <c r="N39" s="57" t="s">
        <v>730</v>
      </c>
    </row>
    <row r="40" customFormat="false" ht="27.75" hidden="false" customHeight="true" outlineLevel="0" collapsed="false">
      <c r="A40" s="57" t="s">
        <v>231</v>
      </c>
      <c r="B40" s="57" t="s">
        <v>232</v>
      </c>
      <c r="C40" s="58" t="n">
        <v>46310</v>
      </c>
      <c r="D40" s="57" t="s">
        <v>1536</v>
      </c>
      <c r="E40" s="57" t="s">
        <v>202</v>
      </c>
      <c r="F40" s="57" t="s">
        <v>189</v>
      </c>
      <c r="G40" s="57" t="s">
        <v>495</v>
      </c>
      <c r="H40" s="57" t="s">
        <v>1519</v>
      </c>
      <c r="I40" s="57" t="s">
        <v>497</v>
      </c>
      <c r="J40" s="57"/>
      <c r="K40" s="57" t="s">
        <v>447</v>
      </c>
      <c r="L40" s="57" t="s">
        <v>379</v>
      </c>
      <c r="M40" s="57"/>
      <c r="N40" s="57" t="s">
        <v>732</v>
      </c>
    </row>
    <row r="41" customFormat="false" ht="27.75" hidden="false" customHeight="true" outlineLevel="0" collapsed="false">
      <c r="A41" s="57" t="s">
        <v>231</v>
      </c>
      <c r="B41" s="57" t="s">
        <v>232</v>
      </c>
      <c r="C41" s="58" t="n">
        <v>46310</v>
      </c>
      <c r="D41" s="57" t="s">
        <v>1536</v>
      </c>
      <c r="E41" s="57" t="s">
        <v>202</v>
      </c>
      <c r="F41" s="57" t="s">
        <v>189</v>
      </c>
      <c r="G41" s="57" t="s">
        <v>495</v>
      </c>
      <c r="H41" s="57" t="s">
        <v>1520</v>
      </c>
      <c r="I41" s="57" t="s">
        <v>497</v>
      </c>
      <c r="J41" s="57"/>
      <c r="K41" s="57" t="s">
        <v>447</v>
      </c>
      <c r="L41" s="57" t="s">
        <v>379</v>
      </c>
      <c r="M41" s="57"/>
      <c r="N41" s="57" t="s">
        <v>734</v>
      </c>
    </row>
    <row r="42" customFormat="false" ht="27.75" hidden="false" customHeight="true" outlineLevel="0" collapsed="false">
      <c r="A42" s="57" t="s">
        <v>231</v>
      </c>
      <c r="B42" s="57" t="s">
        <v>232</v>
      </c>
      <c r="C42" s="58" t="n">
        <v>46310</v>
      </c>
      <c r="D42" s="57" t="s">
        <v>1536</v>
      </c>
      <c r="E42" s="57" t="s">
        <v>202</v>
      </c>
      <c r="F42" s="57" t="s">
        <v>189</v>
      </c>
      <c r="G42" s="57" t="s">
        <v>495</v>
      </c>
      <c r="H42" s="57" t="s">
        <v>1521</v>
      </c>
      <c r="I42" s="57" t="s">
        <v>497</v>
      </c>
      <c r="J42" s="57"/>
      <c r="K42" s="57" t="s">
        <v>447</v>
      </c>
      <c r="L42" s="57" t="s">
        <v>379</v>
      </c>
      <c r="M42" s="57"/>
      <c r="N42" s="57" t="s">
        <v>736</v>
      </c>
    </row>
    <row r="43" customFormat="false" ht="27.75" hidden="false" customHeight="true" outlineLevel="0" collapsed="false">
      <c r="A43" s="57" t="s">
        <v>231</v>
      </c>
      <c r="B43" s="57" t="s">
        <v>232</v>
      </c>
      <c r="C43" s="58" t="n">
        <v>46310</v>
      </c>
      <c r="D43" s="57" t="s">
        <v>1536</v>
      </c>
      <c r="E43" s="57" t="s">
        <v>202</v>
      </c>
      <c r="F43" s="57" t="s">
        <v>189</v>
      </c>
      <c r="G43" s="57" t="s">
        <v>495</v>
      </c>
      <c r="H43" s="57" t="s">
        <v>1522</v>
      </c>
      <c r="I43" s="57" t="s">
        <v>497</v>
      </c>
      <c r="J43" s="57"/>
      <c r="K43" s="57" t="s">
        <v>447</v>
      </c>
      <c r="L43" s="57" t="s">
        <v>379</v>
      </c>
      <c r="M43" s="57"/>
      <c r="N43" s="57" t="s">
        <v>738</v>
      </c>
    </row>
    <row r="44" customFormat="false" ht="27.75" hidden="false" customHeight="true" outlineLevel="0" collapsed="false">
      <c r="A44" s="57" t="s">
        <v>231</v>
      </c>
      <c r="B44" s="57" t="s">
        <v>232</v>
      </c>
      <c r="C44" s="58" t="n">
        <v>46310</v>
      </c>
      <c r="D44" s="57" t="s">
        <v>1536</v>
      </c>
      <c r="E44" s="57" t="s">
        <v>202</v>
      </c>
      <c r="F44" s="57" t="s">
        <v>189</v>
      </c>
      <c r="G44" s="57" t="s">
        <v>495</v>
      </c>
      <c r="H44" s="57" t="s">
        <v>1523</v>
      </c>
      <c r="I44" s="57" t="s">
        <v>497</v>
      </c>
      <c r="J44" s="57"/>
      <c r="K44" s="57" t="s">
        <v>447</v>
      </c>
      <c r="L44" s="57" t="s">
        <v>379</v>
      </c>
      <c r="M44" s="57"/>
      <c r="N44" s="57" t="s">
        <v>740</v>
      </c>
    </row>
    <row r="45" customFormat="false" ht="27.75" hidden="false" customHeight="true" outlineLevel="0" collapsed="false">
      <c r="A45" s="57" t="s">
        <v>231</v>
      </c>
      <c r="B45" s="57" t="s">
        <v>232</v>
      </c>
      <c r="C45" s="58" t="n">
        <v>46310</v>
      </c>
      <c r="D45" s="57" t="s">
        <v>1536</v>
      </c>
      <c r="E45" s="57" t="s">
        <v>202</v>
      </c>
      <c r="F45" s="57" t="s">
        <v>189</v>
      </c>
      <c r="G45" s="57" t="s">
        <v>495</v>
      </c>
      <c r="H45" s="57" t="s">
        <v>1524</v>
      </c>
      <c r="I45" s="57" t="s">
        <v>612</v>
      </c>
      <c r="J45" s="57"/>
      <c r="K45" s="57" t="s">
        <v>447</v>
      </c>
      <c r="L45" s="57" t="s">
        <v>379</v>
      </c>
      <c r="M45" s="57" t="s">
        <v>545</v>
      </c>
      <c r="N45" s="57" t="s">
        <v>742</v>
      </c>
    </row>
    <row r="46" customFormat="false" ht="27.75" hidden="false" customHeight="true" outlineLevel="0" collapsed="false">
      <c r="A46" s="57" t="s">
        <v>231</v>
      </c>
      <c r="B46" s="57" t="s">
        <v>232</v>
      </c>
      <c r="C46" s="58" t="n">
        <v>46310</v>
      </c>
      <c r="D46" s="57" t="s">
        <v>1536</v>
      </c>
      <c r="E46" s="57" t="s">
        <v>202</v>
      </c>
      <c r="F46" s="57" t="s">
        <v>189</v>
      </c>
      <c r="G46" s="57" t="s">
        <v>495</v>
      </c>
      <c r="H46" s="57" t="s">
        <v>1525</v>
      </c>
      <c r="I46" s="57" t="s">
        <v>497</v>
      </c>
      <c r="J46" s="57"/>
      <c r="K46" s="57" t="s">
        <v>447</v>
      </c>
      <c r="L46" s="57" t="s">
        <v>379</v>
      </c>
      <c r="M46" s="57"/>
      <c r="N46" s="57" t="s">
        <v>744</v>
      </c>
    </row>
    <row r="47" customFormat="false" ht="27.75" hidden="false" customHeight="true" outlineLevel="0" collapsed="false">
      <c r="A47" s="57" t="s">
        <v>231</v>
      </c>
      <c r="B47" s="57" t="s">
        <v>232</v>
      </c>
      <c r="C47" s="58" t="n">
        <v>46310</v>
      </c>
      <c r="D47" s="57" t="s">
        <v>1536</v>
      </c>
      <c r="E47" s="57" t="s">
        <v>202</v>
      </c>
      <c r="F47" s="57" t="s">
        <v>189</v>
      </c>
      <c r="G47" s="57" t="s">
        <v>443</v>
      </c>
      <c r="H47" s="57" t="s">
        <v>1526</v>
      </c>
      <c r="I47" s="57" t="s">
        <v>445</v>
      </c>
      <c r="J47" s="57"/>
      <c r="K47" s="57" t="s">
        <v>447</v>
      </c>
      <c r="L47" s="57" t="s">
        <v>379</v>
      </c>
      <c r="M47" s="57"/>
      <c r="N47" s="57" t="s">
        <v>746</v>
      </c>
    </row>
    <row r="48" customFormat="false" ht="27.75" hidden="false" customHeight="true" outlineLevel="0" collapsed="false">
      <c r="A48" s="57" t="s">
        <v>231</v>
      </c>
      <c r="B48" s="57" t="s">
        <v>232</v>
      </c>
      <c r="C48" s="58" t="n">
        <v>46310</v>
      </c>
      <c r="D48" s="57" t="s">
        <v>1536</v>
      </c>
      <c r="E48" s="57" t="s">
        <v>202</v>
      </c>
      <c r="F48" s="57" t="s">
        <v>189</v>
      </c>
      <c r="G48" s="57" t="s">
        <v>443</v>
      </c>
      <c r="H48" s="57" t="s">
        <v>1531</v>
      </c>
      <c r="I48" s="57" t="s">
        <v>445</v>
      </c>
      <c r="J48" s="57"/>
      <c r="K48" s="57" t="s">
        <v>447</v>
      </c>
      <c r="L48" s="57" t="s">
        <v>379</v>
      </c>
      <c r="M48" s="57"/>
      <c r="N48" s="57" t="s">
        <v>748</v>
      </c>
    </row>
    <row r="49" customFormat="false" ht="27.75" hidden="false" customHeight="true" outlineLevel="0" collapsed="false">
      <c r="A49" s="57" t="s">
        <v>231</v>
      </c>
      <c r="B49" s="57" t="s">
        <v>232</v>
      </c>
      <c r="C49" s="58" t="n">
        <v>46310</v>
      </c>
      <c r="D49" s="57" t="s">
        <v>1536</v>
      </c>
      <c r="E49" s="57" t="s">
        <v>202</v>
      </c>
      <c r="F49" s="57" t="s">
        <v>189</v>
      </c>
      <c r="G49" s="57" t="s">
        <v>443</v>
      </c>
      <c r="H49" s="57" t="s">
        <v>1532</v>
      </c>
      <c r="I49" s="57" t="s">
        <v>445</v>
      </c>
      <c r="J49" s="57"/>
      <c r="K49" s="57" t="s">
        <v>447</v>
      </c>
      <c r="L49" s="57" t="s">
        <v>379</v>
      </c>
      <c r="M49" s="57"/>
      <c r="N49" s="57" t="s">
        <v>750</v>
      </c>
    </row>
    <row r="50" customFormat="false" ht="27.75" hidden="false" customHeight="true" outlineLevel="0" collapsed="false">
      <c r="A50" s="57" t="s">
        <v>231</v>
      </c>
      <c r="B50" s="57" t="s">
        <v>232</v>
      </c>
      <c r="C50" s="58" t="n">
        <v>46310</v>
      </c>
      <c r="D50" s="57" t="s">
        <v>1536</v>
      </c>
      <c r="E50" s="57" t="s">
        <v>202</v>
      </c>
      <c r="F50" s="57" t="s">
        <v>189</v>
      </c>
      <c r="G50" s="57" t="s">
        <v>625</v>
      </c>
      <c r="H50" s="57" t="s">
        <v>1533</v>
      </c>
      <c r="I50" s="57" t="s">
        <v>497</v>
      </c>
      <c r="J50" s="57"/>
      <c r="K50" s="57" t="s">
        <v>187</v>
      </c>
      <c r="L50" s="57" t="s">
        <v>379</v>
      </c>
      <c r="M50" s="57" t="s">
        <v>628</v>
      </c>
      <c r="N50" s="57" t="s">
        <v>752</v>
      </c>
    </row>
    <row r="51" customFormat="false" ht="27.75" hidden="false" customHeight="true" outlineLevel="0" collapsed="false">
      <c r="A51" s="57" t="s">
        <v>235</v>
      </c>
      <c r="B51" s="57" t="s">
        <v>236</v>
      </c>
      <c r="C51" s="58" t="n">
        <v>46304</v>
      </c>
      <c r="D51" s="57" t="s">
        <v>1512</v>
      </c>
      <c r="E51" s="57" t="s">
        <v>202</v>
      </c>
      <c r="F51" s="57" t="s">
        <v>189</v>
      </c>
      <c r="G51" s="57" t="s">
        <v>436</v>
      </c>
      <c r="H51" s="57" t="s">
        <v>1513</v>
      </c>
      <c r="I51" s="57" t="s">
        <v>497</v>
      </c>
      <c r="J51" s="57"/>
      <c r="K51" s="57" t="s">
        <v>186</v>
      </c>
      <c r="L51" s="57" t="s">
        <v>379</v>
      </c>
      <c r="M51" s="57"/>
      <c r="N51" s="57" t="s">
        <v>439</v>
      </c>
    </row>
    <row r="52" customFormat="false" ht="40.5" hidden="false" customHeight="true" outlineLevel="0" collapsed="false">
      <c r="A52" s="57" t="s">
        <v>235</v>
      </c>
      <c r="B52" s="57" t="s">
        <v>236</v>
      </c>
      <c r="C52" s="58" t="n">
        <v>46304</v>
      </c>
      <c r="D52" s="57" t="s">
        <v>1512</v>
      </c>
      <c r="E52" s="57" t="s">
        <v>202</v>
      </c>
      <c r="F52" s="57" t="s">
        <v>189</v>
      </c>
      <c r="G52" s="57" t="s">
        <v>436</v>
      </c>
      <c r="H52" s="57" t="s">
        <v>1537</v>
      </c>
      <c r="I52" s="57" t="s">
        <v>726</v>
      </c>
      <c r="J52" s="57"/>
      <c r="K52" s="57" t="s">
        <v>187</v>
      </c>
      <c r="L52" s="74" t="s">
        <v>440</v>
      </c>
      <c r="M52" s="57" t="s">
        <v>816</v>
      </c>
      <c r="N52" s="57" t="s">
        <v>727</v>
      </c>
    </row>
    <row r="53" customFormat="false" ht="27.75" hidden="false" customHeight="true" outlineLevel="0" collapsed="false">
      <c r="A53" s="57" t="s">
        <v>235</v>
      </c>
      <c r="B53" s="57" t="s">
        <v>236</v>
      </c>
      <c r="C53" s="58" t="n">
        <v>46304</v>
      </c>
      <c r="D53" s="57" t="s">
        <v>1512</v>
      </c>
      <c r="E53" s="57" t="s">
        <v>202</v>
      </c>
      <c r="F53" s="57" t="s">
        <v>189</v>
      </c>
      <c r="G53" s="57" t="s">
        <v>436</v>
      </c>
      <c r="H53" s="57" t="s">
        <v>1530</v>
      </c>
      <c r="I53" s="57" t="s">
        <v>497</v>
      </c>
      <c r="J53" s="57"/>
      <c r="K53" s="57" t="s">
        <v>187</v>
      </c>
      <c r="L53" s="57" t="s">
        <v>379</v>
      </c>
      <c r="M53" s="57"/>
      <c r="N53" s="57" t="s">
        <v>730</v>
      </c>
    </row>
    <row r="54" customFormat="false" ht="27.75" hidden="false" customHeight="true" outlineLevel="0" collapsed="false">
      <c r="A54" s="57" t="s">
        <v>235</v>
      </c>
      <c r="B54" s="57" t="s">
        <v>236</v>
      </c>
      <c r="C54" s="58" t="n">
        <v>46304</v>
      </c>
      <c r="D54" s="57" t="s">
        <v>1512</v>
      </c>
      <c r="E54" s="57" t="s">
        <v>202</v>
      </c>
      <c r="F54" s="57" t="s">
        <v>189</v>
      </c>
      <c r="G54" s="57" t="s">
        <v>495</v>
      </c>
      <c r="H54" s="57" t="s">
        <v>1519</v>
      </c>
      <c r="I54" s="57" t="s">
        <v>497</v>
      </c>
      <c r="J54" s="57"/>
      <c r="K54" s="57" t="s">
        <v>447</v>
      </c>
      <c r="L54" s="57" t="s">
        <v>379</v>
      </c>
      <c r="M54" s="57"/>
      <c r="N54" s="57" t="s">
        <v>732</v>
      </c>
    </row>
    <row r="55" customFormat="false" ht="27.75" hidden="false" customHeight="true" outlineLevel="0" collapsed="false">
      <c r="A55" s="57" t="s">
        <v>235</v>
      </c>
      <c r="B55" s="57" t="s">
        <v>236</v>
      </c>
      <c r="C55" s="58" t="n">
        <v>46304</v>
      </c>
      <c r="D55" s="57" t="s">
        <v>1512</v>
      </c>
      <c r="E55" s="57" t="s">
        <v>202</v>
      </c>
      <c r="F55" s="57" t="s">
        <v>189</v>
      </c>
      <c r="G55" s="57" t="s">
        <v>495</v>
      </c>
      <c r="H55" s="57" t="s">
        <v>1520</v>
      </c>
      <c r="I55" s="57" t="s">
        <v>497</v>
      </c>
      <c r="J55" s="57"/>
      <c r="K55" s="57" t="s">
        <v>447</v>
      </c>
      <c r="L55" s="57" t="s">
        <v>379</v>
      </c>
      <c r="M55" s="57"/>
      <c r="N55" s="57" t="s">
        <v>734</v>
      </c>
    </row>
    <row r="56" customFormat="false" ht="27.75" hidden="false" customHeight="true" outlineLevel="0" collapsed="false">
      <c r="A56" s="57" t="s">
        <v>235</v>
      </c>
      <c r="B56" s="57" t="s">
        <v>236</v>
      </c>
      <c r="C56" s="58" t="n">
        <v>46304</v>
      </c>
      <c r="D56" s="57" t="s">
        <v>1512</v>
      </c>
      <c r="E56" s="57" t="s">
        <v>202</v>
      </c>
      <c r="F56" s="57" t="s">
        <v>189</v>
      </c>
      <c r="G56" s="57" t="s">
        <v>495</v>
      </c>
      <c r="H56" s="57" t="s">
        <v>1521</v>
      </c>
      <c r="I56" s="57" t="s">
        <v>497</v>
      </c>
      <c r="J56" s="57"/>
      <c r="K56" s="57" t="s">
        <v>447</v>
      </c>
      <c r="L56" s="57" t="s">
        <v>379</v>
      </c>
      <c r="M56" s="57"/>
      <c r="N56" s="57" t="s">
        <v>736</v>
      </c>
    </row>
    <row r="57" customFormat="false" ht="27.75" hidden="false" customHeight="true" outlineLevel="0" collapsed="false">
      <c r="A57" s="57" t="s">
        <v>235</v>
      </c>
      <c r="B57" s="57" t="s">
        <v>236</v>
      </c>
      <c r="C57" s="58" t="n">
        <v>46304</v>
      </c>
      <c r="D57" s="57" t="s">
        <v>1512</v>
      </c>
      <c r="E57" s="57" t="s">
        <v>202</v>
      </c>
      <c r="F57" s="57" t="s">
        <v>189</v>
      </c>
      <c r="G57" s="57" t="s">
        <v>495</v>
      </c>
      <c r="H57" s="57" t="s">
        <v>1522</v>
      </c>
      <c r="I57" s="57" t="s">
        <v>497</v>
      </c>
      <c r="J57" s="57"/>
      <c r="K57" s="57" t="s">
        <v>447</v>
      </c>
      <c r="L57" s="57" t="s">
        <v>379</v>
      </c>
      <c r="M57" s="57"/>
      <c r="N57" s="57" t="s">
        <v>738</v>
      </c>
    </row>
    <row r="58" customFormat="false" ht="27.75" hidden="false" customHeight="true" outlineLevel="0" collapsed="false">
      <c r="A58" s="57" t="s">
        <v>235</v>
      </c>
      <c r="B58" s="57" t="s">
        <v>236</v>
      </c>
      <c r="C58" s="58" t="n">
        <v>46304</v>
      </c>
      <c r="D58" s="57" t="s">
        <v>1512</v>
      </c>
      <c r="E58" s="57" t="s">
        <v>202</v>
      </c>
      <c r="F58" s="57" t="s">
        <v>189</v>
      </c>
      <c r="G58" s="57" t="s">
        <v>495</v>
      </c>
      <c r="H58" s="57" t="s">
        <v>1523</v>
      </c>
      <c r="I58" s="57" t="s">
        <v>497</v>
      </c>
      <c r="J58" s="57"/>
      <c r="K58" s="57" t="s">
        <v>447</v>
      </c>
      <c r="L58" s="57" t="s">
        <v>379</v>
      </c>
      <c r="M58" s="57"/>
      <c r="N58" s="57" t="s">
        <v>740</v>
      </c>
    </row>
    <row r="59" customFormat="false" ht="27.75" hidden="false" customHeight="true" outlineLevel="0" collapsed="false">
      <c r="A59" s="57" t="s">
        <v>235</v>
      </c>
      <c r="B59" s="57" t="s">
        <v>236</v>
      </c>
      <c r="C59" s="58" t="n">
        <v>46304</v>
      </c>
      <c r="D59" s="57" t="s">
        <v>1512</v>
      </c>
      <c r="E59" s="57" t="s">
        <v>202</v>
      </c>
      <c r="F59" s="57" t="s">
        <v>189</v>
      </c>
      <c r="G59" s="57" t="s">
        <v>495</v>
      </c>
      <c r="H59" s="57" t="s">
        <v>1524</v>
      </c>
      <c r="I59" s="57" t="s">
        <v>612</v>
      </c>
      <c r="J59" s="57"/>
      <c r="K59" s="57" t="s">
        <v>447</v>
      </c>
      <c r="L59" s="57" t="s">
        <v>379</v>
      </c>
      <c r="M59" s="57" t="s">
        <v>545</v>
      </c>
      <c r="N59" s="57" t="s">
        <v>742</v>
      </c>
    </row>
    <row r="60" customFormat="false" ht="27.75" hidden="false" customHeight="true" outlineLevel="0" collapsed="false">
      <c r="A60" s="57" t="s">
        <v>235</v>
      </c>
      <c r="B60" s="57" t="s">
        <v>236</v>
      </c>
      <c r="C60" s="58" t="n">
        <v>46304</v>
      </c>
      <c r="D60" s="57" t="s">
        <v>1512</v>
      </c>
      <c r="E60" s="57" t="s">
        <v>202</v>
      </c>
      <c r="F60" s="57" t="s">
        <v>189</v>
      </c>
      <c r="G60" s="57" t="s">
        <v>495</v>
      </c>
      <c r="H60" s="57" t="s">
        <v>1525</v>
      </c>
      <c r="I60" s="57" t="s">
        <v>497</v>
      </c>
      <c r="J60" s="57"/>
      <c r="K60" s="57" t="s">
        <v>447</v>
      </c>
      <c r="L60" s="57" t="s">
        <v>379</v>
      </c>
      <c r="M60" s="57"/>
      <c r="N60" s="57" t="s">
        <v>744</v>
      </c>
    </row>
    <row r="61" customFormat="false" ht="27.75" hidden="false" customHeight="true" outlineLevel="0" collapsed="false">
      <c r="A61" s="57" t="s">
        <v>235</v>
      </c>
      <c r="B61" s="57" t="s">
        <v>236</v>
      </c>
      <c r="C61" s="58" t="n">
        <v>46304</v>
      </c>
      <c r="D61" s="57" t="s">
        <v>1512</v>
      </c>
      <c r="E61" s="57" t="s">
        <v>202</v>
      </c>
      <c r="F61" s="57" t="s">
        <v>189</v>
      </c>
      <c r="G61" s="57" t="s">
        <v>443</v>
      </c>
      <c r="H61" s="57" t="s">
        <v>1526</v>
      </c>
      <c r="I61" s="57" t="s">
        <v>445</v>
      </c>
      <c r="J61" s="57"/>
      <c r="K61" s="57" t="s">
        <v>447</v>
      </c>
      <c r="L61" s="57" t="s">
        <v>379</v>
      </c>
      <c r="M61" s="57"/>
      <c r="N61" s="57" t="s">
        <v>746</v>
      </c>
    </row>
    <row r="62" customFormat="false" ht="27.75" hidden="false" customHeight="true" outlineLevel="0" collapsed="false">
      <c r="A62" s="57" t="s">
        <v>235</v>
      </c>
      <c r="B62" s="57" t="s">
        <v>236</v>
      </c>
      <c r="C62" s="58" t="n">
        <v>46304</v>
      </c>
      <c r="D62" s="57" t="s">
        <v>1512</v>
      </c>
      <c r="E62" s="57" t="s">
        <v>202</v>
      </c>
      <c r="F62" s="57" t="s">
        <v>189</v>
      </c>
      <c r="G62" s="57" t="s">
        <v>443</v>
      </c>
      <c r="H62" s="57" t="s">
        <v>1531</v>
      </c>
      <c r="I62" s="57" t="s">
        <v>445</v>
      </c>
      <c r="J62" s="57"/>
      <c r="K62" s="57" t="s">
        <v>447</v>
      </c>
      <c r="L62" s="57" t="s">
        <v>379</v>
      </c>
      <c r="M62" s="57"/>
      <c r="N62" s="57" t="s">
        <v>748</v>
      </c>
    </row>
    <row r="63" customFormat="false" ht="27.75" hidden="false" customHeight="true" outlineLevel="0" collapsed="false">
      <c r="A63" s="57" t="s">
        <v>235</v>
      </c>
      <c r="B63" s="57" t="s">
        <v>236</v>
      </c>
      <c r="C63" s="58" t="n">
        <v>46304</v>
      </c>
      <c r="D63" s="57" t="s">
        <v>1512</v>
      </c>
      <c r="E63" s="57" t="s">
        <v>202</v>
      </c>
      <c r="F63" s="57" t="s">
        <v>189</v>
      </c>
      <c r="G63" s="57" t="s">
        <v>443</v>
      </c>
      <c r="H63" s="57" t="s">
        <v>1532</v>
      </c>
      <c r="I63" s="57" t="s">
        <v>445</v>
      </c>
      <c r="J63" s="57"/>
      <c r="K63" s="57" t="s">
        <v>447</v>
      </c>
      <c r="L63" s="57" t="s">
        <v>379</v>
      </c>
      <c r="M63" s="57"/>
      <c r="N63" s="57" t="s">
        <v>750</v>
      </c>
    </row>
    <row r="64" customFormat="false" ht="27.75" hidden="false" customHeight="true" outlineLevel="0" collapsed="false">
      <c r="A64" s="57" t="s">
        <v>235</v>
      </c>
      <c r="B64" s="57" t="s">
        <v>236</v>
      </c>
      <c r="C64" s="58" t="n">
        <v>46304</v>
      </c>
      <c r="D64" s="57" t="s">
        <v>1512</v>
      </c>
      <c r="E64" s="57" t="s">
        <v>202</v>
      </c>
      <c r="F64" s="57" t="s">
        <v>189</v>
      </c>
      <c r="G64" s="57" t="s">
        <v>625</v>
      </c>
      <c r="H64" s="57" t="s">
        <v>1533</v>
      </c>
      <c r="I64" s="57" t="s">
        <v>497</v>
      </c>
      <c r="J64" s="57"/>
      <c r="K64" s="57" t="s">
        <v>187</v>
      </c>
      <c r="L64" s="57" t="s">
        <v>379</v>
      </c>
      <c r="M64" s="57" t="s">
        <v>628</v>
      </c>
      <c r="N64" s="57" t="s">
        <v>752</v>
      </c>
    </row>
    <row r="65" customFormat="false" ht="27.75" hidden="false" customHeight="true" outlineLevel="0" collapsed="false">
      <c r="A65" s="57" t="s">
        <v>238</v>
      </c>
      <c r="B65" s="57" t="s">
        <v>239</v>
      </c>
      <c r="C65" s="58" t="n">
        <v>46305</v>
      </c>
      <c r="D65" s="57" t="s">
        <v>1538</v>
      </c>
      <c r="E65" s="57" t="s">
        <v>188</v>
      </c>
      <c r="F65" s="57" t="s">
        <v>203</v>
      </c>
      <c r="G65" s="57" t="s">
        <v>443</v>
      </c>
      <c r="H65" s="57" t="s">
        <v>1514</v>
      </c>
      <c r="I65" s="57" t="s">
        <v>445</v>
      </c>
      <c r="J65" s="57"/>
      <c r="K65" s="57" t="s">
        <v>447</v>
      </c>
      <c r="L65" s="57" t="s">
        <v>379</v>
      </c>
      <c r="M65" s="57"/>
      <c r="N65" s="57" t="s">
        <v>849</v>
      </c>
    </row>
    <row r="66" customFormat="false" ht="27.75" hidden="false" customHeight="true" outlineLevel="0" collapsed="false">
      <c r="A66" s="57" t="s">
        <v>246</v>
      </c>
      <c r="B66" s="57" t="s">
        <v>248</v>
      </c>
      <c r="C66" s="58" t="n">
        <v>46306</v>
      </c>
      <c r="D66" s="57" t="s">
        <v>1539</v>
      </c>
      <c r="E66" s="57" t="s">
        <v>202</v>
      </c>
      <c r="F66" s="57" t="s">
        <v>203</v>
      </c>
      <c r="G66" s="57" t="s">
        <v>436</v>
      </c>
      <c r="H66" s="57" t="s">
        <v>1518</v>
      </c>
      <c r="I66" s="57" t="s">
        <v>491</v>
      </c>
      <c r="J66" s="57"/>
      <c r="K66" s="57" t="s">
        <v>447</v>
      </c>
      <c r="L66" s="57" t="s">
        <v>379</v>
      </c>
      <c r="M66" s="57" t="s">
        <v>531</v>
      </c>
      <c r="N66" s="57" t="s">
        <v>872</v>
      </c>
    </row>
    <row r="67" customFormat="false" ht="27.75" hidden="false" customHeight="true" outlineLevel="0" collapsed="false">
      <c r="A67" s="57" t="s">
        <v>246</v>
      </c>
      <c r="B67" s="57" t="s">
        <v>248</v>
      </c>
      <c r="C67" s="58" t="n">
        <v>46306</v>
      </c>
      <c r="D67" s="57" t="s">
        <v>1539</v>
      </c>
      <c r="E67" s="57" t="s">
        <v>202</v>
      </c>
      <c r="F67" s="57" t="s">
        <v>203</v>
      </c>
      <c r="G67" s="57" t="s">
        <v>495</v>
      </c>
      <c r="H67" s="57" t="s">
        <v>1519</v>
      </c>
      <c r="I67" s="57" t="s">
        <v>497</v>
      </c>
      <c r="J67" s="57"/>
      <c r="K67" s="57" t="s">
        <v>447</v>
      </c>
      <c r="L67" s="57" t="s">
        <v>379</v>
      </c>
      <c r="M67" s="57"/>
      <c r="N67" s="57" t="s">
        <v>875</v>
      </c>
    </row>
    <row r="68" customFormat="false" ht="27.75" hidden="false" customHeight="true" outlineLevel="0" collapsed="false">
      <c r="A68" s="57" t="s">
        <v>246</v>
      </c>
      <c r="B68" s="57" t="s">
        <v>248</v>
      </c>
      <c r="C68" s="58" t="n">
        <v>46306</v>
      </c>
      <c r="D68" s="57" t="s">
        <v>1539</v>
      </c>
      <c r="E68" s="57" t="s">
        <v>202</v>
      </c>
      <c r="F68" s="57" t="s">
        <v>203</v>
      </c>
      <c r="G68" s="57" t="s">
        <v>495</v>
      </c>
      <c r="H68" s="57" t="s">
        <v>1520</v>
      </c>
      <c r="I68" s="57" t="s">
        <v>497</v>
      </c>
      <c r="J68" s="57"/>
      <c r="K68" s="57" t="s">
        <v>447</v>
      </c>
      <c r="L68" s="57" t="s">
        <v>379</v>
      </c>
      <c r="M68" s="57"/>
      <c r="N68" s="57" t="s">
        <v>878</v>
      </c>
    </row>
    <row r="69" customFormat="false" ht="27.75" hidden="false" customHeight="true" outlineLevel="0" collapsed="false">
      <c r="A69" s="57" t="s">
        <v>246</v>
      </c>
      <c r="B69" s="57" t="s">
        <v>248</v>
      </c>
      <c r="C69" s="58" t="n">
        <v>46306</v>
      </c>
      <c r="D69" s="57" t="s">
        <v>1539</v>
      </c>
      <c r="E69" s="57" t="s">
        <v>202</v>
      </c>
      <c r="F69" s="57" t="s">
        <v>203</v>
      </c>
      <c r="G69" s="57" t="s">
        <v>495</v>
      </c>
      <c r="H69" s="57" t="s">
        <v>1521</v>
      </c>
      <c r="I69" s="57" t="s">
        <v>497</v>
      </c>
      <c r="J69" s="57"/>
      <c r="K69" s="57" t="s">
        <v>447</v>
      </c>
      <c r="L69" s="57" t="s">
        <v>379</v>
      </c>
      <c r="M69" s="57"/>
      <c r="N69" s="57" t="s">
        <v>880</v>
      </c>
    </row>
    <row r="70" customFormat="false" ht="65.25" hidden="false" customHeight="true" outlineLevel="0" collapsed="false">
      <c r="A70" s="57" t="s">
        <v>246</v>
      </c>
      <c r="B70" s="57" t="s">
        <v>248</v>
      </c>
      <c r="C70" s="58" t="n">
        <v>46306</v>
      </c>
      <c r="D70" s="57" t="s">
        <v>1539</v>
      </c>
      <c r="E70" s="57" t="s">
        <v>202</v>
      </c>
      <c r="F70" s="57" t="s">
        <v>203</v>
      </c>
      <c r="G70" s="57" t="s">
        <v>495</v>
      </c>
      <c r="H70" s="57" t="s">
        <v>1522</v>
      </c>
      <c r="I70" s="57" t="s">
        <v>497</v>
      </c>
      <c r="J70" s="57"/>
      <c r="K70" s="57" t="s">
        <v>447</v>
      </c>
      <c r="L70" s="74" t="s">
        <v>440</v>
      </c>
      <c r="M70" s="57" t="s">
        <v>540</v>
      </c>
      <c r="N70" s="57" t="s">
        <v>882</v>
      </c>
    </row>
    <row r="71" customFormat="false" ht="65.25" hidden="false" customHeight="true" outlineLevel="0" collapsed="false">
      <c r="A71" s="57" t="s">
        <v>246</v>
      </c>
      <c r="B71" s="57" t="s">
        <v>248</v>
      </c>
      <c r="C71" s="58" t="n">
        <v>46306</v>
      </c>
      <c r="D71" s="57" t="s">
        <v>1539</v>
      </c>
      <c r="E71" s="57" t="s">
        <v>202</v>
      </c>
      <c r="F71" s="57" t="s">
        <v>203</v>
      </c>
      <c r="G71" s="57" t="s">
        <v>495</v>
      </c>
      <c r="H71" s="57" t="s">
        <v>1523</v>
      </c>
      <c r="I71" s="57" t="s">
        <v>497</v>
      </c>
      <c r="J71" s="57"/>
      <c r="K71" s="57" t="s">
        <v>447</v>
      </c>
      <c r="L71" s="74" t="s">
        <v>440</v>
      </c>
      <c r="M71" s="57" t="s">
        <v>540</v>
      </c>
      <c r="N71" s="57" t="s">
        <v>885</v>
      </c>
    </row>
    <row r="72" customFormat="false" ht="27.75" hidden="false" customHeight="true" outlineLevel="0" collapsed="false">
      <c r="A72" s="57" t="s">
        <v>246</v>
      </c>
      <c r="B72" s="57" t="s">
        <v>248</v>
      </c>
      <c r="C72" s="58" t="n">
        <v>46306</v>
      </c>
      <c r="D72" s="57" t="s">
        <v>1539</v>
      </c>
      <c r="E72" s="57" t="s">
        <v>202</v>
      </c>
      <c r="F72" s="57" t="s">
        <v>203</v>
      </c>
      <c r="G72" s="57" t="s">
        <v>495</v>
      </c>
      <c r="H72" s="57" t="s">
        <v>1524</v>
      </c>
      <c r="I72" s="57" t="s">
        <v>515</v>
      </c>
      <c r="J72" s="57"/>
      <c r="K72" s="57" t="s">
        <v>447</v>
      </c>
      <c r="L72" s="57" t="s">
        <v>379</v>
      </c>
      <c r="M72" s="57" t="s">
        <v>545</v>
      </c>
      <c r="N72" s="57" t="s">
        <v>887</v>
      </c>
    </row>
    <row r="73" customFormat="false" ht="27.75" hidden="false" customHeight="true" outlineLevel="0" collapsed="false">
      <c r="A73" s="57" t="s">
        <v>246</v>
      </c>
      <c r="B73" s="57" t="s">
        <v>248</v>
      </c>
      <c r="C73" s="58" t="n">
        <v>46306</v>
      </c>
      <c r="D73" s="57" t="s">
        <v>1539</v>
      </c>
      <c r="E73" s="57" t="s">
        <v>202</v>
      </c>
      <c r="F73" s="57" t="s">
        <v>203</v>
      </c>
      <c r="G73" s="57" t="s">
        <v>495</v>
      </c>
      <c r="H73" s="57" t="s">
        <v>1525</v>
      </c>
      <c r="I73" s="57" t="s">
        <v>497</v>
      </c>
      <c r="J73" s="57"/>
      <c r="K73" s="57" t="s">
        <v>447</v>
      </c>
      <c r="L73" s="57" t="s">
        <v>379</v>
      </c>
      <c r="M73" s="57"/>
      <c r="N73" s="57" t="s">
        <v>890</v>
      </c>
    </row>
    <row r="74" customFormat="false" ht="27.75" hidden="false" customHeight="true" outlineLevel="0" collapsed="false">
      <c r="A74" s="57" t="s">
        <v>246</v>
      </c>
      <c r="B74" s="57" t="s">
        <v>248</v>
      </c>
      <c r="C74" s="58" t="n">
        <v>46306</v>
      </c>
      <c r="D74" s="57" t="s">
        <v>1539</v>
      </c>
      <c r="E74" s="57" t="s">
        <v>202</v>
      </c>
      <c r="F74" s="57" t="s">
        <v>203</v>
      </c>
      <c r="G74" s="57" t="s">
        <v>443</v>
      </c>
      <c r="H74" s="57" t="s">
        <v>1526</v>
      </c>
      <c r="I74" s="57" t="s">
        <v>445</v>
      </c>
      <c r="J74" s="57"/>
      <c r="K74" s="57" t="s">
        <v>447</v>
      </c>
      <c r="L74" s="57" t="s">
        <v>379</v>
      </c>
      <c r="M74" s="57"/>
      <c r="N74" s="57" t="s">
        <v>892</v>
      </c>
    </row>
    <row r="75" customFormat="false" ht="27.75" hidden="false" customHeight="true" outlineLevel="0" collapsed="false">
      <c r="A75" s="57" t="s">
        <v>246</v>
      </c>
      <c r="B75" s="57" t="s">
        <v>248</v>
      </c>
      <c r="C75" s="58" t="n">
        <v>46306</v>
      </c>
      <c r="D75" s="57" t="s">
        <v>1539</v>
      </c>
      <c r="E75" s="57" t="s">
        <v>202</v>
      </c>
      <c r="F75" s="57" t="s">
        <v>203</v>
      </c>
      <c r="G75" s="57" t="s">
        <v>443</v>
      </c>
      <c r="H75" s="57" t="s">
        <v>1527</v>
      </c>
      <c r="I75" s="57" t="s">
        <v>445</v>
      </c>
      <c r="J75" s="57"/>
      <c r="K75" s="57" t="s">
        <v>447</v>
      </c>
      <c r="L75" s="57" t="s">
        <v>379</v>
      </c>
      <c r="M75" s="57"/>
      <c r="N75" s="57" t="s">
        <v>894</v>
      </c>
    </row>
    <row r="76" customFormat="false" ht="27.75" hidden="false" customHeight="true" outlineLevel="0" collapsed="false">
      <c r="A76" s="57" t="s">
        <v>251</v>
      </c>
      <c r="B76" s="57" t="s">
        <v>253</v>
      </c>
      <c r="C76" s="58" t="n">
        <v>46307</v>
      </c>
      <c r="D76" s="57" t="s">
        <v>1540</v>
      </c>
      <c r="E76" s="57" t="s">
        <v>202</v>
      </c>
      <c r="F76" s="57" t="s">
        <v>203</v>
      </c>
      <c r="G76" s="57" t="s">
        <v>436</v>
      </c>
      <c r="H76" s="57" t="s">
        <v>1518</v>
      </c>
      <c r="I76" s="57" t="s">
        <v>491</v>
      </c>
      <c r="J76" s="57"/>
      <c r="K76" s="57" t="s">
        <v>447</v>
      </c>
      <c r="L76" s="57" t="s">
        <v>379</v>
      </c>
      <c r="M76" s="57" t="s">
        <v>531</v>
      </c>
      <c r="N76" s="57" t="s">
        <v>929</v>
      </c>
    </row>
    <row r="77" customFormat="false" ht="27.75" hidden="false" customHeight="true" outlineLevel="0" collapsed="false">
      <c r="A77" s="57" t="s">
        <v>251</v>
      </c>
      <c r="B77" s="57" t="s">
        <v>253</v>
      </c>
      <c r="C77" s="58" t="n">
        <v>46307</v>
      </c>
      <c r="D77" s="57" t="s">
        <v>1540</v>
      </c>
      <c r="E77" s="57" t="s">
        <v>202</v>
      </c>
      <c r="F77" s="57" t="s">
        <v>203</v>
      </c>
      <c r="G77" s="57" t="s">
        <v>495</v>
      </c>
      <c r="H77" s="57" t="s">
        <v>1519</v>
      </c>
      <c r="I77" s="57" t="s">
        <v>497</v>
      </c>
      <c r="J77" s="57"/>
      <c r="K77" s="57" t="s">
        <v>447</v>
      </c>
      <c r="L77" s="57" t="s">
        <v>379</v>
      </c>
      <c r="M77" s="57"/>
      <c r="N77" s="57" t="s">
        <v>931</v>
      </c>
    </row>
    <row r="78" customFormat="false" ht="27.75" hidden="false" customHeight="true" outlineLevel="0" collapsed="false">
      <c r="A78" s="57" t="s">
        <v>251</v>
      </c>
      <c r="B78" s="57" t="s">
        <v>253</v>
      </c>
      <c r="C78" s="58" t="n">
        <v>46307</v>
      </c>
      <c r="D78" s="57" t="s">
        <v>1540</v>
      </c>
      <c r="E78" s="57" t="s">
        <v>202</v>
      </c>
      <c r="F78" s="57" t="s">
        <v>203</v>
      </c>
      <c r="G78" s="57" t="s">
        <v>495</v>
      </c>
      <c r="H78" s="57" t="s">
        <v>1520</v>
      </c>
      <c r="I78" s="57" t="s">
        <v>497</v>
      </c>
      <c r="J78" s="57"/>
      <c r="K78" s="57" t="s">
        <v>447</v>
      </c>
      <c r="L78" s="57" t="s">
        <v>379</v>
      </c>
      <c r="M78" s="57"/>
      <c r="N78" s="57" t="s">
        <v>933</v>
      </c>
    </row>
    <row r="79" customFormat="false" ht="27.75" hidden="false" customHeight="true" outlineLevel="0" collapsed="false">
      <c r="A79" s="57" t="s">
        <v>251</v>
      </c>
      <c r="B79" s="57" t="s">
        <v>253</v>
      </c>
      <c r="C79" s="58" t="n">
        <v>46307</v>
      </c>
      <c r="D79" s="57" t="s">
        <v>1540</v>
      </c>
      <c r="E79" s="57" t="s">
        <v>202</v>
      </c>
      <c r="F79" s="57" t="s">
        <v>203</v>
      </c>
      <c r="G79" s="57" t="s">
        <v>495</v>
      </c>
      <c r="H79" s="57" t="s">
        <v>1521</v>
      </c>
      <c r="I79" s="57" t="s">
        <v>497</v>
      </c>
      <c r="J79" s="57"/>
      <c r="K79" s="57" t="s">
        <v>447</v>
      </c>
      <c r="L79" s="57" t="s">
        <v>379</v>
      </c>
      <c r="M79" s="57"/>
      <c r="N79" s="57" t="s">
        <v>935</v>
      </c>
    </row>
    <row r="80" customFormat="false" ht="27.75" hidden="false" customHeight="true" outlineLevel="0" collapsed="false">
      <c r="A80" s="57" t="s">
        <v>251</v>
      </c>
      <c r="B80" s="57" t="s">
        <v>253</v>
      </c>
      <c r="C80" s="58" t="n">
        <v>46307</v>
      </c>
      <c r="D80" s="57" t="s">
        <v>1540</v>
      </c>
      <c r="E80" s="57" t="s">
        <v>202</v>
      </c>
      <c r="F80" s="57" t="s">
        <v>203</v>
      </c>
      <c r="G80" s="57" t="s">
        <v>495</v>
      </c>
      <c r="H80" s="57" t="s">
        <v>1524</v>
      </c>
      <c r="I80" s="57" t="s">
        <v>515</v>
      </c>
      <c r="J80" s="57"/>
      <c r="K80" s="57" t="s">
        <v>447</v>
      </c>
      <c r="L80" s="57" t="s">
        <v>379</v>
      </c>
      <c r="M80" s="57" t="s">
        <v>545</v>
      </c>
      <c r="N80" s="57" t="s">
        <v>937</v>
      </c>
    </row>
    <row r="81" customFormat="false" ht="27.75" hidden="false" customHeight="true" outlineLevel="0" collapsed="false">
      <c r="A81" s="57" t="s">
        <v>251</v>
      </c>
      <c r="B81" s="57" t="s">
        <v>253</v>
      </c>
      <c r="C81" s="58" t="n">
        <v>46307</v>
      </c>
      <c r="D81" s="57" t="s">
        <v>1540</v>
      </c>
      <c r="E81" s="57" t="s">
        <v>202</v>
      </c>
      <c r="F81" s="57" t="s">
        <v>203</v>
      </c>
      <c r="G81" s="57" t="s">
        <v>495</v>
      </c>
      <c r="H81" s="57" t="s">
        <v>1525</v>
      </c>
      <c r="I81" s="57" t="s">
        <v>497</v>
      </c>
      <c r="J81" s="57"/>
      <c r="K81" s="57" t="s">
        <v>447</v>
      </c>
      <c r="L81" s="57" t="s">
        <v>379</v>
      </c>
      <c r="M81" s="57"/>
      <c r="N81" s="57" t="s">
        <v>939</v>
      </c>
    </row>
    <row r="82" customFormat="false" ht="27.75" hidden="false" customHeight="true" outlineLevel="0" collapsed="false">
      <c r="A82" s="57" t="s">
        <v>251</v>
      </c>
      <c r="B82" s="57" t="s">
        <v>253</v>
      </c>
      <c r="C82" s="58" t="n">
        <v>46307</v>
      </c>
      <c r="D82" s="57" t="s">
        <v>1540</v>
      </c>
      <c r="E82" s="57" t="s">
        <v>202</v>
      </c>
      <c r="F82" s="57" t="s">
        <v>203</v>
      </c>
      <c r="G82" s="57" t="s">
        <v>443</v>
      </c>
      <c r="H82" s="57" t="s">
        <v>1526</v>
      </c>
      <c r="I82" s="57" t="s">
        <v>445</v>
      </c>
      <c r="J82" s="57"/>
      <c r="K82" s="57" t="s">
        <v>447</v>
      </c>
      <c r="L82" s="57" t="s">
        <v>379</v>
      </c>
      <c r="M82" s="57"/>
      <c r="N82" s="57" t="s">
        <v>941</v>
      </c>
    </row>
    <row r="83" customFormat="false" ht="27.75" hidden="false" customHeight="true" outlineLevel="0" collapsed="false">
      <c r="A83" s="57" t="s">
        <v>251</v>
      </c>
      <c r="B83" s="57" t="s">
        <v>253</v>
      </c>
      <c r="C83" s="58" t="n">
        <v>46307</v>
      </c>
      <c r="D83" s="57" t="s">
        <v>1540</v>
      </c>
      <c r="E83" s="57" t="s">
        <v>202</v>
      </c>
      <c r="F83" s="57" t="s">
        <v>203</v>
      </c>
      <c r="G83" s="57" t="s">
        <v>443</v>
      </c>
      <c r="H83" s="57" t="s">
        <v>1527</v>
      </c>
      <c r="I83" s="57" t="s">
        <v>445</v>
      </c>
      <c r="J83" s="57"/>
      <c r="K83" s="57" t="s">
        <v>447</v>
      </c>
      <c r="L83" s="57" t="s">
        <v>379</v>
      </c>
      <c r="M83" s="57"/>
      <c r="N83" s="57" t="s">
        <v>943</v>
      </c>
    </row>
    <row r="84" customFormat="false" ht="27.75" hidden="false" customHeight="true" outlineLevel="0" collapsed="false">
      <c r="A84" s="57" t="s">
        <v>258</v>
      </c>
      <c r="B84" s="57" t="s">
        <v>259</v>
      </c>
      <c r="C84" s="58" t="n">
        <v>46307</v>
      </c>
      <c r="D84" s="57" t="s">
        <v>1541</v>
      </c>
      <c r="E84" s="57" t="s">
        <v>188</v>
      </c>
      <c r="F84" s="57" t="s">
        <v>203</v>
      </c>
      <c r="G84" s="57" t="s">
        <v>443</v>
      </c>
      <c r="H84" s="57" t="s">
        <v>1514</v>
      </c>
      <c r="I84" s="57" t="s">
        <v>445</v>
      </c>
      <c r="J84" s="57"/>
      <c r="K84" s="57" t="s">
        <v>447</v>
      </c>
      <c r="L84" s="57" t="s">
        <v>379</v>
      </c>
      <c r="M84" s="57"/>
      <c r="N84" s="57" t="s">
        <v>979</v>
      </c>
    </row>
    <row r="85" customFormat="false" ht="27.75" hidden="false" customHeight="true" outlineLevel="0" collapsed="false">
      <c r="A85" s="57" t="s">
        <v>261</v>
      </c>
      <c r="B85" s="57" t="s">
        <v>262</v>
      </c>
      <c r="C85" s="58" t="n">
        <v>46307</v>
      </c>
      <c r="D85" s="57" t="s">
        <v>1542</v>
      </c>
      <c r="E85" s="57" t="s">
        <v>202</v>
      </c>
      <c r="F85" s="57" t="s">
        <v>264</v>
      </c>
      <c r="G85" s="57" t="s">
        <v>436</v>
      </c>
      <c r="H85" s="57" t="s">
        <v>1513</v>
      </c>
      <c r="I85" s="57" t="s">
        <v>497</v>
      </c>
      <c r="J85" s="57"/>
      <c r="K85" s="57" t="s">
        <v>187</v>
      </c>
      <c r="L85" s="57" t="s">
        <v>379</v>
      </c>
      <c r="M85" s="57"/>
      <c r="N85" s="57" t="s">
        <v>1010</v>
      </c>
    </row>
    <row r="86" customFormat="false" ht="27.75" hidden="false" customHeight="true" outlineLevel="0" collapsed="false">
      <c r="A86" s="57" t="s">
        <v>261</v>
      </c>
      <c r="B86" s="57" t="s">
        <v>262</v>
      </c>
      <c r="C86" s="58" t="n">
        <v>46307</v>
      </c>
      <c r="D86" s="57" t="s">
        <v>1542</v>
      </c>
      <c r="E86" s="57" t="s">
        <v>202</v>
      </c>
      <c r="F86" s="57" t="s">
        <v>264</v>
      </c>
      <c r="G86" s="57" t="s">
        <v>436</v>
      </c>
      <c r="H86" s="57" t="s">
        <v>1530</v>
      </c>
      <c r="I86" s="57" t="s">
        <v>497</v>
      </c>
      <c r="J86" s="57"/>
      <c r="K86" s="57" t="s">
        <v>187</v>
      </c>
      <c r="L86" s="57" t="s">
        <v>379</v>
      </c>
      <c r="M86" s="57"/>
      <c r="N86" s="57" t="s">
        <v>1012</v>
      </c>
    </row>
    <row r="87" customFormat="false" ht="27.75" hidden="false" customHeight="true" outlineLevel="0" collapsed="false">
      <c r="A87" s="57" t="s">
        <v>261</v>
      </c>
      <c r="B87" s="57" t="s">
        <v>262</v>
      </c>
      <c r="C87" s="58" t="n">
        <v>46307</v>
      </c>
      <c r="D87" s="57" t="s">
        <v>1542</v>
      </c>
      <c r="E87" s="57" t="s">
        <v>202</v>
      </c>
      <c r="F87" s="57" t="s">
        <v>264</v>
      </c>
      <c r="G87" s="57" t="s">
        <v>495</v>
      </c>
      <c r="H87" s="57" t="s">
        <v>1519</v>
      </c>
      <c r="I87" s="57" t="s">
        <v>497</v>
      </c>
      <c r="J87" s="57"/>
      <c r="K87" s="57" t="s">
        <v>447</v>
      </c>
      <c r="L87" s="57" t="s">
        <v>379</v>
      </c>
      <c r="M87" s="57"/>
      <c r="N87" s="57" t="s">
        <v>1014</v>
      </c>
    </row>
    <row r="88" customFormat="false" ht="27.75" hidden="false" customHeight="true" outlineLevel="0" collapsed="false">
      <c r="A88" s="57" t="s">
        <v>261</v>
      </c>
      <c r="B88" s="57" t="s">
        <v>262</v>
      </c>
      <c r="C88" s="58" t="n">
        <v>46307</v>
      </c>
      <c r="D88" s="57" t="s">
        <v>1542</v>
      </c>
      <c r="E88" s="57" t="s">
        <v>202</v>
      </c>
      <c r="F88" s="57" t="s">
        <v>264</v>
      </c>
      <c r="G88" s="57" t="s">
        <v>495</v>
      </c>
      <c r="H88" s="57" t="s">
        <v>1520</v>
      </c>
      <c r="I88" s="57" t="s">
        <v>497</v>
      </c>
      <c r="J88" s="57"/>
      <c r="K88" s="57" t="s">
        <v>447</v>
      </c>
      <c r="L88" s="57" t="s">
        <v>379</v>
      </c>
      <c r="M88" s="57"/>
      <c r="N88" s="57" t="s">
        <v>1016</v>
      </c>
    </row>
    <row r="89" customFormat="false" ht="27.75" hidden="false" customHeight="true" outlineLevel="0" collapsed="false">
      <c r="A89" s="57" t="s">
        <v>261</v>
      </c>
      <c r="B89" s="57" t="s">
        <v>262</v>
      </c>
      <c r="C89" s="58" t="n">
        <v>46307</v>
      </c>
      <c r="D89" s="57" t="s">
        <v>1542</v>
      </c>
      <c r="E89" s="57" t="s">
        <v>202</v>
      </c>
      <c r="F89" s="57" t="s">
        <v>264</v>
      </c>
      <c r="G89" s="57" t="s">
        <v>495</v>
      </c>
      <c r="H89" s="57" t="s">
        <v>1521</v>
      </c>
      <c r="I89" s="57" t="s">
        <v>497</v>
      </c>
      <c r="J89" s="57"/>
      <c r="K89" s="57" t="s">
        <v>447</v>
      </c>
      <c r="L89" s="57" t="s">
        <v>379</v>
      </c>
      <c r="M89" s="57"/>
      <c r="N89" s="57" t="s">
        <v>1018</v>
      </c>
    </row>
    <row r="90" customFormat="false" ht="27.75" hidden="false" customHeight="true" outlineLevel="0" collapsed="false">
      <c r="A90" s="57" t="s">
        <v>261</v>
      </c>
      <c r="B90" s="57" t="s">
        <v>262</v>
      </c>
      <c r="C90" s="58" t="n">
        <v>46307</v>
      </c>
      <c r="D90" s="57" t="s">
        <v>1542</v>
      </c>
      <c r="E90" s="57" t="s">
        <v>202</v>
      </c>
      <c r="F90" s="57" t="s">
        <v>264</v>
      </c>
      <c r="G90" s="57" t="s">
        <v>495</v>
      </c>
      <c r="H90" s="57" t="s">
        <v>1522</v>
      </c>
      <c r="I90" s="57" t="s">
        <v>497</v>
      </c>
      <c r="J90" s="57"/>
      <c r="K90" s="57" t="s">
        <v>447</v>
      </c>
      <c r="L90" s="57" t="s">
        <v>379</v>
      </c>
      <c r="M90" s="57"/>
      <c r="N90" s="57" t="s">
        <v>1020</v>
      </c>
    </row>
    <row r="91" customFormat="false" ht="27.75" hidden="false" customHeight="true" outlineLevel="0" collapsed="false">
      <c r="A91" s="57" t="s">
        <v>261</v>
      </c>
      <c r="B91" s="57" t="s">
        <v>262</v>
      </c>
      <c r="C91" s="58" t="n">
        <v>46307</v>
      </c>
      <c r="D91" s="57" t="s">
        <v>1542</v>
      </c>
      <c r="E91" s="57" t="s">
        <v>202</v>
      </c>
      <c r="F91" s="57" t="s">
        <v>264</v>
      </c>
      <c r="G91" s="57" t="s">
        <v>495</v>
      </c>
      <c r="H91" s="57" t="s">
        <v>1523</v>
      </c>
      <c r="I91" s="57" t="s">
        <v>497</v>
      </c>
      <c r="J91" s="57"/>
      <c r="K91" s="57" t="s">
        <v>447</v>
      </c>
      <c r="L91" s="57" t="s">
        <v>379</v>
      </c>
      <c r="M91" s="57"/>
      <c r="N91" s="57" t="s">
        <v>1022</v>
      </c>
    </row>
    <row r="92" customFormat="false" ht="27.75" hidden="false" customHeight="true" outlineLevel="0" collapsed="false">
      <c r="A92" s="57" t="s">
        <v>261</v>
      </c>
      <c r="B92" s="57" t="s">
        <v>262</v>
      </c>
      <c r="C92" s="58" t="n">
        <v>46307</v>
      </c>
      <c r="D92" s="57" t="s">
        <v>1542</v>
      </c>
      <c r="E92" s="57" t="s">
        <v>202</v>
      </c>
      <c r="F92" s="57" t="s">
        <v>264</v>
      </c>
      <c r="G92" s="57" t="s">
        <v>495</v>
      </c>
      <c r="H92" s="57" t="s">
        <v>1524</v>
      </c>
      <c r="I92" s="57" t="s">
        <v>612</v>
      </c>
      <c r="J92" s="57"/>
      <c r="K92" s="57" t="s">
        <v>447</v>
      </c>
      <c r="L92" s="57" t="s">
        <v>379</v>
      </c>
      <c r="M92" s="57" t="s">
        <v>545</v>
      </c>
      <c r="N92" s="57" t="s">
        <v>1024</v>
      </c>
    </row>
    <row r="93" customFormat="false" ht="27.75" hidden="false" customHeight="true" outlineLevel="0" collapsed="false">
      <c r="A93" s="57" t="s">
        <v>261</v>
      </c>
      <c r="B93" s="57" t="s">
        <v>262</v>
      </c>
      <c r="C93" s="58" t="n">
        <v>46307</v>
      </c>
      <c r="D93" s="57" t="s">
        <v>1542</v>
      </c>
      <c r="E93" s="57" t="s">
        <v>202</v>
      </c>
      <c r="F93" s="57" t="s">
        <v>264</v>
      </c>
      <c r="G93" s="57" t="s">
        <v>495</v>
      </c>
      <c r="H93" s="57" t="s">
        <v>1525</v>
      </c>
      <c r="I93" s="57" t="s">
        <v>497</v>
      </c>
      <c r="J93" s="57"/>
      <c r="K93" s="57" t="s">
        <v>447</v>
      </c>
      <c r="L93" s="57" t="s">
        <v>379</v>
      </c>
      <c r="M93" s="57"/>
      <c r="N93" s="57" t="s">
        <v>1026</v>
      </c>
    </row>
    <row r="94" customFormat="false" ht="27.75" hidden="false" customHeight="true" outlineLevel="0" collapsed="false">
      <c r="A94" s="57" t="s">
        <v>261</v>
      </c>
      <c r="B94" s="57" t="s">
        <v>262</v>
      </c>
      <c r="C94" s="58" t="n">
        <v>46307</v>
      </c>
      <c r="D94" s="57" t="s">
        <v>1542</v>
      </c>
      <c r="E94" s="57" t="s">
        <v>202</v>
      </c>
      <c r="F94" s="57" t="s">
        <v>264</v>
      </c>
      <c r="G94" s="57" t="s">
        <v>443</v>
      </c>
      <c r="H94" s="57" t="s">
        <v>1526</v>
      </c>
      <c r="I94" s="57" t="s">
        <v>445</v>
      </c>
      <c r="J94" s="57"/>
      <c r="K94" s="57" t="s">
        <v>447</v>
      </c>
      <c r="L94" s="57" t="s">
        <v>379</v>
      </c>
      <c r="M94" s="57"/>
      <c r="N94" s="57" t="s">
        <v>1028</v>
      </c>
    </row>
    <row r="95" customFormat="false" ht="27.75" hidden="false" customHeight="true" outlineLevel="0" collapsed="false">
      <c r="A95" s="57" t="s">
        <v>261</v>
      </c>
      <c r="B95" s="57" t="s">
        <v>262</v>
      </c>
      <c r="C95" s="58" t="n">
        <v>46307</v>
      </c>
      <c r="D95" s="57" t="s">
        <v>1542</v>
      </c>
      <c r="E95" s="57" t="s">
        <v>202</v>
      </c>
      <c r="F95" s="57" t="s">
        <v>264</v>
      </c>
      <c r="G95" s="57" t="s">
        <v>443</v>
      </c>
      <c r="H95" s="57" t="s">
        <v>1531</v>
      </c>
      <c r="I95" s="57" t="s">
        <v>445</v>
      </c>
      <c r="J95" s="57"/>
      <c r="K95" s="57" t="s">
        <v>447</v>
      </c>
      <c r="L95" s="57" t="s">
        <v>379</v>
      </c>
      <c r="M95" s="57"/>
      <c r="N95" s="57" t="s">
        <v>1030</v>
      </c>
    </row>
    <row r="96" customFormat="false" ht="27.75" hidden="false" customHeight="true" outlineLevel="0" collapsed="false">
      <c r="A96" s="57" t="s">
        <v>261</v>
      </c>
      <c r="B96" s="57" t="s">
        <v>262</v>
      </c>
      <c r="C96" s="58" t="n">
        <v>46307</v>
      </c>
      <c r="D96" s="57" t="s">
        <v>1542</v>
      </c>
      <c r="E96" s="57" t="s">
        <v>202</v>
      </c>
      <c r="F96" s="57" t="s">
        <v>264</v>
      </c>
      <c r="G96" s="57" t="s">
        <v>443</v>
      </c>
      <c r="H96" s="57" t="s">
        <v>1532</v>
      </c>
      <c r="I96" s="57" t="s">
        <v>445</v>
      </c>
      <c r="J96" s="57"/>
      <c r="K96" s="57" t="s">
        <v>447</v>
      </c>
      <c r="L96" s="57" t="s">
        <v>379</v>
      </c>
      <c r="M96" s="57"/>
      <c r="N96" s="57" t="s">
        <v>1032</v>
      </c>
    </row>
    <row r="97" customFormat="false" ht="27.75" hidden="false" customHeight="true" outlineLevel="0" collapsed="false">
      <c r="A97" s="57" t="s">
        <v>261</v>
      </c>
      <c r="B97" s="57" t="s">
        <v>262</v>
      </c>
      <c r="C97" s="58" t="n">
        <v>46307</v>
      </c>
      <c r="D97" s="57" t="s">
        <v>1542</v>
      </c>
      <c r="E97" s="57" t="s">
        <v>202</v>
      </c>
      <c r="F97" s="57" t="s">
        <v>264</v>
      </c>
      <c r="G97" s="57" t="s">
        <v>625</v>
      </c>
      <c r="H97" s="57" t="s">
        <v>1533</v>
      </c>
      <c r="I97" s="57" t="s">
        <v>497</v>
      </c>
      <c r="J97" s="57"/>
      <c r="K97" s="57" t="s">
        <v>187</v>
      </c>
      <c r="L97" s="57" t="s">
        <v>379</v>
      </c>
      <c r="M97" s="57" t="s">
        <v>628</v>
      </c>
      <c r="N97" s="57" t="s">
        <v>1034</v>
      </c>
    </row>
    <row r="98" customFormat="false" ht="27.75" hidden="false" customHeight="true" outlineLevel="0" collapsed="false">
      <c r="A98" s="57" t="s">
        <v>261</v>
      </c>
      <c r="B98" s="57" t="s">
        <v>262</v>
      </c>
      <c r="C98" s="58" t="n">
        <v>46307</v>
      </c>
      <c r="D98" s="57" t="s">
        <v>1542</v>
      </c>
      <c r="E98" s="57" t="s">
        <v>202</v>
      </c>
      <c r="F98" s="57" t="s">
        <v>264</v>
      </c>
      <c r="G98" s="57" t="s">
        <v>630</v>
      </c>
      <c r="H98" s="57" t="s">
        <v>1534</v>
      </c>
      <c r="I98" s="57" t="s">
        <v>1036</v>
      </c>
      <c r="J98" s="57"/>
      <c r="K98" s="57" t="s">
        <v>447</v>
      </c>
      <c r="L98" s="57" t="s">
        <v>379</v>
      </c>
      <c r="M98" s="57" t="s">
        <v>1055</v>
      </c>
      <c r="N98" s="57" t="s">
        <v>1037</v>
      </c>
    </row>
    <row r="99" customFormat="false" ht="40.5" hidden="false" customHeight="true" outlineLevel="0" collapsed="false">
      <c r="A99" s="57" t="s">
        <v>272</v>
      </c>
      <c r="B99" s="57" t="s">
        <v>274</v>
      </c>
      <c r="C99" s="58" t="n">
        <v>46309</v>
      </c>
      <c r="D99" s="57" t="s">
        <v>1543</v>
      </c>
      <c r="E99" s="57" t="s">
        <v>188</v>
      </c>
      <c r="F99" s="57" t="s">
        <v>264</v>
      </c>
      <c r="G99" s="57" t="s">
        <v>436</v>
      </c>
      <c r="H99" s="57" t="s">
        <v>1513</v>
      </c>
      <c r="I99" s="57" t="s">
        <v>438</v>
      </c>
      <c r="J99" s="57"/>
      <c r="K99" s="57" t="s">
        <v>187</v>
      </c>
      <c r="L99" s="74" t="s">
        <v>440</v>
      </c>
      <c r="M99" s="57" t="s">
        <v>441</v>
      </c>
      <c r="N99" s="57" t="s">
        <v>1010</v>
      </c>
    </row>
    <row r="100" customFormat="false" ht="27.75" hidden="false" customHeight="true" outlineLevel="0" collapsed="false">
      <c r="A100" s="57" t="s">
        <v>272</v>
      </c>
      <c r="B100" s="57" t="s">
        <v>274</v>
      </c>
      <c r="C100" s="58" t="n">
        <v>46309</v>
      </c>
      <c r="D100" s="57" t="s">
        <v>1543</v>
      </c>
      <c r="E100" s="57" t="s">
        <v>188</v>
      </c>
      <c r="F100" s="57" t="s">
        <v>264</v>
      </c>
      <c r="G100" s="57" t="s">
        <v>443</v>
      </c>
      <c r="H100" s="57" t="s">
        <v>1514</v>
      </c>
      <c r="I100" s="57" t="s">
        <v>445</v>
      </c>
      <c r="J100" s="57"/>
      <c r="K100" s="57" t="s">
        <v>447</v>
      </c>
      <c r="L100" s="57" t="s">
        <v>379</v>
      </c>
      <c r="M100" s="57"/>
      <c r="N100" s="57" t="s">
        <v>1081</v>
      </c>
    </row>
    <row r="101" customFormat="false" ht="40.5" hidden="false" customHeight="true" outlineLevel="0" collapsed="false">
      <c r="A101" s="57" t="s">
        <v>272</v>
      </c>
      <c r="B101" s="57" t="s">
        <v>274</v>
      </c>
      <c r="C101" s="58" t="n">
        <v>46309</v>
      </c>
      <c r="D101" s="57" t="s">
        <v>1543</v>
      </c>
      <c r="E101" s="57" t="s">
        <v>188</v>
      </c>
      <c r="F101" s="57" t="s">
        <v>264</v>
      </c>
      <c r="G101" s="57" t="s">
        <v>443</v>
      </c>
      <c r="H101" s="57" t="s">
        <v>1515</v>
      </c>
      <c r="I101" s="57" t="s">
        <v>445</v>
      </c>
      <c r="J101" s="57" t="s">
        <v>1544</v>
      </c>
      <c r="K101" s="57" t="s">
        <v>447</v>
      </c>
      <c r="L101" s="57" t="s">
        <v>379</v>
      </c>
      <c r="M101" s="57" t="s">
        <v>1096</v>
      </c>
      <c r="N101" s="57" t="s">
        <v>1085</v>
      </c>
    </row>
    <row r="102" customFormat="false" ht="52.5" hidden="false" customHeight="true" outlineLevel="0" collapsed="false">
      <c r="A102" s="57" t="s">
        <v>272</v>
      </c>
      <c r="B102" s="57" t="s">
        <v>274</v>
      </c>
      <c r="C102" s="58" t="n">
        <v>46309</v>
      </c>
      <c r="D102" s="57" t="s">
        <v>1543</v>
      </c>
      <c r="E102" s="57" t="s">
        <v>188</v>
      </c>
      <c r="F102" s="57" t="s">
        <v>264</v>
      </c>
      <c r="G102" s="57" t="s">
        <v>630</v>
      </c>
      <c r="H102" s="57" t="s">
        <v>1534</v>
      </c>
      <c r="I102" s="57" t="s">
        <v>1036</v>
      </c>
      <c r="J102" s="57"/>
      <c r="K102" s="57" t="s">
        <v>447</v>
      </c>
      <c r="L102" s="74" t="s">
        <v>440</v>
      </c>
      <c r="M102" s="57" t="s">
        <v>1098</v>
      </c>
      <c r="N102" s="57" t="s">
        <v>1037</v>
      </c>
    </row>
    <row r="103" customFormat="false" ht="102.75" hidden="false" customHeight="true" outlineLevel="0" collapsed="false">
      <c r="A103" s="57" t="s">
        <v>276</v>
      </c>
      <c r="B103" s="57" t="s">
        <v>277</v>
      </c>
      <c r="C103" s="58" t="n">
        <v>46310</v>
      </c>
      <c r="D103" s="57" t="s">
        <v>1536</v>
      </c>
      <c r="E103" s="57" t="s">
        <v>188</v>
      </c>
      <c r="F103" s="57" t="s">
        <v>189</v>
      </c>
      <c r="G103" s="57" t="s">
        <v>436</v>
      </c>
      <c r="H103" s="57" t="s">
        <v>1513</v>
      </c>
      <c r="I103" s="57" t="s">
        <v>497</v>
      </c>
      <c r="J103" s="57"/>
      <c r="K103" s="57" t="s">
        <v>722</v>
      </c>
      <c r="L103" s="74" t="s">
        <v>440</v>
      </c>
      <c r="M103" s="57" t="s">
        <v>1117</v>
      </c>
      <c r="N103" s="57" t="s">
        <v>439</v>
      </c>
    </row>
    <row r="104" customFormat="false" ht="27.75" hidden="false" customHeight="true" outlineLevel="0" collapsed="false">
      <c r="A104" s="57" t="s">
        <v>276</v>
      </c>
      <c r="B104" s="57" t="s">
        <v>277</v>
      </c>
      <c r="C104" s="58" t="n">
        <v>46310</v>
      </c>
      <c r="D104" s="57" t="s">
        <v>1536</v>
      </c>
      <c r="E104" s="57" t="s">
        <v>188</v>
      </c>
      <c r="F104" s="57" t="s">
        <v>189</v>
      </c>
      <c r="G104" s="57" t="s">
        <v>443</v>
      </c>
      <c r="H104" s="57" t="s">
        <v>1514</v>
      </c>
      <c r="I104" s="57" t="s">
        <v>445</v>
      </c>
      <c r="J104" s="57"/>
      <c r="K104" s="57" t="s">
        <v>447</v>
      </c>
      <c r="L104" s="57" t="s">
        <v>379</v>
      </c>
      <c r="M104" s="57"/>
      <c r="N104" s="57" t="s">
        <v>446</v>
      </c>
    </row>
    <row r="105" customFormat="false" ht="52.5" hidden="false" customHeight="true" outlineLevel="0" collapsed="false">
      <c r="A105" s="57" t="s">
        <v>276</v>
      </c>
      <c r="B105" s="57" t="s">
        <v>277</v>
      </c>
      <c r="C105" s="58" t="n">
        <v>46310</v>
      </c>
      <c r="D105" s="57" t="s">
        <v>1536</v>
      </c>
      <c r="E105" s="57" t="s">
        <v>188</v>
      </c>
      <c r="F105" s="57" t="s">
        <v>189</v>
      </c>
      <c r="G105" s="57" t="s">
        <v>443</v>
      </c>
      <c r="H105" s="57" t="s">
        <v>1515</v>
      </c>
      <c r="I105" s="57" t="s">
        <v>445</v>
      </c>
      <c r="J105" s="57" t="s">
        <v>1516</v>
      </c>
      <c r="K105" s="57" t="s">
        <v>447</v>
      </c>
      <c r="L105" s="57" t="s">
        <v>379</v>
      </c>
      <c r="M105" s="57" t="s">
        <v>1126</v>
      </c>
      <c r="N105" s="57" t="s">
        <v>452</v>
      </c>
    </row>
    <row r="106" customFormat="false" ht="40.5" hidden="false" customHeight="true" outlineLevel="0" collapsed="false">
      <c r="A106" s="57" t="s">
        <v>278</v>
      </c>
      <c r="B106" s="57" t="s">
        <v>236</v>
      </c>
      <c r="C106" s="58" t="n">
        <v>46320</v>
      </c>
      <c r="D106" s="57" t="s">
        <v>1512</v>
      </c>
      <c r="E106" s="57" t="s">
        <v>188</v>
      </c>
      <c r="F106" s="57" t="s">
        <v>189</v>
      </c>
      <c r="G106" s="57" t="s">
        <v>436</v>
      </c>
      <c r="H106" s="57" t="s">
        <v>1513</v>
      </c>
      <c r="I106" s="57" t="s">
        <v>438</v>
      </c>
      <c r="J106" s="57"/>
      <c r="K106" s="57" t="s">
        <v>186</v>
      </c>
      <c r="L106" s="74" t="s">
        <v>440</v>
      </c>
      <c r="M106" s="57" t="s">
        <v>441</v>
      </c>
      <c r="N106" s="57" t="s">
        <v>439</v>
      </c>
    </row>
    <row r="107" customFormat="false" ht="27.75" hidden="false" customHeight="true" outlineLevel="0" collapsed="false">
      <c r="A107" s="57" t="s">
        <v>278</v>
      </c>
      <c r="B107" s="57" t="s">
        <v>236</v>
      </c>
      <c r="C107" s="58" t="n">
        <v>46320</v>
      </c>
      <c r="D107" s="57" t="s">
        <v>1512</v>
      </c>
      <c r="E107" s="57" t="s">
        <v>188</v>
      </c>
      <c r="F107" s="57" t="s">
        <v>189</v>
      </c>
      <c r="G107" s="57" t="s">
        <v>443</v>
      </c>
      <c r="H107" s="57" t="s">
        <v>1514</v>
      </c>
      <c r="I107" s="57" t="s">
        <v>445</v>
      </c>
      <c r="J107" s="57"/>
      <c r="K107" s="57" t="s">
        <v>447</v>
      </c>
      <c r="L107" s="57" t="s">
        <v>379</v>
      </c>
      <c r="M107" s="57"/>
      <c r="N107" s="57" t="s">
        <v>446</v>
      </c>
    </row>
    <row r="108" customFormat="false" ht="52.5" hidden="false" customHeight="true" outlineLevel="0" collapsed="false">
      <c r="A108" s="57" t="s">
        <v>278</v>
      </c>
      <c r="B108" s="57" t="s">
        <v>236</v>
      </c>
      <c r="C108" s="58" t="n">
        <v>46320</v>
      </c>
      <c r="D108" s="57" t="s">
        <v>1512</v>
      </c>
      <c r="E108" s="57" t="s">
        <v>188</v>
      </c>
      <c r="F108" s="57" t="s">
        <v>189</v>
      </c>
      <c r="G108" s="57" t="s">
        <v>443</v>
      </c>
      <c r="H108" s="57" t="s">
        <v>1515</v>
      </c>
      <c r="I108" s="57" t="s">
        <v>445</v>
      </c>
      <c r="J108" s="57" t="s">
        <v>1516</v>
      </c>
      <c r="K108" s="57" t="s">
        <v>447</v>
      </c>
      <c r="L108" s="57" t="s">
        <v>379</v>
      </c>
      <c r="M108" s="57" t="s">
        <v>1156</v>
      </c>
      <c r="N108" s="57" t="s">
        <v>452</v>
      </c>
    </row>
    <row r="109" customFormat="false" ht="27.75" hidden="false" customHeight="true" outlineLevel="0" collapsed="false">
      <c r="A109" s="57" t="s">
        <v>280</v>
      </c>
      <c r="B109" s="57" t="s">
        <v>281</v>
      </c>
      <c r="C109" s="58" t="n">
        <v>46321</v>
      </c>
      <c r="D109" s="57" t="s">
        <v>1545</v>
      </c>
      <c r="E109" s="57" t="s">
        <v>188</v>
      </c>
      <c r="F109" s="57" t="s">
        <v>203</v>
      </c>
      <c r="G109" s="57" t="s">
        <v>443</v>
      </c>
      <c r="H109" s="57" t="s">
        <v>1514</v>
      </c>
      <c r="I109" s="57" t="s">
        <v>445</v>
      </c>
      <c r="J109" s="57"/>
      <c r="K109" s="57" t="s">
        <v>447</v>
      </c>
      <c r="L109" s="57" t="s">
        <v>379</v>
      </c>
      <c r="M109" s="57"/>
      <c r="N109" s="57" t="s">
        <v>1177</v>
      </c>
    </row>
    <row r="110" customFormat="false" ht="78" hidden="false" customHeight="true" outlineLevel="0" collapsed="false">
      <c r="A110" s="57" t="s">
        <v>280</v>
      </c>
      <c r="B110" s="57" t="s">
        <v>281</v>
      </c>
      <c r="C110" s="58" t="n">
        <v>46321</v>
      </c>
      <c r="D110" s="57" t="s">
        <v>1545</v>
      </c>
      <c r="E110" s="57" t="s">
        <v>188</v>
      </c>
      <c r="F110" s="57" t="s">
        <v>203</v>
      </c>
      <c r="G110" s="57" t="s">
        <v>443</v>
      </c>
      <c r="H110" s="57" t="s">
        <v>1515</v>
      </c>
      <c r="I110" s="57" t="s">
        <v>445</v>
      </c>
      <c r="J110" s="57"/>
      <c r="K110" s="57" t="s">
        <v>447</v>
      </c>
      <c r="L110" s="74" t="s">
        <v>440</v>
      </c>
      <c r="M110" s="57" t="s">
        <v>1190</v>
      </c>
      <c r="N110" s="57" t="s">
        <v>1179</v>
      </c>
    </row>
    <row r="111" customFormat="false" ht="27.75" hidden="false" customHeight="true" outlineLevel="0" collapsed="false">
      <c r="A111" s="57" t="s">
        <v>280</v>
      </c>
      <c r="B111" s="57" t="s">
        <v>281</v>
      </c>
      <c r="C111" s="58" t="n">
        <v>46321</v>
      </c>
      <c r="D111" s="57" t="s">
        <v>1545</v>
      </c>
      <c r="E111" s="57" t="s">
        <v>188</v>
      </c>
      <c r="F111" s="57" t="s">
        <v>203</v>
      </c>
      <c r="G111" s="57" t="s">
        <v>630</v>
      </c>
      <c r="H111" s="57" t="s">
        <v>1546</v>
      </c>
      <c r="I111" s="57" t="s">
        <v>1183</v>
      </c>
      <c r="J111" s="57"/>
      <c r="K111" s="57" t="s">
        <v>447</v>
      </c>
      <c r="L111" s="57" t="s">
        <v>379</v>
      </c>
      <c r="M111" s="57" t="s">
        <v>1193</v>
      </c>
      <c r="N111" s="57" t="s">
        <v>1184</v>
      </c>
    </row>
    <row r="112" customFormat="false" ht="27.75" hidden="false" customHeight="true" outlineLevel="0" collapsed="false">
      <c r="A112" s="57" t="s">
        <v>290</v>
      </c>
      <c r="B112" s="57" t="s">
        <v>292</v>
      </c>
      <c r="C112" s="58" t="n">
        <v>46322</v>
      </c>
      <c r="D112" s="57" t="s">
        <v>1547</v>
      </c>
      <c r="E112" s="57" t="s">
        <v>202</v>
      </c>
      <c r="F112" s="57" t="s">
        <v>203</v>
      </c>
      <c r="G112" s="57" t="s">
        <v>436</v>
      </c>
      <c r="H112" s="57" t="s">
        <v>1548</v>
      </c>
      <c r="I112" s="57" t="s">
        <v>497</v>
      </c>
      <c r="J112" s="57"/>
      <c r="K112" s="57" t="s">
        <v>187</v>
      </c>
      <c r="L112" s="57" t="s">
        <v>379</v>
      </c>
      <c r="M112" s="57"/>
      <c r="N112" s="57" t="s">
        <v>1218</v>
      </c>
    </row>
    <row r="113" customFormat="false" ht="27.75" hidden="false" customHeight="true" outlineLevel="0" collapsed="false">
      <c r="A113" s="57" t="s">
        <v>290</v>
      </c>
      <c r="B113" s="57" t="s">
        <v>292</v>
      </c>
      <c r="C113" s="58" t="n">
        <v>46322</v>
      </c>
      <c r="D113" s="57" t="s">
        <v>1547</v>
      </c>
      <c r="E113" s="57" t="s">
        <v>202</v>
      </c>
      <c r="F113" s="57" t="s">
        <v>203</v>
      </c>
      <c r="G113" s="57" t="s">
        <v>495</v>
      </c>
      <c r="H113" s="57" t="s">
        <v>1519</v>
      </c>
      <c r="I113" s="57" t="s">
        <v>497</v>
      </c>
      <c r="J113" s="57"/>
      <c r="K113" s="57" t="s">
        <v>447</v>
      </c>
      <c r="L113" s="57" t="s">
        <v>379</v>
      </c>
      <c r="M113" s="57"/>
      <c r="N113" s="57" t="s">
        <v>1221</v>
      </c>
    </row>
    <row r="114" customFormat="false" ht="27.75" hidden="false" customHeight="true" outlineLevel="0" collapsed="false">
      <c r="A114" s="57" t="s">
        <v>290</v>
      </c>
      <c r="B114" s="57" t="s">
        <v>292</v>
      </c>
      <c r="C114" s="58" t="n">
        <v>46322</v>
      </c>
      <c r="D114" s="57" t="s">
        <v>1547</v>
      </c>
      <c r="E114" s="57" t="s">
        <v>202</v>
      </c>
      <c r="F114" s="57" t="s">
        <v>203</v>
      </c>
      <c r="G114" s="57" t="s">
        <v>495</v>
      </c>
      <c r="H114" s="57" t="s">
        <v>1520</v>
      </c>
      <c r="I114" s="57" t="s">
        <v>497</v>
      </c>
      <c r="J114" s="57"/>
      <c r="K114" s="57" t="s">
        <v>447</v>
      </c>
      <c r="L114" s="57" t="s">
        <v>379</v>
      </c>
      <c r="M114" s="57"/>
      <c r="N114" s="57" t="s">
        <v>1224</v>
      </c>
    </row>
    <row r="115" customFormat="false" ht="27.75" hidden="false" customHeight="true" outlineLevel="0" collapsed="false">
      <c r="A115" s="57" t="s">
        <v>290</v>
      </c>
      <c r="B115" s="57" t="s">
        <v>292</v>
      </c>
      <c r="C115" s="58" t="n">
        <v>46322</v>
      </c>
      <c r="D115" s="57" t="s">
        <v>1547</v>
      </c>
      <c r="E115" s="57" t="s">
        <v>202</v>
      </c>
      <c r="F115" s="57" t="s">
        <v>203</v>
      </c>
      <c r="G115" s="57" t="s">
        <v>495</v>
      </c>
      <c r="H115" s="57" t="s">
        <v>1521</v>
      </c>
      <c r="I115" s="57" t="s">
        <v>497</v>
      </c>
      <c r="J115" s="57"/>
      <c r="K115" s="57" t="s">
        <v>447</v>
      </c>
      <c r="L115" s="57" t="s">
        <v>379</v>
      </c>
      <c r="M115" s="57"/>
      <c r="N115" s="57" t="s">
        <v>1226</v>
      </c>
    </row>
    <row r="116" customFormat="false" ht="65.25" hidden="false" customHeight="true" outlineLevel="0" collapsed="false">
      <c r="A116" s="57" t="s">
        <v>290</v>
      </c>
      <c r="B116" s="57" t="s">
        <v>292</v>
      </c>
      <c r="C116" s="58" t="n">
        <v>46322</v>
      </c>
      <c r="D116" s="57" t="s">
        <v>1547</v>
      </c>
      <c r="E116" s="57" t="s">
        <v>202</v>
      </c>
      <c r="F116" s="57" t="s">
        <v>203</v>
      </c>
      <c r="G116" s="57" t="s">
        <v>495</v>
      </c>
      <c r="H116" s="57" t="s">
        <v>1522</v>
      </c>
      <c r="I116" s="57" t="s">
        <v>497</v>
      </c>
      <c r="J116" s="57"/>
      <c r="K116" s="57" t="s">
        <v>447</v>
      </c>
      <c r="L116" s="74" t="s">
        <v>440</v>
      </c>
      <c r="M116" s="57" t="s">
        <v>1254</v>
      </c>
      <c r="N116" s="57" t="s">
        <v>1228</v>
      </c>
    </row>
    <row r="117" customFormat="false" ht="65.25" hidden="false" customHeight="true" outlineLevel="0" collapsed="false">
      <c r="A117" s="57" t="s">
        <v>290</v>
      </c>
      <c r="B117" s="57" t="s">
        <v>292</v>
      </c>
      <c r="C117" s="58" t="n">
        <v>46322</v>
      </c>
      <c r="D117" s="57" t="s">
        <v>1547</v>
      </c>
      <c r="E117" s="57" t="s">
        <v>202</v>
      </c>
      <c r="F117" s="57" t="s">
        <v>203</v>
      </c>
      <c r="G117" s="57" t="s">
        <v>495</v>
      </c>
      <c r="H117" s="57" t="s">
        <v>1523</v>
      </c>
      <c r="I117" s="57" t="s">
        <v>497</v>
      </c>
      <c r="J117" s="57"/>
      <c r="K117" s="57" t="s">
        <v>447</v>
      </c>
      <c r="L117" s="74" t="s">
        <v>440</v>
      </c>
      <c r="M117" s="57" t="s">
        <v>1254</v>
      </c>
      <c r="N117" s="57" t="s">
        <v>1231</v>
      </c>
    </row>
    <row r="118" customFormat="false" ht="27.75" hidden="false" customHeight="true" outlineLevel="0" collapsed="false">
      <c r="A118" s="57" t="s">
        <v>290</v>
      </c>
      <c r="B118" s="57" t="s">
        <v>292</v>
      </c>
      <c r="C118" s="58" t="n">
        <v>46322</v>
      </c>
      <c r="D118" s="57" t="s">
        <v>1547</v>
      </c>
      <c r="E118" s="57" t="s">
        <v>202</v>
      </c>
      <c r="F118" s="57" t="s">
        <v>203</v>
      </c>
      <c r="G118" s="57" t="s">
        <v>495</v>
      </c>
      <c r="H118" s="57" t="s">
        <v>1524</v>
      </c>
      <c r="I118" s="57" t="s">
        <v>515</v>
      </c>
      <c r="J118" s="57"/>
      <c r="K118" s="57" t="s">
        <v>447</v>
      </c>
      <c r="L118" s="57" t="s">
        <v>379</v>
      </c>
      <c r="M118" s="57" t="s">
        <v>545</v>
      </c>
      <c r="N118" s="57" t="s">
        <v>1233</v>
      </c>
    </row>
    <row r="119" customFormat="false" ht="27.75" hidden="false" customHeight="true" outlineLevel="0" collapsed="false">
      <c r="A119" s="57" t="s">
        <v>290</v>
      </c>
      <c r="B119" s="57" t="s">
        <v>292</v>
      </c>
      <c r="C119" s="58" t="n">
        <v>46322</v>
      </c>
      <c r="D119" s="57" t="s">
        <v>1547</v>
      </c>
      <c r="E119" s="57" t="s">
        <v>202</v>
      </c>
      <c r="F119" s="57" t="s">
        <v>203</v>
      </c>
      <c r="G119" s="57" t="s">
        <v>495</v>
      </c>
      <c r="H119" s="57" t="s">
        <v>1525</v>
      </c>
      <c r="I119" s="57" t="s">
        <v>497</v>
      </c>
      <c r="J119" s="57"/>
      <c r="K119" s="57" t="s">
        <v>447</v>
      </c>
      <c r="L119" s="57" t="s">
        <v>379</v>
      </c>
      <c r="M119" s="57"/>
      <c r="N119" s="57" t="s">
        <v>1236</v>
      </c>
    </row>
    <row r="120" customFormat="false" ht="27.75" hidden="false" customHeight="true" outlineLevel="0" collapsed="false">
      <c r="A120" s="57" t="s">
        <v>290</v>
      </c>
      <c r="B120" s="57" t="s">
        <v>292</v>
      </c>
      <c r="C120" s="58" t="n">
        <v>46322</v>
      </c>
      <c r="D120" s="57" t="s">
        <v>1547</v>
      </c>
      <c r="E120" s="57" t="s">
        <v>202</v>
      </c>
      <c r="F120" s="57" t="s">
        <v>203</v>
      </c>
      <c r="G120" s="57" t="s">
        <v>443</v>
      </c>
      <c r="H120" s="57" t="s">
        <v>1526</v>
      </c>
      <c r="I120" s="57" t="s">
        <v>445</v>
      </c>
      <c r="J120" s="57"/>
      <c r="K120" s="57" t="s">
        <v>447</v>
      </c>
      <c r="L120" s="57" t="s">
        <v>379</v>
      </c>
      <c r="M120" s="57"/>
      <c r="N120" s="57" t="s">
        <v>1238</v>
      </c>
    </row>
    <row r="121" customFormat="false" ht="27.75" hidden="false" customHeight="true" outlineLevel="0" collapsed="false">
      <c r="A121" s="57" t="s">
        <v>290</v>
      </c>
      <c r="B121" s="57" t="s">
        <v>292</v>
      </c>
      <c r="C121" s="58" t="n">
        <v>46322</v>
      </c>
      <c r="D121" s="57" t="s">
        <v>1547</v>
      </c>
      <c r="E121" s="57" t="s">
        <v>202</v>
      </c>
      <c r="F121" s="57" t="s">
        <v>203</v>
      </c>
      <c r="G121" s="57" t="s">
        <v>443</v>
      </c>
      <c r="H121" s="57" t="s">
        <v>1527</v>
      </c>
      <c r="I121" s="57" t="s">
        <v>445</v>
      </c>
      <c r="J121" s="57"/>
      <c r="K121" s="57" t="s">
        <v>447</v>
      </c>
      <c r="L121" s="57" t="s">
        <v>379</v>
      </c>
      <c r="M121" s="57"/>
      <c r="N121" s="57" t="s">
        <v>1240</v>
      </c>
    </row>
    <row r="122" customFormat="false" ht="52.5" hidden="false" customHeight="true" outlineLevel="0" collapsed="false">
      <c r="A122" s="57" t="s">
        <v>290</v>
      </c>
      <c r="B122" s="57" t="s">
        <v>292</v>
      </c>
      <c r="C122" s="58" t="n">
        <v>46322</v>
      </c>
      <c r="D122" s="57" t="s">
        <v>1547</v>
      </c>
      <c r="E122" s="57" t="s">
        <v>202</v>
      </c>
      <c r="F122" s="57" t="s">
        <v>203</v>
      </c>
      <c r="G122" s="57" t="s">
        <v>630</v>
      </c>
      <c r="H122" s="57" t="s">
        <v>1546</v>
      </c>
      <c r="I122" s="57" t="s">
        <v>1183</v>
      </c>
      <c r="J122" s="57"/>
      <c r="K122" s="57" t="s">
        <v>447</v>
      </c>
      <c r="L122" s="74" t="s">
        <v>440</v>
      </c>
      <c r="M122" s="57" t="s">
        <v>1261</v>
      </c>
      <c r="N122" s="57" t="s">
        <v>1184</v>
      </c>
    </row>
    <row r="123" customFormat="false" ht="27.75" hidden="false" customHeight="true" outlineLevel="0" collapsed="false">
      <c r="A123" s="57" t="s">
        <v>293</v>
      </c>
      <c r="B123" s="57" t="s">
        <v>294</v>
      </c>
      <c r="C123" s="58" t="n">
        <v>46322</v>
      </c>
      <c r="D123" s="57" t="s">
        <v>1549</v>
      </c>
      <c r="E123" s="57" t="s">
        <v>202</v>
      </c>
      <c r="F123" s="57" t="s">
        <v>215</v>
      </c>
      <c r="G123" s="57" t="s">
        <v>436</v>
      </c>
      <c r="H123" s="57" t="s">
        <v>1530</v>
      </c>
      <c r="I123" s="57" t="s">
        <v>497</v>
      </c>
      <c r="J123" s="57"/>
      <c r="K123" s="57" t="s">
        <v>187</v>
      </c>
      <c r="L123" s="57" t="s">
        <v>379</v>
      </c>
      <c r="M123" s="57"/>
      <c r="N123" s="57" t="s">
        <v>1282</v>
      </c>
    </row>
    <row r="124" customFormat="false" ht="27.75" hidden="false" customHeight="true" outlineLevel="0" collapsed="false">
      <c r="A124" s="57" t="s">
        <v>293</v>
      </c>
      <c r="B124" s="57" t="s">
        <v>294</v>
      </c>
      <c r="C124" s="58" t="n">
        <v>46322</v>
      </c>
      <c r="D124" s="57" t="s">
        <v>1549</v>
      </c>
      <c r="E124" s="57" t="s">
        <v>202</v>
      </c>
      <c r="F124" s="57" t="s">
        <v>215</v>
      </c>
      <c r="G124" s="57" t="s">
        <v>495</v>
      </c>
      <c r="H124" s="57" t="s">
        <v>1519</v>
      </c>
      <c r="I124" s="57" t="s">
        <v>497</v>
      </c>
      <c r="J124" s="57"/>
      <c r="K124" s="57" t="s">
        <v>447</v>
      </c>
      <c r="L124" s="57" t="s">
        <v>379</v>
      </c>
      <c r="M124" s="57"/>
      <c r="N124" s="57" t="s">
        <v>1284</v>
      </c>
    </row>
    <row r="125" customFormat="false" ht="27.75" hidden="false" customHeight="true" outlineLevel="0" collapsed="false">
      <c r="A125" s="57" t="s">
        <v>293</v>
      </c>
      <c r="B125" s="57" t="s">
        <v>294</v>
      </c>
      <c r="C125" s="58" t="n">
        <v>46322</v>
      </c>
      <c r="D125" s="57" t="s">
        <v>1549</v>
      </c>
      <c r="E125" s="57" t="s">
        <v>202</v>
      </c>
      <c r="F125" s="57" t="s">
        <v>215</v>
      </c>
      <c r="G125" s="57" t="s">
        <v>495</v>
      </c>
      <c r="H125" s="57" t="s">
        <v>1520</v>
      </c>
      <c r="I125" s="57" t="s">
        <v>497</v>
      </c>
      <c r="J125" s="57"/>
      <c r="K125" s="57" t="s">
        <v>447</v>
      </c>
      <c r="L125" s="57" t="s">
        <v>379</v>
      </c>
      <c r="M125" s="57"/>
      <c r="N125" s="57" t="s">
        <v>1286</v>
      </c>
    </row>
    <row r="126" customFormat="false" ht="27.75" hidden="false" customHeight="true" outlineLevel="0" collapsed="false">
      <c r="A126" s="57" t="s">
        <v>293</v>
      </c>
      <c r="B126" s="57" t="s">
        <v>294</v>
      </c>
      <c r="C126" s="58" t="n">
        <v>46322</v>
      </c>
      <c r="D126" s="57" t="s">
        <v>1549</v>
      </c>
      <c r="E126" s="57" t="s">
        <v>202</v>
      </c>
      <c r="F126" s="57" t="s">
        <v>215</v>
      </c>
      <c r="G126" s="57" t="s">
        <v>495</v>
      </c>
      <c r="H126" s="57" t="s">
        <v>1521</v>
      </c>
      <c r="I126" s="57" t="s">
        <v>497</v>
      </c>
      <c r="J126" s="57"/>
      <c r="K126" s="57" t="s">
        <v>447</v>
      </c>
      <c r="L126" s="57" t="s">
        <v>379</v>
      </c>
      <c r="M126" s="57"/>
      <c r="N126" s="57" t="s">
        <v>1288</v>
      </c>
    </row>
    <row r="127" customFormat="false" ht="27.75" hidden="false" customHeight="true" outlineLevel="0" collapsed="false">
      <c r="A127" s="57" t="s">
        <v>293</v>
      </c>
      <c r="B127" s="57" t="s">
        <v>294</v>
      </c>
      <c r="C127" s="58" t="n">
        <v>46322</v>
      </c>
      <c r="D127" s="57" t="s">
        <v>1549</v>
      </c>
      <c r="E127" s="57" t="s">
        <v>202</v>
      </c>
      <c r="F127" s="57" t="s">
        <v>215</v>
      </c>
      <c r="G127" s="57" t="s">
        <v>495</v>
      </c>
      <c r="H127" s="57" t="s">
        <v>1522</v>
      </c>
      <c r="I127" s="57" t="s">
        <v>497</v>
      </c>
      <c r="J127" s="57"/>
      <c r="K127" s="57" t="s">
        <v>447</v>
      </c>
      <c r="L127" s="57" t="s">
        <v>379</v>
      </c>
      <c r="M127" s="57"/>
      <c r="N127" s="57" t="s">
        <v>1290</v>
      </c>
    </row>
    <row r="128" customFormat="false" ht="27.75" hidden="false" customHeight="true" outlineLevel="0" collapsed="false">
      <c r="A128" s="57" t="s">
        <v>293</v>
      </c>
      <c r="B128" s="57" t="s">
        <v>294</v>
      </c>
      <c r="C128" s="58" t="n">
        <v>46322</v>
      </c>
      <c r="D128" s="57" t="s">
        <v>1549</v>
      </c>
      <c r="E128" s="57" t="s">
        <v>202</v>
      </c>
      <c r="F128" s="57" t="s">
        <v>215</v>
      </c>
      <c r="G128" s="57" t="s">
        <v>495</v>
      </c>
      <c r="H128" s="57" t="s">
        <v>1523</v>
      </c>
      <c r="I128" s="57" t="s">
        <v>497</v>
      </c>
      <c r="J128" s="57"/>
      <c r="K128" s="57" t="s">
        <v>447</v>
      </c>
      <c r="L128" s="57" t="s">
        <v>379</v>
      </c>
      <c r="M128" s="57"/>
      <c r="N128" s="57" t="s">
        <v>1292</v>
      </c>
    </row>
    <row r="129" customFormat="false" ht="27.75" hidden="false" customHeight="true" outlineLevel="0" collapsed="false">
      <c r="A129" s="57" t="s">
        <v>293</v>
      </c>
      <c r="B129" s="57" t="s">
        <v>294</v>
      </c>
      <c r="C129" s="58" t="n">
        <v>46322</v>
      </c>
      <c r="D129" s="57" t="s">
        <v>1549</v>
      </c>
      <c r="E129" s="57" t="s">
        <v>202</v>
      </c>
      <c r="F129" s="57" t="s">
        <v>215</v>
      </c>
      <c r="G129" s="57" t="s">
        <v>495</v>
      </c>
      <c r="H129" s="57" t="s">
        <v>1524</v>
      </c>
      <c r="I129" s="57" t="s">
        <v>612</v>
      </c>
      <c r="J129" s="57"/>
      <c r="K129" s="57" t="s">
        <v>447</v>
      </c>
      <c r="L129" s="57" t="s">
        <v>379</v>
      </c>
      <c r="M129" s="57" t="s">
        <v>545</v>
      </c>
      <c r="N129" s="57" t="s">
        <v>1294</v>
      </c>
    </row>
    <row r="130" customFormat="false" ht="27.75" hidden="false" customHeight="true" outlineLevel="0" collapsed="false">
      <c r="A130" s="57" t="s">
        <v>293</v>
      </c>
      <c r="B130" s="57" t="s">
        <v>294</v>
      </c>
      <c r="C130" s="58" t="n">
        <v>46322</v>
      </c>
      <c r="D130" s="57" t="s">
        <v>1549</v>
      </c>
      <c r="E130" s="57" t="s">
        <v>202</v>
      </c>
      <c r="F130" s="57" t="s">
        <v>215</v>
      </c>
      <c r="G130" s="57" t="s">
        <v>495</v>
      </c>
      <c r="H130" s="57" t="s">
        <v>1525</v>
      </c>
      <c r="I130" s="57" t="s">
        <v>497</v>
      </c>
      <c r="J130" s="57"/>
      <c r="K130" s="57" t="s">
        <v>447</v>
      </c>
      <c r="L130" s="57" t="s">
        <v>379</v>
      </c>
      <c r="M130" s="57"/>
      <c r="N130" s="57" t="s">
        <v>1296</v>
      </c>
    </row>
    <row r="131" customFormat="false" ht="27.75" hidden="false" customHeight="true" outlineLevel="0" collapsed="false">
      <c r="A131" s="57" t="s">
        <v>293</v>
      </c>
      <c r="B131" s="57" t="s">
        <v>294</v>
      </c>
      <c r="C131" s="58" t="n">
        <v>46322</v>
      </c>
      <c r="D131" s="57" t="s">
        <v>1549</v>
      </c>
      <c r="E131" s="57" t="s">
        <v>202</v>
      </c>
      <c r="F131" s="57" t="s">
        <v>215</v>
      </c>
      <c r="G131" s="57" t="s">
        <v>443</v>
      </c>
      <c r="H131" s="57" t="s">
        <v>1526</v>
      </c>
      <c r="I131" s="57" t="s">
        <v>445</v>
      </c>
      <c r="J131" s="57"/>
      <c r="K131" s="57" t="s">
        <v>447</v>
      </c>
      <c r="L131" s="57" t="s">
        <v>379</v>
      </c>
      <c r="M131" s="57"/>
      <c r="N131" s="57" t="s">
        <v>1298</v>
      </c>
    </row>
    <row r="132" customFormat="false" ht="27.75" hidden="false" customHeight="true" outlineLevel="0" collapsed="false">
      <c r="A132" s="57" t="s">
        <v>293</v>
      </c>
      <c r="B132" s="57" t="s">
        <v>294</v>
      </c>
      <c r="C132" s="58" t="n">
        <v>46322</v>
      </c>
      <c r="D132" s="57" t="s">
        <v>1549</v>
      </c>
      <c r="E132" s="57" t="s">
        <v>202</v>
      </c>
      <c r="F132" s="57" t="s">
        <v>215</v>
      </c>
      <c r="G132" s="57" t="s">
        <v>443</v>
      </c>
      <c r="H132" s="57" t="s">
        <v>1531</v>
      </c>
      <c r="I132" s="57" t="s">
        <v>445</v>
      </c>
      <c r="J132" s="57"/>
      <c r="K132" s="57" t="s">
        <v>447</v>
      </c>
      <c r="L132" s="57" t="s">
        <v>379</v>
      </c>
      <c r="M132" s="57"/>
      <c r="N132" s="57" t="s">
        <v>1300</v>
      </c>
    </row>
    <row r="133" customFormat="false" ht="27.75" hidden="false" customHeight="true" outlineLevel="0" collapsed="false">
      <c r="A133" s="57" t="s">
        <v>293</v>
      </c>
      <c r="B133" s="57" t="s">
        <v>294</v>
      </c>
      <c r="C133" s="58" t="n">
        <v>46322</v>
      </c>
      <c r="D133" s="57" t="s">
        <v>1549</v>
      </c>
      <c r="E133" s="57" t="s">
        <v>202</v>
      </c>
      <c r="F133" s="57" t="s">
        <v>215</v>
      </c>
      <c r="G133" s="57" t="s">
        <v>443</v>
      </c>
      <c r="H133" s="57" t="s">
        <v>1532</v>
      </c>
      <c r="I133" s="57" t="s">
        <v>445</v>
      </c>
      <c r="J133" s="57"/>
      <c r="K133" s="57" t="s">
        <v>447</v>
      </c>
      <c r="L133" s="57" t="s">
        <v>379</v>
      </c>
      <c r="M133" s="57"/>
      <c r="N133" s="57" t="s">
        <v>1302</v>
      </c>
    </row>
    <row r="134" customFormat="false" ht="27.75" hidden="false" customHeight="true" outlineLevel="0" collapsed="false">
      <c r="A134" s="57" t="s">
        <v>293</v>
      </c>
      <c r="B134" s="57" t="s">
        <v>294</v>
      </c>
      <c r="C134" s="58" t="n">
        <v>46322</v>
      </c>
      <c r="D134" s="57" t="s">
        <v>1549</v>
      </c>
      <c r="E134" s="57" t="s">
        <v>202</v>
      </c>
      <c r="F134" s="57" t="s">
        <v>215</v>
      </c>
      <c r="G134" s="57" t="s">
        <v>625</v>
      </c>
      <c r="H134" s="57" t="s">
        <v>1533</v>
      </c>
      <c r="I134" s="57" t="s">
        <v>497</v>
      </c>
      <c r="J134" s="57"/>
      <c r="K134" s="57" t="s">
        <v>187</v>
      </c>
      <c r="L134" s="57" t="s">
        <v>379</v>
      </c>
      <c r="M134" s="57" t="s">
        <v>628</v>
      </c>
      <c r="N134" s="57" t="s">
        <v>1304</v>
      </c>
    </row>
    <row r="135" customFormat="false" ht="27.75" hidden="false" customHeight="true" outlineLevel="0" collapsed="false">
      <c r="A135" s="57" t="s">
        <v>293</v>
      </c>
      <c r="B135" s="57" t="s">
        <v>294</v>
      </c>
      <c r="C135" s="58" t="n">
        <v>46322</v>
      </c>
      <c r="D135" s="57" t="s">
        <v>1549</v>
      </c>
      <c r="E135" s="57" t="s">
        <v>202</v>
      </c>
      <c r="F135" s="57" t="s">
        <v>215</v>
      </c>
      <c r="G135" s="57" t="s">
        <v>630</v>
      </c>
      <c r="H135" s="57" t="s">
        <v>1534</v>
      </c>
      <c r="I135" s="57" t="s">
        <v>1306</v>
      </c>
      <c r="J135" s="57"/>
      <c r="K135" s="57" t="s">
        <v>447</v>
      </c>
      <c r="L135" s="57" t="s">
        <v>379</v>
      </c>
      <c r="M135" s="57" t="s">
        <v>1324</v>
      </c>
      <c r="N135" s="57" t="s">
        <v>1307</v>
      </c>
    </row>
    <row r="136" customFormat="false" ht="27.75" hidden="false" customHeight="true" outlineLevel="0" collapsed="false">
      <c r="A136" s="57" t="s">
        <v>301</v>
      </c>
      <c r="B136" s="57" t="s">
        <v>302</v>
      </c>
      <c r="C136" s="58" t="n">
        <v>46324</v>
      </c>
      <c r="D136" s="57" t="s">
        <v>1550</v>
      </c>
      <c r="E136" s="57" t="s">
        <v>188</v>
      </c>
      <c r="F136" s="57" t="s">
        <v>215</v>
      </c>
      <c r="G136" s="57" t="s">
        <v>443</v>
      </c>
      <c r="H136" s="57" t="s">
        <v>1514</v>
      </c>
      <c r="I136" s="57" t="s">
        <v>445</v>
      </c>
      <c r="J136" s="57"/>
      <c r="K136" s="57" t="s">
        <v>447</v>
      </c>
      <c r="L136" s="57" t="s">
        <v>379</v>
      </c>
      <c r="M136" s="57"/>
      <c r="N136" s="57" t="s">
        <v>1344</v>
      </c>
    </row>
    <row r="137" customFormat="false" ht="40.5" hidden="false" customHeight="true" outlineLevel="0" collapsed="false">
      <c r="A137" s="57" t="s">
        <v>301</v>
      </c>
      <c r="B137" s="57" t="s">
        <v>302</v>
      </c>
      <c r="C137" s="58" t="n">
        <v>46324</v>
      </c>
      <c r="D137" s="57" t="s">
        <v>1550</v>
      </c>
      <c r="E137" s="57" t="s">
        <v>188</v>
      </c>
      <c r="F137" s="57" t="s">
        <v>215</v>
      </c>
      <c r="G137" s="57" t="s">
        <v>443</v>
      </c>
      <c r="H137" s="57" t="s">
        <v>1515</v>
      </c>
      <c r="I137" s="57" t="s">
        <v>445</v>
      </c>
      <c r="J137" s="57" t="s">
        <v>1544</v>
      </c>
      <c r="K137" s="57" t="s">
        <v>447</v>
      </c>
      <c r="L137" s="57" t="s">
        <v>379</v>
      </c>
      <c r="M137" s="57" t="s">
        <v>1355</v>
      </c>
      <c r="N137" s="57" t="s">
        <v>1347</v>
      </c>
    </row>
    <row r="138" customFormat="false" ht="52.5" hidden="false" customHeight="true" outlineLevel="0" collapsed="false">
      <c r="A138" s="57" t="s">
        <v>301</v>
      </c>
      <c r="B138" s="57" t="s">
        <v>302</v>
      </c>
      <c r="C138" s="58" t="n">
        <v>46324</v>
      </c>
      <c r="D138" s="57" t="s">
        <v>1550</v>
      </c>
      <c r="E138" s="57" t="s">
        <v>188</v>
      </c>
      <c r="F138" s="57" t="s">
        <v>215</v>
      </c>
      <c r="G138" s="57" t="s">
        <v>630</v>
      </c>
      <c r="H138" s="57" t="s">
        <v>1534</v>
      </c>
      <c r="I138" s="57" t="s">
        <v>1306</v>
      </c>
      <c r="J138" s="57"/>
      <c r="K138" s="57" t="s">
        <v>447</v>
      </c>
      <c r="L138" s="74" t="s">
        <v>440</v>
      </c>
      <c r="M138" s="57" t="s">
        <v>1357</v>
      </c>
      <c r="N138" s="57" t="s">
        <v>1307</v>
      </c>
    </row>
    <row r="139" customFormat="false" ht="27.75" hidden="false" customHeight="true" outlineLevel="0" collapsed="false">
      <c r="A139" s="57" t="s">
        <v>304</v>
      </c>
      <c r="B139" s="57" t="s">
        <v>305</v>
      </c>
      <c r="C139" s="58" t="n">
        <v>46324</v>
      </c>
      <c r="D139" s="57" t="s">
        <v>1551</v>
      </c>
      <c r="E139" s="57" t="s">
        <v>188</v>
      </c>
      <c r="F139" s="57" t="s">
        <v>203</v>
      </c>
      <c r="G139" s="57" t="s">
        <v>443</v>
      </c>
      <c r="H139" s="57" t="s">
        <v>1514</v>
      </c>
      <c r="I139" s="57" t="s">
        <v>445</v>
      </c>
      <c r="J139" s="57"/>
      <c r="K139" s="57" t="s">
        <v>447</v>
      </c>
      <c r="L139" s="57" t="s">
        <v>379</v>
      </c>
      <c r="M139" s="57"/>
      <c r="N139" s="57" t="s">
        <v>1377</v>
      </c>
    </row>
    <row r="140" customFormat="false" ht="27.75" hidden="false" customHeight="true" outlineLevel="0" collapsed="false">
      <c r="A140" s="57" t="s">
        <v>310</v>
      </c>
      <c r="B140" s="57" t="s">
        <v>311</v>
      </c>
      <c r="C140" s="58" t="n">
        <v>46325</v>
      </c>
      <c r="D140" s="57" t="s">
        <v>1552</v>
      </c>
      <c r="E140" s="57" t="s">
        <v>202</v>
      </c>
      <c r="F140" s="57" t="s">
        <v>203</v>
      </c>
      <c r="G140" s="57" t="s">
        <v>436</v>
      </c>
      <c r="H140" s="57" t="s">
        <v>1518</v>
      </c>
      <c r="I140" s="57" t="s">
        <v>491</v>
      </c>
      <c r="J140" s="57"/>
      <c r="K140" s="57" t="s">
        <v>447</v>
      </c>
      <c r="L140" s="57" t="s">
        <v>379</v>
      </c>
      <c r="M140" s="57" t="s">
        <v>531</v>
      </c>
      <c r="N140" s="57" t="s">
        <v>1402</v>
      </c>
    </row>
    <row r="141" customFormat="false" ht="27.75" hidden="false" customHeight="true" outlineLevel="0" collapsed="false">
      <c r="A141" s="57" t="s">
        <v>310</v>
      </c>
      <c r="B141" s="57" t="s">
        <v>311</v>
      </c>
      <c r="C141" s="58" t="n">
        <v>46325</v>
      </c>
      <c r="D141" s="57" t="s">
        <v>1552</v>
      </c>
      <c r="E141" s="57" t="s">
        <v>202</v>
      </c>
      <c r="F141" s="57" t="s">
        <v>203</v>
      </c>
      <c r="G141" s="57" t="s">
        <v>495</v>
      </c>
      <c r="H141" s="57" t="s">
        <v>1519</v>
      </c>
      <c r="I141" s="57" t="s">
        <v>497</v>
      </c>
      <c r="J141" s="57"/>
      <c r="K141" s="57" t="s">
        <v>447</v>
      </c>
      <c r="L141" s="57" t="s">
        <v>379</v>
      </c>
      <c r="M141" s="57"/>
      <c r="N141" s="57" t="s">
        <v>1405</v>
      </c>
    </row>
    <row r="142" customFormat="false" ht="27.75" hidden="false" customHeight="true" outlineLevel="0" collapsed="false">
      <c r="A142" s="57" t="s">
        <v>310</v>
      </c>
      <c r="B142" s="57" t="s">
        <v>311</v>
      </c>
      <c r="C142" s="58" t="n">
        <v>46325</v>
      </c>
      <c r="D142" s="57" t="s">
        <v>1552</v>
      </c>
      <c r="E142" s="57" t="s">
        <v>202</v>
      </c>
      <c r="F142" s="57" t="s">
        <v>203</v>
      </c>
      <c r="G142" s="57" t="s">
        <v>495</v>
      </c>
      <c r="H142" s="57" t="s">
        <v>1520</v>
      </c>
      <c r="I142" s="57" t="s">
        <v>497</v>
      </c>
      <c r="J142" s="57"/>
      <c r="K142" s="57" t="s">
        <v>447</v>
      </c>
      <c r="L142" s="57" t="s">
        <v>379</v>
      </c>
      <c r="M142" s="57"/>
      <c r="N142" s="57" t="s">
        <v>1407</v>
      </c>
    </row>
    <row r="143" customFormat="false" ht="27.75" hidden="false" customHeight="true" outlineLevel="0" collapsed="false">
      <c r="A143" s="57" t="s">
        <v>310</v>
      </c>
      <c r="B143" s="57" t="s">
        <v>311</v>
      </c>
      <c r="C143" s="58" t="n">
        <v>46325</v>
      </c>
      <c r="D143" s="57" t="s">
        <v>1552</v>
      </c>
      <c r="E143" s="57" t="s">
        <v>202</v>
      </c>
      <c r="F143" s="57" t="s">
        <v>203</v>
      </c>
      <c r="G143" s="57" t="s">
        <v>495</v>
      </c>
      <c r="H143" s="57" t="s">
        <v>1521</v>
      </c>
      <c r="I143" s="57" t="s">
        <v>497</v>
      </c>
      <c r="J143" s="57"/>
      <c r="K143" s="57" t="s">
        <v>447</v>
      </c>
      <c r="L143" s="57" t="s">
        <v>379</v>
      </c>
      <c r="M143" s="57"/>
      <c r="N143" s="57" t="s">
        <v>1409</v>
      </c>
    </row>
    <row r="144" customFormat="false" ht="27.75" hidden="false" customHeight="true" outlineLevel="0" collapsed="false">
      <c r="A144" s="57" t="s">
        <v>310</v>
      </c>
      <c r="B144" s="57" t="s">
        <v>311</v>
      </c>
      <c r="C144" s="58" t="n">
        <v>46325</v>
      </c>
      <c r="D144" s="57" t="s">
        <v>1552</v>
      </c>
      <c r="E144" s="57" t="s">
        <v>202</v>
      </c>
      <c r="F144" s="57" t="s">
        <v>203</v>
      </c>
      <c r="G144" s="57" t="s">
        <v>495</v>
      </c>
      <c r="H144" s="57" t="s">
        <v>1524</v>
      </c>
      <c r="I144" s="57" t="s">
        <v>515</v>
      </c>
      <c r="J144" s="57"/>
      <c r="K144" s="57" t="s">
        <v>447</v>
      </c>
      <c r="L144" s="57" t="s">
        <v>379</v>
      </c>
      <c r="M144" s="57" t="s">
        <v>545</v>
      </c>
      <c r="N144" s="57" t="s">
        <v>1411</v>
      </c>
    </row>
    <row r="145" customFormat="false" ht="27.75" hidden="false" customHeight="true" outlineLevel="0" collapsed="false">
      <c r="A145" s="57" t="s">
        <v>310</v>
      </c>
      <c r="B145" s="57" t="s">
        <v>311</v>
      </c>
      <c r="C145" s="58" t="n">
        <v>46325</v>
      </c>
      <c r="D145" s="57" t="s">
        <v>1552</v>
      </c>
      <c r="E145" s="57" t="s">
        <v>202</v>
      </c>
      <c r="F145" s="57" t="s">
        <v>203</v>
      </c>
      <c r="G145" s="57" t="s">
        <v>495</v>
      </c>
      <c r="H145" s="57" t="s">
        <v>1525</v>
      </c>
      <c r="I145" s="57" t="s">
        <v>497</v>
      </c>
      <c r="J145" s="57"/>
      <c r="K145" s="57" t="s">
        <v>447</v>
      </c>
      <c r="L145" s="57" t="s">
        <v>379</v>
      </c>
      <c r="M145" s="57"/>
      <c r="N145" s="57" t="s">
        <v>1414</v>
      </c>
    </row>
    <row r="146" customFormat="false" ht="27.75" hidden="false" customHeight="true" outlineLevel="0" collapsed="false">
      <c r="A146" s="57" t="s">
        <v>310</v>
      </c>
      <c r="B146" s="57" t="s">
        <v>311</v>
      </c>
      <c r="C146" s="58" t="n">
        <v>46325</v>
      </c>
      <c r="D146" s="57" t="s">
        <v>1552</v>
      </c>
      <c r="E146" s="57" t="s">
        <v>202</v>
      </c>
      <c r="F146" s="57" t="s">
        <v>203</v>
      </c>
      <c r="G146" s="57" t="s">
        <v>443</v>
      </c>
      <c r="H146" s="57" t="s">
        <v>1526</v>
      </c>
      <c r="I146" s="57" t="s">
        <v>445</v>
      </c>
      <c r="J146" s="57"/>
      <c r="K146" s="57" t="s">
        <v>447</v>
      </c>
      <c r="L146" s="57" t="s">
        <v>379</v>
      </c>
      <c r="M146" s="57"/>
      <c r="N146" s="57" t="s">
        <v>1416</v>
      </c>
    </row>
    <row r="147" customFormat="false" ht="27.75" hidden="false" customHeight="true" outlineLevel="0" collapsed="false">
      <c r="A147" s="57" t="s">
        <v>310</v>
      </c>
      <c r="B147" s="57" t="s">
        <v>311</v>
      </c>
      <c r="C147" s="58" t="n">
        <v>46325</v>
      </c>
      <c r="D147" s="57" t="s">
        <v>1552</v>
      </c>
      <c r="E147" s="57" t="s">
        <v>202</v>
      </c>
      <c r="F147" s="57" t="s">
        <v>203</v>
      </c>
      <c r="G147" s="57" t="s">
        <v>443</v>
      </c>
      <c r="H147" s="57" t="s">
        <v>1527</v>
      </c>
      <c r="I147" s="57" t="s">
        <v>445</v>
      </c>
      <c r="J147" s="57"/>
      <c r="K147" s="57" t="s">
        <v>447</v>
      </c>
      <c r="L147" s="57" t="s">
        <v>379</v>
      </c>
      <c r="M147" s="57"/>
      <c r="N147" s="57" t="s">
        <v>1418</v>
      </c>
    </row>
    <row r="148" customFormat="false" ht="78" hidden="false" customHeight="true" outlineLevel="0" collapsed="false">
      <c r="A148" s="57" t="s">
        <v>312</v>
      </c>
      <c r="B148" s="57" t="s">
        <v>232</v>
      </c>
      <c r="C148" s="58" t="n">
        <v>46325</v>
      </c>
      <c r="D148" s="57" t="s">
        <v>1536</v>
      </c>
      <c r="E148" s="57" t="s">
        <v>202</v>
      </c>
      <c r="F148" s="57" t="s">
        <v>189</v>
      </c>
      <c r="G148" s="57" t="s">
        <v>436</v>
      </c>
      <c r="H148" s="57" t="s">
        <v>1513</v>
      </c>
      <c r="I148" s="57" t="s">
        <v>497</v>
      </c>
      <c r="J148" s="57"/>
      <c r="K148" s="57" t="s">
        <v>722</v>
      </c>
      <c r="L148" s="74" t="s">
        <v>440</v>
      </c>
      <c r="M148" s="57" t="s">
        <v>723</v>
      </c>
      <c r="N148" s="57" t="s">
        <v>439</v>
      </c>
    </row>
    <row r="149" customFormat="false" ht="27.75" hidden="false" customHeight="true" outlineLevel="0" collapsed="false">
      <c r="A149" s="57" t="s">
        <v>312</v>
      </c>
      <c r="B149" s="57" t="s">
        <v>232</v>
      </c>
      <c r="C149" s="58" t="n">
        <v>46325</v>
      </c>
      <c r="D149" s="57" t="s">
        <v>1536</v>
      </c>
      <c r="E149" s="57" t="s">
        <v>202</v>
      </c>
      <c r="F149" s="57" t="s">
        <v>189</v>
      </c>
      <c r="G149" s="57" t="s">
        <v>436</v>
      </c>
      <c r="H149" s="57" t="s">
        <v>1537</v>
      </c>
      <c r="I149" s="57" t="s">
        <v>726</v>
      </c>
      <c r="J149" s="57"/>
      <c r="K149" s="57" t="s">
        <v>187</v>
      </c>
      <c r="L149" s="57" t="s">
        <v>379</v>
      </c>
      <c r="M149" s="57" t="s">
        <v>728</v>
      </c>
      <c r="N149" s="57" t="s">
        <v>727</v>
      </c>
    </row>
    <row r="150" customFormat="false" ht="27.75" hidden="false" customHeight="true" outlineLevel="0" collapsed="false">
      <c r="A150" s="57" t="s">
        <v>312</v>
      </c>
      <c r="B150" s="57" t="s">
        <v>232</v>
      </c>
      <c r="C150" s="58" t="n">
        <v>46325</v>
      </c>
      <c r="D150" s="57" t="s">
        <v>1536</v>
      </c>
      <c r="E150" s="57" t="s">
        <v>202</v>
      </c>
      <c r="F150" s="57" t="s">
        <v>189</v>
      </c>
      <c r="G150" s="57" t="s">
        <v>436</v>
      </c>
      <c r="H150" s="57" t="s">
        <v>1530</v>
      </c>
      <c r="I150" s="57" t="s">
        <v>497</v>
      </c>
      <c r="J150" s="57"/>
      <c r="K150" s="57" t="s">
        <v>187</v>
      </c>
      <c r="L150" s="57" t="s">
        <v>379</v>
      </c>
      <c r="M150" s="57"/>
      <c r="N150" s="57" t="s">
        <v>730</v>
      </c>
    </row>
    <row r="151" customFormat="false" ht="27.75" hidden="false" customHeight="true" outlineLevel="0" collapsed="false">
      <c r="A151" s="57" t="s">
        <v>312</v>
      </c>
      <c r="B151" s="57" t="s">
        <v>232</v>
      </c>
      <c r="C151" s="58" t="n">
        <v>46325</v>
      </c>
      <c r="D151" s="57" t="s">
        <v>1536</v>
      </c>
      <c r="E151" s="57" t="s">
        <v>202</v>
      </c>
      <c r="F151" s="57" t="s">
        <v>189</v>
      </c>
      <c r="G151" s="57" t="s">
        <v>495</v>
      </c>
      <c r="H151" s="57" t="s">
        <v>1519</v>
      </c>
      <c r="I151" s="57" t="s">
        <v>497</v>
      </c>
      <c r="J151" s="57"/>
      <c r="K151" s="57" t="s">
        <v>447</v>
      </c>
      <c r="L151" s="57" t="s">
        <v>379</v>
      </c>
      <c r="M151" s="57"/>
      <c r="N151" s="57" t="s">
        <v>732</v>
      </c>
    </row>
    <row r="152" customFormat="false" ht="27.75" hidden="false" customHeight="true" outlineLevel="0" collapsed="false">
      <c r="A152" s="57" t="s">
        <v>312</v>
      </c>
      <c r="B152" s="57" t="s">
        <v>232</v>
      </c>
      <c r="C152" s="58" t="n">
        <v>46325</v>
      </c>
      <c r="D152" s="57" t="s">
        <v>1536</v>
      </c>
      <c r="E152" s="57" t="s">
        <v>202</v>
      </c>
      <c r="F152" s="57" t="s">
        <v>189</v>
      </c>
      <c r="G152" s="57" t="s">
        <v>495</v>
      </c>
      <c r="H152" s="57" t="s">
        <v>1520</v>
      </c>
      <c r="I152" s="57" t="s">
        <v>497</v>
      </c>
      <c r="J152" s="57"/>
      <c r="K152" s="57" t="s">
        <v>447</v>
      </c>
      <c r="L152" s="57" t="s">
        <v>379</v>
      </c>
      <c r="M152" s="57"/>
      <c r="N152" s="57" t="s">
        <v>734</v>
      </c>
    </row>
    <row r="153" customFormat="false" ht="27.75" hidden="false" customHeight="true" outlineLevel="0" collapsed="false">
      <c r="A153" s="57" t="s">
        <v>312</v>
      </c>
      <c r="B153" s="57" t="s">
        <v>232</v>
      </c>
      <c r="C153" s="58" t="n">
        <v>46325</v>
      </c>
      <c r="D153" s="57" t="s">
        <v>1536</v>
      </c>
      <c r="E153" s="57" t="s">
        <v>202</v>
      </c>
      <c r="F153" s="57" t="s">
        <v>189</v>
      </c>
      <c r="G153" s="57" t="s">
        <v>495</v>
      </c>
      <c r="H153" s="57" t="s">
        <v>1521</v>
      </c>
      <c r="I153" s="57" t="s">
        <v>497</v>
      </c>
      <c r="J153" s="57"/>
      <c r="K153" s="57" t="s">
        <v>447</v>
      </c>
      <c r="L153" s="57" t="s">
        <v>379</v>
      </c>
      <c r="M153" s="57"/>
      <c r="N153" s="57" t="s">
        <v>736</v>
      </c>
    </row>
    <row r="154" customFormat="false" ht="27.75" hidden="false" customHeight="true" outlineLevel="0" collapsed="false">
      <c r="A154" s="57" t="s">
        <v>312</v>
      </c>
      <c r="B154" s="57" t="s">
        <v>232</v>
      </c>
      <c r="C154" s="58" t="n">
        <v>46325</v>
      </c>
      <c r="D154" s="57" t="s">
        <v>1536</v>
      </c>
      <c r="E154" s="57" t="s">
        <v>202</v>
      </c>
      <c r="F154" s="57" t="s">
        <v>189</v>
      </c>
      <c r="G154" s="57" t="s">
        <v>495</v>
      </c>
      <c r="H154" s="57" t="s">
        <v>1522</v>
      </c>
      <c r="I154" s="57" t="s">
        <v>497</v>
      </c>
      <c r="J154" s="57"/>
      <c r="K154" s="57" t="s">
        <v>447</v>
      </c>
      <c r="L154" s="57" t="s">
        <v>379</v>
      </c>
      <c r="M154" s="57"/>
      <c r="N154" s="57" t="s">
        <v>738</v>
      </c>
    </row>
    <row r="155" customFormat="false" ht="27.75" hidden="false" customHeight="true" outlineLevel="0" collapsed="false">
      <c r="A155" s="57" t="s">
        <v>312</v>
      </c>
      <c r="B155" s="57" t="s">
        <v>232</v>
      </c>
      <c r="C155" s="58" t="n">
        <v>46325</v>
      </c>
      <c r="D155" s="57" t="s">
        <v>1536</v>
      </c>
      <c r="E155" s="57" t="s">
        <v>202</v>
      </c>
      <c r="F155" s="57" t="s">
        <v>189</v>
      </c>
      <c r="G155" s="57" t="s">
        <v>495</v>
      </c>
      <c r="H155" s="57" t="s">
        <v>1523</v>
      </c>
      <c r="I155" s="57" t="s">
        <v>497</v>
      </c>
      <c r="J155" s="57"/>
      <c r="K155" s="57" t="s">
        <v>447</v>
      </c>
      <c r="L155" s="57" t="s">
        <v>379</v>
      </c>
      <c r="M155" s="57"/>
      <c r="N155" s="57" t="s">
        <v>740</v>
      </c>
    </row>
    <row r="156" customFormat="false" ht="27.75" hidden="false" customHeight="true" outlineLevel="0" collapsed="false">
      <c r="A156" s="57" t="s">
        <v>312</v>
      </c>
      <c r="B156" s="57" t="s">
        <v>232</v>
      </c>
      <c r="C156" s="58" t="n">
        <v>46325</v>
      </c>
      <c r="D156" s="57" t="s">
        <v>1536</v>
      </c>
      <c r="E156" s="57" t="s">
        <v>202</v>
      </c>
      <c r="F156" s="57" t="s">
        <v>189</v>
      </c>
      <c r="G156" s="57" t="s">
        <v>495</v>
      </c>
      <c r="H156" s="57" t="s">
        <v>1524</v>
      </c>
      <c r="I156" s="57" t="s">
        <v>612</v>
      </c>
      <c r="J156" s="57"/>
      <c r="K156" s="57" t="s">
        <v>447</v>
      </c>
      <c r="L156" s="57" t="s">
        <v>379</v>
      </c>
      <c r="M156" s="57" t="s">
        <v>545</v>
      </c>
      <c r="N156" s="57" t="s">
        <v>742</v>
      </c>
    </row>
    <row r="157" customFormat="false" ht="27.75" hidden="false" customHeight="true" outlineLevel="0" collapsed="false">
      <c r="A157" s="57" t="s">
        <v>312</v>
      </c>
      <c r="B157" s="57" t="s">
        <v>232</v>
      </c>
      <c r="C157" s="58" t="n">
        <v>46325</v>
      </c>
      <c r="D157" s="57" t="s">
        <v>1536</v>
      </c>
      <c r="E157" s="57" t="s">
        <v>202</v>
      </c>
      <c r="F157" s="57" t="s">
        <v>189</v>
      </c>
      <c r="G157" s="57" t="s">
        <v>495</v>
      </c>
      <c r="H157" s="57" t="s">
        <v>1525</v>
      </c>
      <c r="I157" s="57" t="s">
        <v>497</v>
      </c>
      <c r="J157" s="57"/>
      <c r="K157" s="57" t="s">
        <v>447</v>
      </c>
      <c r="L157" s="57" t="s">
        <v>379</v>
      </c>
      <c r="M157" s="57"/>
      <c r="N157" s="57" t="s">
        <v>744</v>
      </c>
    </row>
    <row r="158" customFormat="false" ht="27.75" hidden="false" customHeight="true" outlineLevel="0" collapsed="false">
      <c r="A158" s="57" t="s">
        <v>312</v>
      </c>
      <c r="B158" s="57" t="s">
        <v>232</v>
      </c>
      <c r="C158" s="58" t="n">
        <v>46325</v>
      </c>
      <c r="D158" s="57" t="s">
        <v>1536</v>
      </c>
      <c r="E158" s="57" t="s">
        <v>202</v>
      </c>
      <c r="F158" s="57" t="s">
        <v>189</v>
      </c>
      <c r="G158" s="57" t="s">
        <v>443</v>
      </c>
      <c r="H158" s="57" t="s">
        <v>1526</v>
      </c>
      <c r="I158" s="57" t="s">
        <v>445</v>
      </c>
      <c r="J158" s="57"/>
      <c r="K158" s="57" t="s">
        <v>447</v>
      </c>
      <c r="L158" s="57" t="s">
        <v>379</v>
      </c>
      <c r="M158" s="57"/>
      <c r="N158" s="57" t="s">
        <v>746</v>
      </c>
    </row>
    <row r="159" customFormat="false" ht="27.75" hidden="false" customHeight="true" outlineLevel="0" collapsed="false">
      <c r="A159" s="57" t="s">
        <v>312</v>
      </c>
      <c r="B159" s="57" t="s">
        <v>232</v>
      </c>
      <c r="C159" s="58" t="n">
        <v>46325</v>
      </c>
      <c r="D159" s="57" t="s">
        <v>1536</v>
      </c>
      <c r="E159" s="57" t="s">
        <v>202</v>
      </c>
      <c r="F159" s="57" t="s">
        <v>189</v>
      </c>
      <c r="G159" s="57" t="s">
        <v>443</v>
      </c>
      <c r="H159" s="57" t="s">
        <v>1531</v>
      </c>
      <c r="I159" s="57" t="s">
        <v>445</v>
      </c>
      <c r="J159" s="57"/>
      <c r="K159" s="57" t="s">
        <v>447</v>
      </c>
      <c r="L159" s="57" t="s">
        <v>379</v>
      </c>
      <c r="M159" s="57"/>
      <c r="N159" s="57" t="s">
        <v>748</v>
      </c>
    </row>
    <row r="160" customFormat="false" ht="27.75" hidden="false" customHeight="true" outlineLevel="0" collapsed="false">
      <c r="A160" s="57" t="s">
        <v>312</v>
      </c>
      <c r="B160" s="57" t="s">
        <v>232</v>
      </c>
      <c r="C160" s="58" t="n">
        <v>46325</v>
      </c>
      <c r="D160" s="57" t="s">
        <v>1536</v>
      </c>
      <c r="E160" s="57" t="s">
        <v>202</v>
      </c>
      <c r="F160" s="57" t="s">
        <v>189</v>
      </c>
      <c r="G160" s="57" t="s">
        <v>443</v>
      </c>
      <c r="H160" s="57" t="s">
        <v>1532</v>
      </c>
      <c r="I160" s="57" t="s">
        <v>445</v>
      </c>
      <c r="J160" s="57"/>
      <c r="K160" s="57" t="s">
        <v>447</v>
      </c>
      <c r="L160" s="57" t="s">
        <v>379</v>
      </c>
      <c r="M160" s="57"/>
      <c r="N160" s="57" t="s">
        <v>750</v>
      </c>
    </row>
    <row r="161" customFormat="false" ht="27.75" hidden="false" customHeight="true" outlineLevel="0" collapsed="false">
      <c r="A161" s="57" t="s">
        <v>312</v>
      </c>
      <c r="B161" s="57" t="s">
        <v>232</v>
      </c>
      <c r="C161" s="58" t="n">
        <v>46325</v>
      </c>
      <c r="D161" s="57" t="s">
        <v>1536</v>
      </c>
      <c r="E161" s="57" t="s">
        <v>202</v>
      </c>
      <c r="F161" s="57" t="s">
        <v>189</v>
      </c>
      <c r="G161" s="57" t="s">
        <v>625</v>
      </c>
      <c r="H161" s="57" t="s">
        <v>1533</v>
      </c>
      <c r="I161" s="57" t="s">
        <v>497</v>
      </c>
      <c r="J161" s="57"/>
      <c r="K161" s="57" t="s">
        <v>187</v>
      </c>
      <c r="L161" s="57" t="s">
        <v>379</v>
      </c>
      <c r="M161" s="57" t="s">
        <v>628</v>
      </c>
      <c r="N161" s="57" t="s">
        <v>752</v>
      </c>
    </row>
    <row r="163" customFormat="false" ht="15" hidden="false" customHeight="false" outlineLevel="0" collapsed="false">
      <c r="A163" s="75" t="s">
        <v>1553</v>
      </c>
    </row>
    <row r="164" customFormat="false" ht="30" hidden="false" customHeight="true" outlineLevel="0" collapsed="false">
      <c r="A164" s="56" t="s">
        <v>137</v>
      </c>
      <c r="B164" s="56" t="s">
        <v>140</v>
      </c>
      <c r="C164" s="56" t="s">
        <v>108</v>
      </c>
      <c r="D164" s="56" t="s">
        <v>109</v>
      </c>
      <c r="E164" s="56" t="s">
        <v>318</v>
      </c>
      <c r="F164" s="56" t="s">
        <v>111</v>
      </c>
      <c r="G164" s="56" t="s">
        <v>320</v>
      </c>
      <c r="H164" s="56" t="s">
        <v>1506</v>
      </c>
      <c r="I164" s="56" t="s">
        <v>1511</v>
      </c>
    </row>
    <row r="165" customFormat="false" ht="27.75" hidden="false" customHeight="true" outlineLevel="0" collapsed="false">
      <c r="A165" s="76" t="s">
        <v>183</v>
      </c>
      <c r="B165" s="76" t="s">
        <v>185</v>
      </c>
      <c r="C165" s="77" t="n">
        <v>46303</v>
      </c>
      <c r="D165" s="76" t="s">
        <v>1512</v>
      </c>
      <c r="E165" s="76" t="s">
        <v>188</v>
      </c>
      <c r="F165" s="76" t="s">
        <v>189</v>
      </c>
      <c r="G165" s="76" t="s">
        <v>630</v>
      </c>
      <c r="H165" s="76" t="s">
        <v>1554</v>
      </c>
      <c r="I165" s="76" t="s">
        <v>1555</v>
      </c>
    </row>
    <row r="166" customFormat="false" ht="27.75" hidden="false" customHeight="true" outlineLevel="0" collapsed="false">
      <c r="A166" s="76" t="s">
        <v>198</v>
      </c>
      <c r="B166" s="76" t="s">
        <v>200</v>
      </c>
      <c r="C166" s="77" t="n">
        <v>46304</v>
      </c>
      <c r="D166" s="76" t="s">
        <v>1517</v>
      </c>
      <c r="E166" s="76" t="s">
        <v>202</v>
      </c>
      <c r="F166" s="76" t="s">
        <v>203</v>
      </c>
      <c r="G166" s="76" t="s">
        <v>436</v>
      </c>
      <c r="H166" s="76" t="s">
        <v>1513</v>
      </c>
      <c r="I166" s="76" t="s">
        <v>1556</v>
      </c>
    </row>
    <row r="167" customFormat="false" ht="27.75" hidden="false" customHeight="true" outlineLevel="0" collapsed="false">
      <c r="A167" s="76" t="s">
        <v>198</v>
      </c>
      <c r="B167" s="76" t="s">
        <v>200</v>
      </c>
      <c r="C167" s="77" t="n">
        <v>46304</v>
      </c>
      <c r="D167" s="76" t="s">
        <v>1517</v>
      </c>
      <c r="E167" s="76" t="s">
        <v>202</v>
      </c>
      <c r="F167" s="76" t="s">
        <v>203</v>
      </c>
      <c r="G167" s="76" t="s">
        <v>436</v>
      </c>
      <c r="H167" s="76" t="s">
        <v>1557</v>
      </c>
      <c r="I167" s="76" t="s">
        <v>1558</v>
      </c>
    </row>
    <row r="168" customFormat="false" ht="27.75" hidden="false" customHeight="true" outlineLevel="0" collapsed="false">
      <c r="A168" s="76" t="s">
        <v>198</v>
      </c>
      <c r="B168" s="76" t="s">
        <v>200</v>
      </c>
      <c r="C168" s="77" t="n">
        <v>46304</v>
      </c>
      <c r="D168" s="76" t="s">
        <v>1517</v>
      </c>
      <c r="E168" s="76" t="s">
        <v>202</v>
      </c>
      <c r="F168" s="76" t="s">
        <v>203</v>
      </c>
      <c r="G168" s="76" t="s">
        <v>436</v>
      </c>
      <c r="H168" s="76" t="s">
        <v>1530</v>
      </c>
      <c r="I168" s="76" t="s">
        <v>1559</v>
      </c>
    </row>
    <row r="169" customFormat="false" ht="27.75" hidden="false" customHeight="true" outlineLevel="0" collapsed="false">
      <c r="A169" s="76" t="s">
        <v>198</v>
      </c>
      <c r="B169" s="76" t="s">
        <v>200</v>
      </c>
      <c r="C169" s="77" t="n">
        <v>46304</v>
      </c>
      <c r="D169" s="76" t="s">
        <v>1517</v>
      </c>
      <c r="E169" s="76" t="s">
        <v>202</v>
      </c>
      <c r="F169" s="76" t="s">
        <v>203</v>
      </c>
      <c r="G169" s="76" t="s">
        <v>625</v>
      </c>
      <c r="H169" s="76" t="s">
        <v>1560</v>
      </c>
      <c r="I169" s="76" t="s">
        <v>1561</v>
      </c>
    </row>
    <row r="170" customFormat="false" ht="27.75" hidden="false" customHeight="true" outlineLevel="0" collapsed="false">
      <c r="A170" s="76" t="s">
        <v>198</v>
      </c>
      <c r="B170" s="76" t="s">
        <v>200</v>
      </c>
      <c r="C170" s="77" t="n">
        <v>46304</v>
      </c>
      <c r="D170" s="76" t="s">
        <v>1517</v>
      </c>
      <c r="E170" s="76" t="s">
        <v>202</v>
      </c>
      <c r="F170" s="76" t="s">
        <v>203</v>
      </c>
      <c r="G170" s="76" t="s">
        <v>443</v>
      </c>
      <c r="H170" s="76" t="s">
        <v>1562</v>
      </c>
      <c r="I170" s="76" t="s">
        <v>1563</v>
      </c>
    </row>
    <row r="171" customFormat="false" ht="27.75" hidden="false" customHeight="true" outlineLevel="0" collapsed="false">
      <c r="A171" s="76" t="s">
        <v>198</v>
      </c>
      <c r="B171" s="76" t="s">
        <v>200</v>
      </c>
      <c r="C171" s="77" t="n">
        <v>46304</v>
      </c>
      <c r="D171" s="76" t="s">
        <v>1517</v>
      </c>
      <c r="E171" s="76" t="s">
        <v>202</v>
      </c>
      <c r="F171" s="76" t="s">
        <v>203</v>
      </c>
      <c r="G171" s="76" t="s">
        <v>443</v>
      </c>
      <c r="H171" s="76" t="s">
        <v>1564</v>
      </c>
      <c r="I171" s="76" t="s">
        <v>1565</v>
      </c>
    </row>
    <row r="172" customFormat="false" ht="27.75" hidden="false" customHeight="true" outlineLevel="0" collapsed="false">
      <c r="A172" s="76" t="s">
        <v>198</v>
      </c>
      <c r="B172" s="76" t="s">
        <v>200</v>
      </c>
      <c r="C172" s="77" t="n">
        <v>46304</v>
      </c>
      <c r="D172" s="76" t="s">
        <v>1517</v>
      </c>
      <c r="E172" s="76" t="s">
        <v>202</v>
      </c>
      <c r="F172" s="76" t="s">
        <v>203</v>
      </c>
      <c r="G172" s="76" t="s">
        <v>630</v>
      </c>
      <c r="H172" s="76" t="s">
        <v>1566</v>
      </c>
      <c r="I172" s="76" t="s">
        <v>1567</v>
      </c>
    </row>
    <row r="173" customFormat="false" ht="27.75" hidden="false" customHeight="true" outlineLevel="0" collapsed="false">
      <c r="A173" s="76" t="s">
        <v>212</v>
      </c>
      <c r="B173" s="76" t="s">
        <v>214</v>
      </c>
      <c r="C173" s="77" t="n">
        <v>46305</v>
      </c>
      <c r="D173" s="76" t="s">
        <v>1528</v>
      </c>
      <c r="E173" s="76" t="s">
        <v>188</v>
      </c>
      <c r="F173" s="76" t="s">
        <v>215</v>
      </c>
      <c r="G173" s="76" t="s">
        <v>436</v>
      </c>
      <c r="H173" s="76" t="s">
        <v>1513</v>
      </c>
      <c r="I173" s="76" t="s">
        <v>1556</v>
      </c>
    </row>
    <row r="174" customFormat="false" ht="27.75" hidden="false" customHeight="true" outlineLevel="0" collapsed="false">
      <c r="A174" s="76" t="s">
        <v>212</v>
      </c>
      <c r="B174" s="76" t="s">
        <v>214</v>
      </c>
      <c r="C174" s="77" t="n">
        <v>46305</v>
      </c>
      <c r="D174" s="76" t="s">
        <v>1528</v>
      </c>
      <c r="E174" s="76" t="s">
        <v>188</v>
      </c>
      <c r="F174" s="76" t="s">
        <v>215</v>
      </c>
      <c r="G174" s="76" t="s">
        <v>443</v>
      </c>
      <c r="H174" s="76" t="s">
        <v>1515</v>
      </c>
      <c r="I174" s="76" t="s">
        <v>1568</v>
      </c>
    </row>
    <row r="175" customFormat="false" ht="27.75" hidden="false" customHeight="true" outlineLevel="0" collapsed="false">
      <c r="A175" s="76" t="s">
        <v>212</v>
      </c>
      <c r="B175" s="76" t="s">
        <v>214</v>
      </c>
      <c r="C175" s="77" t="n">
        <v>46305</v>
      </c>
      <c r="D175" s="76" t="s">
        <v>1528</v>
      </c>
      <c r="E175" s="76" t="s">
        <v>188</v>
      </c>
      <c r="F175" s="76" t="s">
        <v>215</v>
      </c>
      <c r="G175" s="76" t="s">
        <v>630</v>
      </c>
      <c r="H175" s="76" t="s">
        <v>1566</v>
      </c>
      <c r="I175" s="76" t="s">
        <v>1567</v>
      </c>
    </row>
    <row r="176" customFormat="false" ht="27.75" hidden="false" customHeight="true" outlineLevel="0" collapsed="false">
      <c r="A176" s="76" t="s">
        <v>218</v>
      </c>
      <c r="B176" s="76" t="s">
        <v>219</v>
      </c>
      <c r="C176" s="77" t="n">
        <v>46305</v>
      </c>
      <c r="D176" s="76" t="s">
        <v>1529</v>
      </c>
      <c r="E176" s="76" t="s">
        <v>202</v>
      </c>
      <c r="F176" s="76" t="s">
        <v>189</v>
      </c>
      <c r="G176" s="76" t="s">
        <v>436</v>
      </c>
      <c r="H176" s="76" t="s">
        <v>1557</v>
      </c>
      <c r="I176" s="76" t="s">
        <v>1569</v>
      </c>
    </row>
    <row r="177" customFormat="false" ht="27.75" hidden="false" customHeight="true" outlineLevel="0" collapsed="false">
      <c r="A177" s="76" t="s">
        <v>218</v>
      </c>
      <c r="B177" s="76" t="s">
        <v>219</v>
      </c>
      <c r="C177" s="77" t="n">
        <v>46305</v>
      </c>
      <c r="D177" s="76" t="s">
        <v>1529</v>
      </c>
      <c r="E177" s="76" t="s">
        <v>202</v>
      </c>
      <c r="F177" s="76" t="s">
        <v>189</v>
      </c>
      <c r="G177" s="76" t="s">
        <v>443</v>
      </c>
      <c r="H177" s="76" t="s">
        <v>1570</v>
      </c>
      <c r="I177" s="76" t="s">
        <v>1571</v>
      </c>
    </row>
    <row r="178" customFormat="false" ht="27.75" hidden="false" customHeight="true" outlineLevel="0" collapsed="false">
      <c r="A178" s="76" t="s">
        <v>231</v>
      </c>
      <c r="B178" s="76" t="s">
        <v>232</v>
      </c>
      <c r="C178" s="77" t="n">
        <v>46310</v>
      </c>
      <c r="D178" s="76" t="s">
        <v>1536</v>
      </c>
      <c r="E178" s="76" t="s">
        <v>202</v>
      </c>
      <c r="F178" s="76" t="s">
        <v>189</v>
      </c>
      <c r="G178" s="76" t="s">
        <v>443</v>
      </c>
      <c r="H178" s="76" t="s">
        <v>1570</v>
      </c>
      <c r="I178" s="76" t="s">
        <v>1572</v>
      </c>
    </row>
    <row r="179" customFormat="false" ht="27.75" hidden="false" customHeight="true" outlineLevel="0" collapsed="false">
      <c r="A179" s="76" t="s">
        <v>231</v>
      </c>
      <c r="B179" s="76" t="s">
        <v>232</v>
      </c>
      <c r="C179" s="77" t="n">
        <v>46310</v>
      </c>
      <c r="D179" s="76" t="s">
        <v>1536</v>
      </c>
      <c r="E179" s="76" t="s">
        <v>202</v>
      </c>
      <c r="F179" s="76" t="s">
        <v>189</v>
      </c>
      <c r="G179" s="76" t="s">
        <v>630</v>
      </c>
      <c r="H179" s="76" t="s">
        <v>1554</v>
      </c>
      <c r="I179" s="76" t="s">
        <v>1555</v>
      </c>
    </row>
    <row r="180" customFormat="false" ht="27.75" hidden="false" customHeight="true" outlineLevel="0" collapsed="false">
      <c r="A180" s="76" t="s">
        <v>235</v>
      </c>
      <c r="B180" s="76" t="s">
        <v>236</v>
      </c>
      <c r="C180" s="77" t="n">
        <v>46304</v>
      </c>
      <c r="D180" s="76" t="s">
        <v>1512</v>
      </c>
      <c r="E180" s="76" t="s">
        <v>202</v>
      </c>
      <c r="F180" s="76" t="s">
        <v>189</v>
      </c>
      <c r="G180" s="76" t="s">
        <v>443</v>
      </c>
      <c r="H180" s="76" t="s">
        <v>1570</v>
      </c>
      <c r="I180" s="76" t="s">
        <v>1572</v>
      </c>
    </row>
    <row r="181" customFormat="false" ht="27.75" hidden="false" customHeight="true" outlineLevel="0" collapsed="false">
      <c r="A181" s="76" t="s">
        <v>235</v>
      </c>
      <c r="B181" s="76" t="s">
        <v>236</v>
      </c>
      <c r="C181" s="77" t="n">
        <v>46304</v>
      </c>
      <c r="D181" s="76" t="s">
        <v>1512</v>
      </c>
      <c r="E181" s="76" t="s">
        <v>202</v>
      </c>
      <c r="F181" s="76" t="s">
        <v>189</v>
      </c>
      <c r="G181" s="76" t="s">
        <v>630</v>
      </c>
      <c r="H181" s="76" t="s">
        <v>1554</v>
      </c>
      <c r="I181" s="76" t="s">
        <v>1555</v>
      </c>
    </row>
    <row r="182" customFormat="false" ht="27.75" hidden="false" customHeight="true" outlineLevel="0" collapsed="false">
      <c r="A182" s="76" t="s">
        <v>238</v>
      </c>
      <c r="B182" s="76" t="s">
        <v>239</v>
      </c>
      <c r="C182" s="77" t="n">
        <v>46305</v>
      </c>
      <c r="D182" s="76" t="s">
        <v>1538</v>
      </c>
      <c r="E182" s="76" t="s">
        <v>188</v>
      </c>
      <c r="F182" s="76" t="s">
        <v>203</v>
      </c>
      <c r="G182" s="76" t="s">
        <v>436</v>
      </c>
      <c r="H182" s="76" t="s">
        <v>1513</v>
      </c>
      <c r="I182" s="76" t="s">
        <v>1573</v>
      </c>
    </row>
    <row r="183" customFormat="false" ht="27.75" hidden="false" customHeight="true" outlineLevel="0" collapsed="false">
      <c r="A183" s="76" t="s">
        <v>238</v>
      </c>
      <c r="B183" s="76" t="s">
        <v>239</v>
      </c>
      <c r="C183" s="77" t="n">
        <v>46305</v>
      </c>
      <c r="D183" s="76" t="s">
        <v>1538</v>
      </c>
      <c r="E183" s="76" t="s">
        <v>188</v>
      </c>
      <c r="F183" s="76" t="s">
        <v>203</v>
      </c>
      <c r="G183" s="76" t="s">
        <v>443</v>
      </c>
      <c r="H183" s="76" t="s">
        <v>1515</v>
      </c>
      <c r="I183" s="76" t="s">
        <v>1568</v>
      </c>
    </row>
    <row r="184" customFormat="false" ht="27.75" hidden="false" customHeight="true" outlineLevel="0" collapsed="false">
      <c r="A184" s="76" t="s">
        <v>238</v>
      </c>
      <c r="B184" s="76" t="s">
        <v>239</v>
      </c>
      <c r="C184" s="77" t="n">
        <v>46305</v>
      </c>
      <c r="D184" s="76" t="s">
        <v>1538</v>
      </c>
      <c r="E184" s="76" t="s">
        <v>188</v>
      </c>
      <c r="F184" s="76" t="s">
        <v>203</v>
      </c>
      <c r="G184" s="76" t="s">
        <v>630</v>
      </c>
      <c r="H184" s="76" t="s">
        <v>1566</v>
      </c>
      <c r="I184" s="76" t="s">
        <v>1567</v>
      </c>
    </row>
    <row r="185" customFormat="false" ht="27.75" hidden="false" customHeight="true" outlineLevel="0" collapsed="false">
      <c r="A185" s="76" t="s">
        <v>246</v>
      </c>
      <c r="B185" s="76" t="s">
        <v>248</v>
      </c>
      <c r="C185" s="77" t="n">
        <v>46306</v>
      </c>
      <c r="D185" s="76" t="s">
        <v>1539</v>
      </c>
      <c r="E185" s="76" t="s">
        <v>202</v>
      </c>
      <c r="F185" s="76" t="s">
        <v>203</v>
      </c>
      <c r="G185" s="76" t="s">
        <v>436</v>
      </c>
      <c r="H185" s="76" t="s">
        <v>1513</v>
      </c>
      <c r="I185" s="76" t="s">
        <v>1573</v>
      </c>
    </row>
    <row r="186" customFormat="false" ht="27.75" hidden="false" customHeight="true" outlineLevel="0" collapsed="false">
      <c r="A186" s="76" t="s">
        <v>246</v>
      </c>
      <c r="B186" s="76" t="s">
        <v>248</v>
      </c>
      <c r="C186" s="77" t="n">
        <v>46306</v>
      </c>
      <c r="D186" s="76" t="s">
        <v>1539</v>
      </c>
      <c r="E186" s="76" t="s">
        <v>202</v>
      </c>
      <c r="F186" s="76" t="s">
        <v>203</v>
      </c>
      <c r="G186" s="76" t="s">
        <v>436</v>
      </c>
      <c r="H186" s="76" t="s">
        <v>1557</v>
      </c>
      <c r="I186" s="76" t="s">
        <v>1574</v>
      </c>
    </row>
    <row r="187" customFormat="false" ht="27.75" hidden="false" customHeight="true" outlineLevel="0" collapsed="false">
      <c r="A187" s="76" t="s">
        <v>246</v>
      </c>
      <c r="B187" s="76" t="s">
        <v>248</v>
      </c>
      <c r="C187" s="77" t="n">
        <v>46306</v>
      </c>
      <c r="D187" s="76" t="s">
        <v>1539</v>
      </c>
      <c r="E187" s="76" t="s">
        <v>202</v>
      </c>
      <c r="F187" s="76" t="s">
        <v>203</v>
      </c>
      <c r="G187" s="76" t="s">
        <v>436</v>
      </c>
      <c r="H187" s="76" t="s">
        <v>1530</v>
      </c>
      <c r="I187" s="76" t="s">
        <v>1575</v>
      </c>
    </row>
    <row r="188" customFormat="false" ht="27.75" hidden="false" customHeight="true" outlineLevel="0" collapsed="false">
      <c r="A188" s="76" t="s">
        <v>246</v>
      </c>
      <c r="B188" s="76" t="s">
        <v>248</v>
      </c>
      <c r="C188" s="77" t="n">
        <v>46306</v>
      </c>
      <c r="D188" s="76" t="s">
        <v>1539</v>
      </c>
      <c r="E188" s="76" t="s">
        <v>202</v>
      </c>
      <c r="F188" s="76" t="s">
        <v>203</v>
      </c>
      <c r="G188" s="76" t="s">
        <v>625</v>
      </c>
      <c r="H188" s="76" t="s">
        <v>1560</v>
      </c>
      <c r="I188" s="76" t="s">
        <v>1576</v>
      </c>
    </row>
    <row r="189" customFormat="false" ht="27.75" hidden="false" customHeight="true" outlineLevel="0" collapsed="false">
      <c r="A189" s="76" t="s">
        <v>246</v>
      </c>
      <c r="B189" s="76" t="s">
        <v>248</v>
      </c>
      <c r="C189" s="77" t="n">
        <v>46306</v>
      </c>
      <c r="D189" s="76" t="s">
        <v>1539</v>
      </c>
      <c r="E189" s="76" t="s">
        <v>202</v>
      </c>
      <c r="F189" s="76" t="s">
        <v>203</v>
      </c>
      <c r="G189" s="76" t="s">
        <v>443</v>
      </c>
      <c r="H189" s="76" t="s">
        <v>1562</v>
      </c>
      <c r="I189" s="76" t="s">
        <v>1577</v>
      </c>
    </row>
    <row r="190" customFormat="false" ht="27.75" hidden="false" customHeight="true" outlineLevel="0" collapsed="false">
      <c r="A190" s="76" t="s">
        <v>246</v>
      </c>
      <c r="B190" s="76" t="s">
        <v>248</v>
      </c>
      <c r="C190" s="77" t="n">
        <v>46306</v>
      </c>
      <c r="D190" s="76" t="s">
        <v>1539</v>
      </c>
      <c r="E190" s="76" t="s">
        <v>202</v>
      </c>
      <c r="F190" s="76" t="s">
        <v>203</v>
      </c>
      <c r="G190" s="76" t="s">
        <v>443</v>
      </c>
      <c r="H190" s="76" t="s">
        <v>1564</v>
      </c>
      <c r="I190" s="76" t="s">
        <v>1578</v>
      </c>
    </row>
    <row r="191" customFormat="false" ht="27.75" hidden="false" customHeight="true" outlineLevel="0" collapsed="false">
      <c r="A191" s="76" t="s">
        <v>246</v>
      </c>
      <c r="B191" s="76" t="s">
        <v>248</v>
      </c>
      <c r="C191" s="77" t="n">
        <v>46306</v>
      </c>
      <c r="D191" s="76" t="s">
        <v>1539</v>
      </c>
      <c r="E191" s="76" t="s">
        <v>202</v>
      </c>
      <c r="F191" s="76" t="s">
        <v>203</v>
      </c>
      <c r="G191" s="76" t="s">
        <v>630</v>
      </c>
      <c r="H191" s="76" t="s">
        <v>1566</v>
      </c>
      <c r="I191" s="76" t="s">
        <v>1567</v>
      </c>
    </row>
    <row r="192" customFormat="false" ht="27.75" hidden="false" customHeight="true" outlineLevel="0" collapsed="false">
      <c r="A192" s="76" t="s">
        <v>251</v>
      </c>
      <c r="B192" s="76" t="s">
        <v>253</v>
      </c>
      <c r="C192" s="77" t="n">
        <v>46307</v>
      </c>
      <c r="D192" s="76" t="s">
        <v>1540</v>
      </c>
      <c r="E192" s="76" t="s">
        <v>202</v>
      </c>
      <c r="F192" s="76" t="s">
        <v>203</v>
      </c>
      <c r="G192" s="76" t="s">
        <v>436</v>
      </c>
      <c r="H192" s="76" t="s">
        <v>1513</v>
      </c>
      <c r="I192" s="76" t="s">
        <v>1579</v>
      </c>
    </row>
    <row r="193" customFormat="false" ht="27.75" hidden="false" customHeight="true" outlineLevel="0" collapsed="false">
      <c r="A193" s="76" t="s">
        <v>251</v>
      </c>
      <c r="B193" s="76" t="s">
        <v>253</v>
      </c>
      <c r="C193" s="77" t="n">
        <v>46307</v>
      </c>
      <c r="D193" s="76" t="s">
        <v>1540</v>
      </c>
      <c r="E193" s="76" t="s">
        <v>202</v>
      </c>
      <c r="F193" s="76" t="s">
        <v>203</v>
      </c>
      <c r="G193" s="76" t="s">
        <v>436</v>
      </c>
      <c r="H193" s="76" t="s">
        <v>1557</v>
      </c>
      <c r="I193" s="76" t="s">
        <v>1580</v>
      </c>
    </row>
    <row r="194" customFormat="false" ht="27.75" hidden="false" customHeight="true" outlineLevel="0" collapsed="false">
      <c r="A194" s="76" t="s">
        <v>251</v>
      </c>
      <c r="B194" s="76" t="s">
        <v>253</v>
      </c>
      <c r="C194" s="77" t="n">
        <v>46307</v>
      </c>
      <c r="D194" s="76" t="s">
        <v>1540</v>
      </c>
      <c r="E194" s="76" t="s">
        <v>202</v>
      </c>
      <c r="F194" s="76" t="s">
        <v>203</v>
      </c>
      <c r="G194" s="76" t="s">
        <v>436</v>
      </c>
      <c r="H194" s="76" t="s">
        <v>1530</v>
      </c>
      <c r="I194" s="76" t="s">
        <v>1581</v>
      </c>
    </row>
    <row r="195" customFormat="false" ht="27.75" hidden="false" customHeight="true" outlineLevel="0" collapsed="false">
      <c r="A195" s="76" t="s">
        <v>251</v>
      </c>
      <c r="B195" s="76" t="s">
        <v>253</v>
      </c>
      <c r="C195" s="77" t="n">
        <v>46307</v>
      </c>
      <c r="D195" s="76" t="s">
        <v>1540</v>
      </c>
      <c r="E195" s="76" t="s">
        <v>202</v>
      </c>
      <c r="F195" s="76" t="s">
        <v>203</v>
      </c>
      <c r="G195" s="76" t="s">
        <v>495</v>
      </c>
      <c r="H195" s="76" t="s">
        <v>1522</v>
      </c>
      <c r="I195" s="76" t="s">
        <v>1582</v>
      </c>
    </row>
    <row r="196" customFormat="false" ht="27.75" hidden="false" customHeight="true" outlineLevel="0" collapsed="false">
      <c r="A196" s="76" t="s">
        <v>251</v>
      </c>
      <c r="B196" s="76" t="s">
        <v>253</v>
      </c>
      <c r="C196" s="77" t="n">
        <v>46307</v>
      </c>
      <c r="D196" s="76" t="s">
        <v>1540</v>
      </c>
      <c r="E196" s="76" t="s">
        <v>202</v>
      </c>
      <c r="F196" s="76" t="s">
        <v>203</v>
      </c>
      <c r="G196" s="76" t="s">
        <v>495</v>
      </c>
      <c r="H196" s="76" t="s">
        <v>1583</v>
      </c>
      <c r="I196" s="76" t="s">
        <v>1584</v>
      </c>
    </row>
    <row r="197" customFormat="false" ht="27.75" hidden="false" customHeight="true" outlineLevel="0" collapsed="false">
      <c r="A197" s="76" t="s">
        <v>251</v>
      </c>
      <c r="B197" s="76" t="s">
        <v>253</v>
      </c>
      <c r="C197" s="77" t="n">
        <v>46307</v>
      </c>
      <c r="D197" s="76" t="s">
        <v>1540</v>
      </c>
      <c r="E197" s="76" t="s">
        <v>202</v>
      </c>
      <c r="F197" s="76" t="s">
        <v>203</v>
      </c>
      <c r="G197" s="76" t="s">
        <v>625</v>
      </c>
      <c r="H197" s="76" t="s">
        <v>1560</v>
      </c>
      <c r="I197" s="76" t="s">
        <v>1585</v>
      </c>
    </row>
    <row r="198" customFormat="false" ht="27.75" hidden="false" customHeight="true" outlineLevel="0" collapsed="false">
      <c r="A198" s="76" t="s">
        <v>251</v>
      </c>
      <c r="B198" s="76" t="s">
        <v>253</v>
      </c>
      <c r="C198" s="77" t="n">
        <v>46307</v>
      </c>
      <c r="D198" s="76" t="s">
        <v>1540</v>
      </c>
      <c r="E198" s="76" t="s">
        <v>202</v>
      </c>
      <c r="F198" s="76" t="s">
        <v>203</v>
      </c>
      <c r="G198" s="76" t="s">
        <v>443</v>
      </c>
      <c r="H198" s="76" t="s">
        <v>1562</v>
      </c>
      <c r="I198" s="76" t="s">
        <v>1586</v>
      </c>
    </row>
    <row r="199" customFormat="false" ht="27.75" hidden="false" customHeight="true" outlineLevel="0" collapsed="false">
      <c r="A199" s="76" t="s">
        <v>251</v>
      </c>
      <c r="B199" s="76" t="s">
        <v>253</v>
      </c>
      <c r="C199" s="77" t="n">
        <v>46307</v>
      </c>
      <c r="D199" s="76" t="s">
        <v>1540</v>
      </c>
      <c r="E199" s="76" t="s">
        <v>202</v>
      </c>
      <c r="F199" s="76" t="s">
        <v>203</v>
      </c>
      <c r="G199" s="76" t="s">
        <v>443</v>
      </c>
      <c r="H199" s="76" t="s">
        <v>1564</v>
      </c>
      <c r="I199" s="76" t="s">
        <v>1587</v>
      </c>
    </row>
    <row r="200" customFormat="false" ht="27.75" hidden="false" customHeight="true" outlineLevel="0" collapsed="false">
      <c r="A200" s="76" t="s">
        <v>251</v>
      </c>
      <c r="B200" s="76" t="s">
        <v>253</v>
      </c>
      <c r="C200" s="77" t="n">
        <v>46307</v>
      </c>
      <c r="D200" s="76" t="s">
        <v>1540</v>
      </c>
      <c r="E200" s="76" t="s">
        <v>202</v>
      </c>
      <c r="F200" s="76" t="s">
        <v>203</v>
      </c>
      <c r="G200" s="76" t="s">
        <v>630</v>
      </c>
      <c r="H200" s="76" t="s">
        <v>1566</v>
      </c>
      <c r="I200" s="76" t="s">
        <v>1567</v>
      </c>
    </row>
    <row r="201" customFormat="false" ht="27.75" hidden="false" customHeight="true" outlineLevel="0" collapsed="false">
      <c r="A201" s="76" t="s">
        <v>258</v>
      </c>
      <c r="B201" s="76" t="s">
        <v>259</v>
      </c>
      <c r="C201" s="77" t="n">
        <v>46307</v>
      </c>
      <c r="D201" s="76" t="s">
        <v>1541</v>
      </c>
      <c r="E201" s="76" t="s">
        <v>188</v>
      </c>
      <c r="F201" s="76" t="s">
        <v>203</v>
      </c>
      <c r="G201" s="76" t="s">
        <v>436</v>
      </c>
      <c r="H201" s="76" t="s">
        <v>1513</v>
      </c>
      <c r="I201" s="76" t="s">
        <v>1579</v>
      </c>
    </row>
    <row r="202" customFormat="false" ht="27.75" hidden="false" customHeight="true" outlineLevel="0" collapsed="false">
      <c r="A202" s="76" t="s">
        <v>258</v>
      </c>
      <c r="B202" s="76" t="s">
        <v>259</v>
      </c>
      <c r="C202" s="77" t="n">
        <v>46307</v>
      </c>
      <c r="D202" s="76" t="s">
        <v>1541</v>
      </c>
      <c r="E202" s="76" t="s">
        <v>188</v>
      </c>
      <c r="F202" s="76" t="s">
        <v>203</v>
      </c>
      <c r="G202" s="76" t="s">
        <v>443</v>
      </c>
      <c r="H202" s="76" t="s">
        <v>1515</v>
      </c>
      <c r="I202" s="76" t="s">
        <v>1568</v>
      </c>
    </row>
    <row r="203" customFormat="false" ht="27.75" hidden="false" customHeight="true" outlineLevel="0" collapsed="false">
      <c r="A203" s="76" t="s">
        <v>258</v>
      </c>
      <c r="B203" s="76" t="s">
        <v>259</v>
      </c>
      <c r="C203" s="77" t="n">
        <v>46307</v>
      </c>
      <c r="D203" s="76" t="s">
        <v>1541</v>
      </c>
      <c r="E203" s="76" t="s">
        <v>188</v>
      </c>
      <c r="F203" s="76" t="s">
        <v>203</v>
      </c>
      <c r="G203" s="76" t="s">
        <v>630</v>
      </c>
      <c r="H203" s="76" t="s">
        <v>1566</v>
      </c>
      <c r="I203" s="76" t="s">
        <v>1567</v>
      </c>
    </row>
    <row r="204" customFormat="false" ht="27.75" hidden="false" customHeight="true" outlineLevel="0" collapsed="false">
      <c r="A204" s="76" t="s">
        <v>261</v>
      </c>
      <c r="B204" s="76" t="s">
        <v>262</v>
      </c>
      <c r="C204" s="77" t="n">
        <v>46307</v>
      </c>
      <c r="D204" s="76" t="s">
        <v>1542</v>
      </c>
      <c r="E204" s="76" t="s">
        <v>202</v>
      </c>
      <c r="F204" s="76" t="s">
        <v>264</v>
      </c>
      <c r="G204" s="76" t="s">
        <v>436</v>
      </c>
      <c r="H204" s="76" t="s">
        <v>1557</v>
      </c>
      <c r="I204" s="76" t="s">
        <v>1588</v>
      </c>
    </row>
    <row r="205" customFormat="false" ht="27.75" hidden="false" customHeight="true" outlineLevel="0" collapsed="false">
      <c r="A205" s="76" t="s">
        <v>261</v>
      </c>
      <c r="B205" s="76" t="s">
        <v>262</v>
      </c>
      <c r="C205" s="77" t="n">
        <v>46307</v>
      </c>
      <c r="D205" s="76" t="s">
        <v>1542</v>
      </c>
      <c r="E205" s="76" t="s">
        <v>202</v>
      </c>
      <c r="F205" s="76" t="s">
        <v>264</v>
      </c>
      <c r="G205" s="76" t="s">
        <v>443</v>
      </c>
      <c r="H205" s="76" t="s">
        <v>1570</v>
      </c>
      <c r="I205" s="76" t="s">
        <v>1589</v>
      </c>
    </row>
    <row r="206" customFormat="false" ht="27.75" hidden="false" customHeight="true" outlineLevel="0" collapsed="false">
      <c r="A206" s="76" t="s">
        <v>276</v>
      </c>
      <c r="B206" s="76" t="s">
        <v>277</v>
      </c>
      <c r="C206" s="77" t="n">
        <v>46310</v>
      </c>
      <c r="D206" s="76" t="s">
        <v>1536</v>
      </c>
      <c r="E206" s="76" t="s">
        <v>188</v>
      </c>
      <c r="F206" s="76" t="s">
        <v>189</v>
      </c>
      <c r="G206" s="76" t="s">
        <v>630</v>
      </c>
      <c r="H206" s="76" t="s">
        <v>1554</v>
      </c>
      <c r="I206" s="76" t="s">
        <v>1555</v>
      </c>
    </row>
    <row r="207" customFormat="false" ht="27.75" hidden="false" customHeight="true" outlineLevel="0" collapsed="false">
      <c r="A207" s="76" t="s">
        <v>278</v>
      </c>
      <c r="B207" s="76" t="s">
        <v>236</v>
      </c>
      <c r="C207" s="77" t="n">
        <v>46320</v>
      </c>
      <c r="D207" s="76" t="s">
        <v>1512</v>
      </c>
      <c r="E207" s="76" t="s">
        <v>188</v>
      </c>
      <c r="F207" s="76" t="s">
        <v>189</v>
      </c>
      <c r="G207" s="76" t="s">
        <v>630</v>
      </c>
      <c r="H207" s="76" t="s">
        <v>1554</v>
      </c>
      <c r="I207" s="76" t="s">
        <v>1555</v>
      </c>
    </row>
    <row r="208" customFormat="false" ht="27.75" hidden="false" customHeight="true" outlineLevel="0" collapsed="false">
      <c r="A208" s="76" t="s">
        <v>280</v>
      </c>
      <c r="B208" s="76" t="s">
        <v>281</v>
      </c>
      <c r="C208" s="77" t="n">
        <v>46321</v>
      </c>
      <c r="D208" s="76" t="s">
        <v>1545</v>
      </c>
      <c r="E208" s="76" t="s">
        <v>188</v>
      </c>
      <c r="F208" s="76" t="s">
        <v>203</v>
      </c>
      <c r="G208" s="76" t="s">
        <v>436</v>
      </c>
      <c r="H208" s="76" t="s">
        <v>1513</v>
      </c>
      <c r="I208" s="76" t="s">
        <v>1590</v>
      </c>
    </row>
    <row r="209" customFormat="false" ht="27.75" hidden="false" customHeight="true" outlineLevel="0" collapsed="false">
      <c r="A209" s="76" t="s">
        <v>290</v>
      </c>
      <c r="B209" s="76" t="s">
        <v>292</v>
      </c>
      <c r="C209" s="77" t="n">
        <v>46322</v>
      </c>
      <c r="D209" s="76" t="s">
        <v>1547</v>
      </c>
      <c r="E209" s="76" t="s">
        <v>202</v>
      </c>
      <c r="F209" s="76" t="s">
        <v>203</v>
      </c>
      <c r="G209" s="76" t="s">
        <v>436</v>
      </c>
      <c r="H209" s="76" t="s">
        <v>1513</v>
      </c>
      <c r="I209" s="76" t="s">
        <v>1590</v>
      </c>
    </row>
    <row r="210" customFormat="false" ht="27.75" hidden="false" customHeight="true" outlineLevel="0" collapsed="false">
      <c r="A210" s="76" t="s">
        <v>290</v>
      </c>
      <c r="B210" s="76" t="s">
        <v>292</v>
      </c>
      <c r="C210" s="77" t="n">
        <v>46322</v>
      </c>
      <c r="D210" s="76" t="s">
        <v>1547</v>
      </c>
      <c r="E210" s="76" t="s">
        <v>202</v>
      </c>
      <c r="F210" s="76" t="s">
        <v>203</v>
      </c>
      <c r="G210" s="76" t="s">
        <v>436</v>
      </c>
      <c r="H210" s="76" t="s">
        <v>1557</v>
      </c>
      <c r="I210" s="76" t="s">
        <v>1591</v>
      </c>
    </row>
    <row r="211" customFormat="false" ht="27.75" hidden="false" customHeight="true" outlineLevel="0" collapsed="false">
      <c r="A211" s="76" t="s">
        <v>290</v>
      </c>
      <c r="B211" s="76" t="s">
        <v>292</v>
      </c>
      <c r="C211" s="77" t="n">
        <v>46322</v>
      </c>
      <c r="D211" s="76" t="s">
        <v>1547</v>
      </c>
      <c r="E211" s="76" t="s">
        <v>202</v>
      </c>
      <c r="F211" s="76" t="s">
        <v>203</v>
      </c>
      <c r="G211" s="76" t="s">
        <v>625</v>
      </c>
      <c r="H211" s="76" t="s">
        <v>1560</v>
      </c>
      <c r="I211" s="76" t="s">
        <v>1592</v>
      </c>
    </row>
    <row r="212" customFormat="false" ht="27.75" hidden="false" customHeight="true" outlineLevel="0" collapsed="false">
      <c r="A212" s="76" t="s">
        <v>290</v>
      </c>
      <c r="B212" s="76" t="s">
        <v>292</v>
      </c>
      <c r="C212" s="77" t="n">
        <v>46322</v>
      </c>
      <c r="D212" s="76" t="s">
        <v>1547</v>
      </c>
      <c r="E212" s="76" t="s">
        <v>202</v>
      </c>
      <c r="F212" s="76" t="s">
        <v>203</v>
      </c>
      <c r="G212" s="76" t="s">
        <v>443</v>
      </c>
      <c r="H212" s="76" t="s">
        <v>1562</v>
      </c>
      <c r="I212" s="76" t="s">
        <v>1593</v>
      </c>
    </row>
    <row r="213" customFormat="false" ht="27.75" hidden="false" customHeight="true" outlineLevel="0" collapsed="false">
      <c r="A213" s="76" t="s">
        <v>290</v>
      </c>
      <c r="B213" s="76" t="s">
        <v>292</v>
      </c>
      <c r="C213" s="77" t="n">
        <v>46322</v>
      </c>
      <c r="D213" s="76" t="s">
        <v>1547</v>
      </c>
      <c r="E213" s="76" t="s">
        <v>202</v>
      </c>
      <c r="F213" s="76" t="s">
        <v>203</v>
      </c>
      <c r="G213" s="76" t="s">
        <v>443</v>
      </c>
      <c r="H213" s="76" t="s">
        <v>1564</v>
      </c>
      <c r="I213" s="76" t="s">
        <v>1594</v>
      </c>
    </row>
    <row r="214" customFormat="false" ht="27.75" hidden="false" customHeight="true" outlineLevel="0" collapsed="false">
      <c r="A214" s="76" t="s">
        <v>293</v>
      </c>
      <c r="B214" s="76" t="s">
        <v>294</v>
      </c>
      <c r="C214" s="77" t="n">
        <v>46322</v>
      </c>
      <c r="D214" s="76" t="s">
        <v>1549</v>
      </c>
      <c r="E214" s="76" t="s">
        <v>202</v>
      </c>
      <c r="F214" s="76" t="s">
        <v>215</v>
      </c>
      <c r="G214" s="76" t="s">
        <v>436</v>
      </c>
      <c r="H214" s="76" t="s">
        <v>1513</v>
      </c>
      <c r="I214" s="76" t="s">
        <v>1595</v>
      </c>
    </row>
    <row r="215" customFormat="false" ht="27.75" hidden="false" customHeight="true" outlineLevel="0" collapsed="false">
      <c r="A215" s="76" t="s">
        <v>293</v>
      </c>
      <c r="B215" s="76" t="s">
        <v>294</v>
      </c>
      <c r="C215" s="77" t="n">
        <v>46322</v>
      </c>
      <c r="D215" s="76" t="s">
        <v>1549</v>
      </c>
      <c r="E215" s="76" t="s">
        <v>202</v>
      </c>
      <c r="F215" s="76" t="s">
        <v>215</v>
      </c>
      <c r="G215" s="76" t="s">
        <v>436</v>
      </c>
      <c r="H215" s="76" t="s">
        <v>1557</v>
      </c>
      <c r="I215" s="76" t="s">
        <v>1596</v>
      </c>
    </row>
    <row r="216" customFormat="false" ht="27.75" hidden="false" customHeight="true" outlineLevel="0" collapsed="false">
      <c r="A216" s="76" t="s">
        <v>293</v>
      </c>
      <c r="B216" s="76" t="s">
        <v>294</v>
      </c>
      <c r="C216" s="77" t="n">
        <v>46322</v>
      </c>
      <c r="D216" s="76" t="s">
        <v>1549</v>
      </c>
      <c r="E216" s="76" t="s">
        <v>202</v>
      </c>
      <c r="F216" s="76" t="s">
        <v>215</v>
      </c>
      <c r="G216" s="76" t="s">
        <v>443</v>
      </c>
      <c r="H216" s="76" t="s">
        <v>1570</v>
      </c>
      <c r="I216" s="76" t="s">
        <v>1597</v>
      </c>
    </row>
    <row r="217" customFormat="false" ht="27.75" hidden="false" customHeight="true" outlineLevel="0" collapsed="false">
      <c r="A217" s="76" t="s">
        <v>301</v>
      </c>
      <c r="B217" s="76" t="s">
        <v>302</v>
      </c>
      <c r="C217" s="77" t="n">
        <v>46324</v>
      </c>
      <c r="D217" s="76" t="s">
        <v>1550</v>
      </c>
      <c r="E217" s="76" t="s">
        <v>188</v>
      </c>
      <c r="F217" s="76" t="s">
        <v>215</v>
      </c>
      <c r="G217" s="76" t="s">
        <v>436</v>
      </c>
      <c r="H217" s="76" t="s">
        <v>1513</v>
      </c>
      <c r="I217" s="76" t="s">
        <v>1595</v>
      </c>
    </row>
    <row r="218" customFormat="false" ht="27.75" hidden="false" customHeight="true" outlineLevel="0" collapsed="false">
      <c r="A218" s="76" t="s">
        <v>304</v>
      </c>
      <c r="B218" s="76" t="s">
        <v>305</v>
      </c>
      <c r="C218" s="77" t="n">
        <v>46324</v>
      </c>
      <c r="D218" s="76" t="s">
        <v>1551</v>
      </c>
      <c r="E218" s="76" t="s">
        <v>188</v>
      </c>
      <c r="F218" s="76" t="s">
        <v>203</v>
      </c>
      <c r="G218" s="76" t="s">
        <v>436</v>
      </c>
      <c r="H218" s="76" t="s">
        <v>1513</v>
      </c>
      <c r="I218" s="76" t="s">
        <v>1598</v>
      </c>
    </row>
    <row r="219" customFormat="false" ht="27.75" hidden="false" customHeight="true" outlineLevel="0" collapsed="false">
      <c r="A219" s="76" t="s">
        <v>304</v>
      </c>
      <c r="B219" s="76" t="s">
        <v>305</v>
      </c>
      <c r="C219" s="77" t="n">
        <v>46324</v>
      </c>
      <c r="D219" s="76" t="s">
        <v>1551</v>
      </c>
      <c r="E219" s="76" t="s">
        <v>188</v>
      </c>
      <c r="F219" s="76" t="s">
        <v>203</v>
      </c>
      <c r="G219" s="76" t="s">
        <v>443</v>
      </c>
      <c r="H219" s="76" t="s">
        <v>1515</v>
      </c>
      <c r="I219" s="76" t="s">
        <v>1568</v>
      </c>
    </row>
    <row r="220" customFormat="false" ht="27.75" hidden="false" customHeight="true" outlineLevel="0" collapsed="false">
      <c r="A220" s="76" t="s">
        <v>304</v>
      </c>
      <c r="B220" s="76" t="s">
        <v>305</v>
      </c>
      <c r="C220" s="77" t="n">
        <v>46324</v>
      </c>
      <c r="D220" s="76" t="s">
        <v>1551</v>
      </c>
      <c r="E220" s="76" t="s">
        <v>188</v>
      </c>
      <c r="F220" s="76" t="s">
        <v>203</v>
      </c>
      <c r="G220" s="76" t="s">
        <v>630</v>
      </c>
      <c r="H220" s="76" t="s">
        <v>1566</v>
      </c>
      <c r="I220" s="76" t="s">
        <v>1567</v>
      </c>
    </row>
    <row r="221" customFormat="false" ht="27.75" hidden="false" customHeight="true" outlineLevel="0" collapsed="false">
      <c r="A221" s="76" t="s">
        <v>310</v>
      </c>
      <c r="B221" s="76" t="s">
        <v>311</v>
      </c>
      <c r="C221" s="77" t="n">
        <v>46325</v>
      </c>
      <c r="D221" s="76" t="s">
        <v>1552</v>
      </c>
      <c r="E221" s="76" t="s">
        <v>202</v>
      </c>
      <c r="F221" s="76" t="s">
        <v>203</v>
      </c>
      <c r="G221" s="76" t="s">
        <v>436</v>
      </c>
      <c r="H221" s="76" t="s">
        <v>1513</v>
      </c>
      <c r="I221" s="76" t="s">
        <v>1598</v>
      </c>
    </row>
    <row r="222" customFormat="false" ht="27.75" hidden="false" customHeight="true" outlineLevel="0" collapsed="false">
      <c r="A222" s="76" t="s">
        <v>310</v>
      </c>
      <c r="B222" s="76" t="s">
        <v>311</v>
      </c>
      <c r="C222" s="77" t="n">
        <v>46325</v>
      </c>
      <c r="D222" s="76" t="s">
        <v>1552</v>
      </c>
      <c r="E222" s="76" t="s">
        <v>202</v>
      </c>
      <c r="F222" s="76" t="s">
        <v>203</v>
      </c>
      <c r="G222" s="76" t="s">
        <v>436</v>
      </c>
      <c r="H222" s="76" t="s">
        <v>1557</v>
      </c>
      <c r="I222" s="76" t="s">
        <v>1599</v>
      </c>
    </row>
    <row r="223" customFormat="false" ht="27.75" hidden="false" customHeight="true" outlineLevel="0" collapsed="false">
      <c r="A223" s="76" t="s">
        <v>310</v>
      </c>
      <c r="B223" s="76" t="s">
        <v>311</v>
      </c>
      <c r="C223" s="77" t="n">
        <v>46325</v>
      </c>
      <c r="D223" s="76" t="s">
        <v>1552</v>
      </c>
      <c r="E223" s="76" t="s">
        <v>202</v>
      </c>
      <c r="F223" s="76" t="s">
        <v>203</v>
      </c>
      <c r="G223" s="76" t="s">
        <v>436</v>
      </c>
      <c r="H223" s="76" t="s">
        <v>1530</v>
      </c>
      <c r="I223" s="76" t="s">
        <v>1600</v>
      </c>
    </row>
    <row r="224" customFormat="false" ht="27.75" hidden="false" customHeight="true" outlineLevel="0" collapsed="false">
      <c r="A224" s="76" t="s">
        <v>310</v>
      </c>
      <c r="B224" s="76" t="s">
        <v>311</v>
      </c>
      <c r="C224" s="77" t="n">
        <v>46325</v>
      </c>
      <c r="D224" s="76" t="s">
        <v>1552</v>
      </c>
      <c r="E224" s="76" t="s">
        <v>202</v>
      </c>
      <c r="F224" s="76" t="s">
        <v>203</v>
      </c>
      <c r="G224" s="76" t="s">
        <v>495</v>
      </c>
      <c r="H224" s="76" t="s">
        <v>1522</v>
      </c>
      <c r="I224" s="76" t="s">
        <v>1601</v>
      </c>
    </row>
    <row r="225" customFormat="false" ht="27.75" hidden="false" customHeight="true" outlineLevel="0" collapsed="false">
      <c r="A225" s="76" t="s">
        <v>310</v>
      </c>
      <c r="B225" s="76" t="s">
        <v>311</v>
      </c>
      <c r="C225" s="77" t="n">
        <v>46325</v>
      </c>
      <c r="D225" s="76" t="s">
        <v>1552</v>
      </c>
      <c r="E225" s="76" t="s">
        <v>202</v>
      </c>
      <c r="F225" s="76" t="s">
        <v>203</v>
      </c>
      <c r="G225" s="76" t="s">
        <v>495</v>
      </c>
      <c r="H225" s="76" t="s">
        <v>1583</v>
      </c>
      <c r="I225" s="76" t="s">
        <v>1602</v>
      </c>
    </row>
    <row r="226" customFormat="false" ht="27.75" hidden="false" customHeight="true" outlineLevel="0" collapsed="false">
      <c r="A226" s="76" t="s">
        <v>310</v>
      </c>
      <c r="B226" s="76" t="s">
        <v>311</v>
      </c>
      <c r="C226" s="77" t="n">
        <v>46325</v>
      </c>
      <c r="D226" s="76" t="s">
        <v>1552</v>
      </c>
      <c r="E226" s="76" t="s">
        <v>202</v>
      </c>
      <c r="F226" s="76" t="s">
        <v>203</v>
      </c>
      <c r="G226" s="76" t="s">
        <v>625</v>
      </c>
      <c r="H226" s="76" t="s">
        <v>1560</v>
      </c>
      <c r="I226" s="76" t="s">
        <v>1603</v>
      </c>
    </row>
    <row r="227" customFormat="false" ht="27.75" hidden="false" customHeight="true" outlineLevel="0" collapsed="false">
      <c r="A227" s="76" t="s">
        <v>310</v>
      </c>
      <c r="B227" s="76" t="s">
        <v>311</v>
      </c>
      <c r="C227" s="77" t="n">
        <v>46325</v>
      </c>
      <c r="D227" s="76" t="s">
        <v>1552</v>
      </c>
      <c r="E227" s="76" t="s">
        <v>202</v>
      </c>
      <c r="F227" s="76" t="s">
        <v>203</v>
      </c>
      <c r="G227" s="76" t="s">
        <v>443</v>
      </c>
      <c r="H227" s="76" t="s">
        <v>1562</v>
      </c>
      <c r="I227" s="76" t="s">
        <v>1604</v>
      </c>
    </row>
    <row r="228" customFormat="false" ht="27.75" hidden="false" customHeight="true" outlineLevel="0" collapsed="false">
      <c r="A228" s="76" t="s">
        <v>310</v>
      </c>
      <c r="B228" s="76" t="s">
        <v>311</v>
      </c>
      <c r="C228" s="77" t="n">
        <v>46325</v>
      </c>
      <c r="D228" s="76" t="s">
        <v>1552</v>
      </c>
      <c r="E228" s="76" t="s">
        <v>202</v>
      </c>
      <c r="F228" s="76" t="s">
        <v>203</v>
      </c>
      <c r="G228" s="76" t="s">
        <v>443</v>
      </c>
      <c r="H228" s="76" t="s">
        <v>1564</v>
      </c>
      <c r="I228" s="76" t="s">
        <v>1605</v>
      </c>
    </row>
    <row r="229" customFormat="false" ht="27.75" hidden="false" customHeight="true" outlineLevel="0" collapsed="false">
      <c r="A229" s="76" t="s">
        <v>310</v>
      </c>
      <c r="B229" s="76" t="s">
        <v>311</v>
      </c>
      <c r="C229" s="77" t="n">
        <v>46325</v>
      </c>
      <c r="D229" s="76" t="s">
        <v>1552</v>
      </c>
      <c r="E229" s="76" t="s">
        <v>202</v>
      </c>
      <c r="F229" s="76" t="s">
        <v>203</v>
      </c>
      <c r="G229" s="76" t="s">
        <v>630</v>
      </c>
      <c r="H229" s="76" t="s">
        <v>1566</v>
      </c>
      <c r="I229" s="76" t="s">
        <v>1567</v>
      </c>
    </row>
    <row r="230" customFormat="false" ht="27.75" hidden="false" customHeight="true" outlineLevel="0" collapsed="false">
      <c r="A230" s="76" t="s">
        <v>312</v>
      </c>
      <c r="B230" s="76" t="s">
        <v>232</v>
      </c>
      <c r="C230" s="77" t="n">
        <v>46325</v>
      </c>
      <c r="D230" s="76" t="s">
        <v>1536</v>
      </c>
      <c r="E230" s="76" t="s">
        <v>202</v>
      </c>
      <c r="F230" s="76" t="s">
        <v>189</v>
      </c>
      <c r="G230" s="76" t="s">
        <v>443</v>
      </c>
      <c r="H230" s="76" t="s">
        <v>1570</v>
      </c>
      <c r="I230" s="76" t="s">
        <v>1572</v>
      </c>
    </row>
    <row r="231" customFormat="false" ht="27.75" hidden="false" customHeight="true" outlineLevel="0" collapsed="false">
      <c r="A231" s="76" t="s">
        <v>312</v>
      </c>
      <c r="B231" s="76" t="s">
        <v>232</v>
      </c>
      <c r="C231" s="77" t="n">
        <v>46325</v>
      </c>
      <c r="D231" s="76" t="s">
        <v>1536</v>
      </c>
      <c r="E231" s="76" t="s">
        <v>202</v>
      </c>
      <c r="F231" s="76" t="s">
        <v>189</v>
      </c>
      <c r="G231" s="76" t="s">
        <v>630</v>
      </c>
      <c r="H231" s="76" t="s">
        <v>1554</v>
      </c>
      <c r="I231" s="76" t="s">
        <v>1555</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7" min="11" style="0" width="22"/>
  </cols>
  <sheetData>
    <row r="1" customFormat="false" ht="24" hidden="false" customHeight="true" outlineLevel="0" collapsed="false">
      <c r="A1" s="54" t="s">
        <v>1606</v>
      </c>
    </row>
    <row r="2" customFormat="false" ht="15" hidden="false" customHeight="false" outlineLevel="0" collapsed="false">
      <c r="A2" s="2" t="s">
        <v>1607</v>
      </c>
    </row>
    <row r="3" customFormat="false" ht="48" hidden="false" customHeight="true" outlineLevel="0" collapsed="false">
      <c r="H3" s="78" t="s">
        <v>1608</v>
      </c>
      <c r="I3" s="78" t="s">
        <v>1609</v>
      </c>
      <c r="K3" s="78" t="s">
        <v>1610</v>
      </c>
      <c r="L3" s="79" t="s">
        <v>1611</v>
      </c>
      <c r="M3" s="79" t="s">
        <v>1612</v>
      </c>
      <c r="N3" s="79" t="s">
        <v>1613</v>
      </c>
      <c r="O3" s="79" t="s">
        <v>1614</v>
      </c>
      <c r="P3" s="79" t="s">
        <v>1615</v>
      </c>
      <c r="Q3" s="79" t="s">
        <v>1616</v>
      </c>
    </row>
    <row r="4" customFormat="false" ht="39.75" hidden="false" customHeight="true" outlineLevel="0" collapsed="false">
      <c r="A4" s="80" t="s">
        <v>1617</v>
      </c>
      <c r="B4" s="81"/>
      <c r="H4" s="82" t="s">
        <v>1618</v>
      </c>
      <c r="I4" s="82" t="s">
        <v>77</v>
      </c>
      <c r="K4" s="82" t="s">
        <v>1619</v>
      </c>
      <c r="L4" s="82" t="s">
        <v>1620</v>
      </c>
      <c r="M4" s="82" t="s">
        <v>1621</v>
      </c>
      <c r="N4" s="82" t="s">
        <v>1622</v>
      </c>
      <c r="O4" s="82" t="s">
        <v>1623</v>
      </c>
      <c r="P4" s="82" t="s">
        <v>1624</v>
      </c>
      <c r="Q4" s="82" t="s">
        <v>1623</v>
      </c>
    </row>
    <row r="5" customFormat="false" ht="27.75" hidden="false" customHeight="true" outlineLevel="0" collapsed="false">
      <c r="A5" s="80" t="s">
        <v>1625</v>
      </c>
      <c r="B5" s="83" t="n">
        <v>8</v>
      </c>
      <c r="H5" s="82" t="s">
        <v>1626</v>
      </c>
      <c r="I5" s="82" t="s">
        <v>1627</v>
      </c>
      <c r="K5" s="82" t="s">
        <v>1623</v>
      </c>
      <c r="L5" s="82" t="s">
        <v>1628</v>
      </c>
      <c r="M5" s="82" t="s">
        <v>1629</v>
      </c>
      <c r="N5" s="82" t="s">
        <v>1630</v>
      </c>
      <c r="O5" s="82" t="s">
        <v>1631</v>
      </c>
      <c r="P5" s="82" t="s">
        <v>1632</v>
      </c>
      <c r="Q5" s="82" t="s">
        <v>1631</v>
      </c>
    </row>
    <row r="6" customFormat="false" ht="25.5" hidden="false" customHeight="true" outlineLevel="0" collapsed="false">
      <c r="A6" s="80" t="s">
        <v>1633</v>
      </c>
      <c r="B6" s="84" t="n">
        <f aca="true">IF(ISNUMBER(B4),B4,NOW()-N(B5)/24)</f>
        <v>46294.1272981116</v>
      </c>
      <c r="C6" s="85" t="n">
        <f aca="false">B6+8/24</f>
        <v>46294.4606314449</v>
      </c>
      <c r="D6" s="86" t="s">
        <v>1634</v>
      </c>
      <c r="H6" s="82" t="s">
        <v>1635</v>
      </c>
      <c r="K6" s="82" t="s">
        <v>1636</v>
      </c>
      <c r="L6" s="82" t="s">
        <v>1637</v>
      </c>
      <c r="M6" s="82" t="s">
        <v>1638</v>
      </c>
      <c r="N6" s="82" t="s">
        <v>1639</v>
      </c>
      <c r="O6" s="82" t="s">
        <v>1636</v>
      </c>
      <c r="P6" s="82" t="s">
        <v>1640</v>
      </c>
      <c r="Q6" s="82" t="s">
        <v>1636</v>
      </c>
    </row>
    <row r="7" customFormat="false" ht="51.75" hidden="false" customHeight="true" outlineLevel="0" collapsed="false">
      <c r="A7" s="80" t="s">
        <v>1641</v>
      </c>
      <c r="B7" s="83" t="n">
        <v>6</v>
      </c>
      <c r="C7" s="87" t="n">
        <f aca="false">IF(ISNUMBER(B7),MIN(MAX(B7,1),10),6)</f>
        <v>6</v>
      </c>
      <c r="D7" s="86" t="s">
        <v>1642</v>
      </c>
      <c r="H7" s="82" t="s">
        <v>1643</v>
      </c>
      <c r="K7" s="82" t="s">
        <v>1631</v>
      </c>
      <c r="L7" s="82" t="s">
        <v>1644</v>
      </c>
      <c r="M7" s="82" t="s">
        <v>1645</v>
      </c>
      <c r="N7" s="82" t="s">
        <v>1646</v>
      </c>
      <c r="O7" s="82" t="s">
        <v>1647</v>
      </c>
      <c r="P7" s="82" t="s">
        <v>1648</v>
      </c>
      <c r="Q7" s="82" t="s">
        <v>1647</v>
      </c>
    </row>
    <row r="8" customFormat="false" ht="39.75" hidden="false" customHeight="true" outlineLevel="0" collapsed="false">
      <c r="A8" s="80" t="s">
        <v>1649</v>
      </c>
      <c r="B8" s="83" t="n">
        <v>24</v>
      </c>
      <c r="C8" s="87" t="n">
        <f aca="false">IF(ISNUMBER(B8),MIN(MAX(B8,1),72),24)</f>
        <v>24</v>
      </c>
      <c r="D8" s="86" t="s">
        <v>1650</v>
      </c>
      <c r="H8" s="82" t="s">
        <v>1651</v>
      </c>
      <c r="K8" s="82" t="s">
        <v>1652</v>
      </c>
      <c r="L8" s="82" t="s">
        <v>1653</v>
      </c>
      <c r="M8" s="82" t="s">
        <v>1654</v>
      </c>
      <c r="N8" s="82" t="s">
        <v>1655</v>
      </c>
      <c r="O8" s="82" t="s">
        <v>1656</v>
      </c>
      <c r="P8" s="82" t="s">
        <v>1657</v>
      </c>
      <c r="Q8" s="82" t="s">
        <v>1656</v>
      </c>
    </row>
    <row r="9" customFormat="false" ht="27.75" hidden="false" customHeight="true" outlineLevel="0" collapsed="false">
      <c r="A9" s="80" t="s">
        <v>1658</v>
      </c>
      <c r="B9" s="83" t="n">
        <v>12</v>
      </c>
      <c r="C9" s="87" t="n">
        <f aca="false">IF(ISNUMBER(B9),MIN(MAX(B9,1),48),12)</f>
        <v>12</v>
      </c>
      <c r="D9" s="86" t="s">
        <v>1659</v>
      </c>
      <c r="H9" s="82" t="s">
        <v>94</v>
      </c>
      <c r="K9" s="82" t="s">
        <v>1660</v>
      </c>
      <c r="L9" s="82" t="s">
        <v>1661</v>
      </c>
      <c r="M9" s="82" t="s">
        <v>1662</v>
      </c>
      <c r="N9" s="82" t="s">
        <v>1663</v>
      </c>
      <c r="O9" s="82" t="s">
        <v>1664</v>
      </c>
      <c r="P9" s="82" t="s">
        <v>1665</v>
      </c>
      <c r="Q9" s="82" t="s">
        <v>1664</v>
      </c>
    </row>
    <row r="10" customFormat="false" ht="27.75" hidden="false" customHeight="true" outlineLevel="0" collapsed="false">
      <c r="A10" s="80" t="s">
        <v>1666</v>
      </c>
      <c r="B10" s="83" t="n">
        <v>14</v>
      </c>
      <c r="C10" s="87" t="n">
        <f aca="false">IF(ISNUMBER(B10),MIN(MAX(B10,1),60),14)</f>
        <v>14</v>
      </c>
      <c r="D10" s="86" t="s">
        <v>1667</v>
      </c>
      <c r="K10" s="82" t="s">
        <v>1668</v>
      </c>
      <c r="L10" s="82" t="s">
        <v>1669</v>
      </c>
      <c r="M10" s="82" t="s">
        <v>1670</v>
      </c>
      <c r="N10" s="82" t="s">
        <v>1671</v>
      </c>
      <c r="O10" s="82" t="s">
        <v>1672</v>
      </c>
      <c r="P10" s="82" t="s">
        <v>1673</v>
      </c>
      <c r="Q10" s="82" t="s">
        <v>1672</v>
      </c>
    </row>
    <row r="11" customFormat="false" ht="15" hidden="false" customHeight="false" outlineLevel="0" collapsed="false">
      <c r="A11" s="88" t="s">
        <v>1674</v>
      </c>
      <c r="K11" s="82" t="s">
        <v>1647</v>
      </c>
      <c r="L11" s="82" t="s">
        <v>1675</v>
      </c>
      <c r="M11" s="82" t="s">
        <v>1676</v>
      </c>
      <c r="N11" s="82" t="s">
        <v>1677</v>
      </c>
      <c r="O11" s="82" t="s">
        <v>1678</v>
      </c>
      <c r="P11" s="82" t="s">
        <v>1679</v>
      </c>
      <c r="Q11" s="82" t="s">
        <v>1678</v>
      </c>
    </row>
    <row r="12" customFormat="false" ht="30" hidden="false" customHeight="true" outlineLevel="0" collapsed="false">
      <c r="A12" s="56" t="s">
        <v>1680</v>
      </c>
      <c r="B12" s="56" t="s">
        <v>1681</v>
      </c>
      <c r="C12" s="56" t="s">
        <v>1682</v>
      </c>
      <c r="D12" s="56" t="s">
        <v>1683</v>
      </c>
      <c r="E12" s="56" t="s">
        <v>1684</v>
      </c>
      <c r="F12" s="56" t="s">
        <v>1685</v>
      </c>
      <c r="K12" s="82" t="s">
        <v>1656</v>
      </c>
      <c r="L12" s="82" t="s">
        <v>1686</v>
      </c>
      <c r="M12" s="82" t="s">
        <v>1687</v>
      </c>
      <c r="N12" s="82" t="s">
        <v>1688</v>
      </c>
      <c r="O12" s="82" t="s">
        <v>1689</v>
      </c>
      <c r="P12" s="82" t="s">
        <v>1690</v>
      </c>
      <c r="Q12" s="82" t="s">
        <v>1689</v>
      </c>
    </row>
    <row r="13" customFormat="false" ht="15" hidden="false" customHeight="false" outlineLevel="0" collapsed="false">
      <c r="A13" s="89" t="s">
        <v>187</v>
      </c>
      <c r="B13" s="89" t="s">
        <v>1691</v>
      </c>
      <c r="C13" s="89" t="n">
        <v>8</v>
      </c>
      <c r="D13" s="89"/>
      <c r="E13" s="90"/>
      <c r="F13" s="90"/>
      <c r="K13" s="82" t="s">
        <v>1692</v>
      </c>
      <c r="L13" s="82" t="s">
        <v>1693</v>
      </c>
      <c r="M13" s="82" t="s">
        <v>1694</v>
      </c>
      <c r="N13" s="82" t="s">
        <v>1695</v>
      </c>
      <c r="O13" s="82" t="s">
        <v>1696</v>
      </c>
      <c r="P13" s="82" t="s">
        <v>1697</v>
      </c>
      <c r="Q13" s="82" t="s">
        <v>1696</v>
      </c>
    </row>
    <row r="14" customFormat="false" ht="15" hidden="false" customHeight="false" outlineLevel="0" collapsed="false">
      <c r="A14" s="89" t="s">
        <v>254</v>
      </c>
      <c r="B14" s="89" t="s">
        <v>1691</v>
      </c>
      <c r="C14" s="89" t="n">
        <v>8</v>
      </c>
      <c r="D14" s="89"/>
      <c r="E14" s="90"/>
      <c r="F14" s="90"/>
      <c r="K14" s="82" t="s">
        <v>1698</v>
      </c>
      <c r="L14" s="82" t="s">
        <v>1699</v>
      </c>
      <c r="M14" s="82" t="s">
        <v>1700</v>
      </c>
      <c r="N14" s="82" t="s">
        <v>1701</v>
      </c>
      <c r="O14" s="82" t="s">
        <v>1702</v>
      </c>
      <c r="P14" s="82" t="s">
        <v>1703</v>
      </c>
      <c r="Q14" s="82" t="s">
        <v>1702</v>
      </c>
    </row>
    <row r="15" customFormat="false" ht="15" hidden="false" customHeight="false" outlineLevel="0" collapsed="false">
      <c r="A15" s="89" t="s">
        <v>306</v>
      </c>
      <c r="B15" s="89" t="s">
        <v>1691</v>
      </c>
      <c r="C15" s="89" t="n">
        <v>8</v>
      </c>
      <c r="D15" s="89"/>
      <c r="E15" s="90"/>
      <c r="F15" s="90"/>
      <c r="K15" s="82" t="s">
        <v>1704</v>
      </c>
      <c r="L15" s="82" t="s">
        <v>1705</v>
      </c>
      <c r="M15" s="82" t="s">
        <v>1706</v>
      </c>
      <c r="N15" s="82" t="s">
        <v>1707</v>
      </c>
      <c r="O15" s="82" t="s">
        <v>1708</v>
      </c>
      <c r="P15" s="82" t="s">
        <v>1709</v>
      </c>
      <c r="Q15" s="82" t="s">
        <v>1708</v>
      </c>
    </row>
    <row r="16" customFormat="false" ht="15" hidden="false" customHeight="false" outlineLevel="0" collapsed="false">
      <c r="A16" s="89" t="s">
        <v>186</v>
      </c>
      <c r="B16" s="89" t="s">
        <v>1710</v>
      </c>
      <c r="C16" s="89" t="n">
        <v>0</v>
      </c>
      <c r="D16" s="89" t="n">
        <v>1</v>
      </c>
      <c r="E16" s="90" t="n">
        <v>46110.0416666667</v>
      </c>
      <c r="F16" s="90" t="n">
        <v>46320.0416666667</v>
      </c>
      <c r="K16" s="82" t="s">
        <v>1711</v>
      </c>
      <c r="L16" s="82" t="s">
        <v>1712</v>
      </c>
      <c r="M16" s="82" t="s">
        <v>1713</v>
      </c>
      <c r="N16" s="82" t="s">
        <v>1714</v>
      </c>
      <c r="O16" s="82" t="s">
        <v>1715</v>
      </c>
      <c r="P16" s="82" t="s">
        <v>1716</v>
      </c>
      <c r="Q16" s="82" t="s">
        <v>1715</v>
      </c>
    </row>
    <row r="17" customFormat="false" ht="15" hidden="false" customHeight="false" outlineLevel="0" collapsed="false">
      <c r="A17" s="89" t="s">
        <v>201</v>
      </c>
      <c r="B17" s="89" t="s">
        <v>1717</v>
      </c>
      <c r="C17" s="89" t="n">
        <v>7</v>
      </c>
      <c r="D17" s="89"/>
      <c r="E17" s="90"/>
      <c r="F17" s="90"/>
      <c r="K17" s="82" t="s">
        <v>1718</v>
      </c>
      <c r="L17" s="82" t="s">
        <v>1719</v>
      </c>
      <c r="M17" s="82" t="s">
        <v>1720</v>
      </c>
      <c r="N17" s="82" t="s">
        <v>1721</v>
      </c>
      <c r="O17" s="82" t="s">
        <v>1722</v>
      </c>
      <c r="P17" s="82" t="s">
        <v>1723</v>
      </c>
      <c r="Q17" s="82" t="s">
        <v>1722</v>
      </c>
    </row>
    <row r="18" customFormat="false" ht="15" hidden="false" customHeight="false" outlineLevel="0" collapsed="false">
      <c r="A18" s="89" t="s">
        <v>240</v>
      </c>
      <c r="B18" s="89" t="s">
        <v>1724</v>
      </c>
      <c r="C18" s="89" t="n">
        <v>7</v>
      </c>
      <c r="D18" s="89"/>
      <c r="E18" s="90"/>
      <c r="F18" s="90"/>
      <c r="K18" s="82" t="s">
        <v>1725</v>
      </c>
      <c r="L18" s="82" t="s">
        <v>1726</v>
      </c>
      <c r="M18" s="82" t="s">
        <v>1727</v>
      </c>
      <c r="N18" s="82" t="s">
        <v>1728</v>
      </c>
      <c r="O18" s="82" t="s">
        <v>1729</v>
      </c>
      <c r="P18" s="82" t="s">
        <v>1730</v>
      </c>
      <c r="Q18" s="82" t="s">
        <v>1729</v>
      </c>
    </row>
    <row r="19" customFormat="false" ht="15" hidden="false" customHeight="false" outlineLevel="0" collapsed="false">
      <c r="A19" s="89" t="s">
        <v>220</v>
      </c>
      <c r="B19" s="89" t="s">
        <v>1731</v>
      </c>
      <c r="C19" s="89" t="n">
        <v>9</v>
      </c>
      <c r="D19" s="89"/>
      <c r="E19" s="90"/>
      <c r="F19" s="90"/>
      <c r="K19" s="82" t="s">
        <v>1732</v>
      </c>
      <c r="L19" s="82" t="s">
        <v>1733</v>
      </c>
      <c r="M19" s="82" t="s">
        <v>1734</v>
      </c>
      <c r="N19" s="82" t="s">
        <v>1735</v>
      </c>
      <c r="O19" s="82" t="s">
        <v>1736</v>
      </c>
      <c r="P19" s="82" t="s">
        <v>1737</v>
      </c>
      <c r="Q19" s="82" t="s">
        <v>1736</v>
      </c>
    </row>
    <row r="20" customFormat="false" ht="15" hidden="false" customHeight="false" outlineLevel="0" collapsed="false">
      <c r="A20" s="89" t="s">
        <v>295</v>
      </c>
      <c r="B20" s="89" t="s">
        <v>1731</v>
      </c>
      <c r="C20" s="89" t="n">
        <v>9</v>
      </c>
      <c r="D20" s="89"/>
      <c r="E20" s="90"/>
      <c r="F20" s="90"/>
      <c r="K20" s="82" t="s">
        <v>1738</v>
      </c>
      <c r="L20" s="82" t="s">
        <v>1739</v>
      </c>
      <c r="M20" s="82" t="s">
        <v>1740</v>
      </c>
      <c r="N20" s="82" t="s">
        <v>1741</v>
      </c>
      <c r="O20" s="82" t="s">
        <v>1742</v>
      </c>
      <c r="P20" s="82" t="s">
        <v>1743</v>
      </c>
      <c r="Q20" s="82" t="s">
        <v>1742</v>
      </c>
    </row>
    <row r="21" customFormat="false" ht="15" hidden="false" customHeight="false" outlineLevel="0" collapsed="false">
      <c r="A21" s="89" t="s">
        <v>282</v>
      </c>
      <c r="B21" s="89" t="s">
        <v>1744</v>
      </c>
      <c r="C21" s="89" t="n">
        <v>8</v>
      </c>
      <c r="D21" s="89"/>
      <c r="E21" s="90"/>
      <c r="F21" s="90"/>
      <c r="K21" s="82" t="s">
        <v>1745</v>
      </c>
      <c r="L21" s="82" t="s">
        <v>1746</v>
      </c>
      <c r="M21" s="82" t="s">
        <v>1747</v>
      </c>
      <c r="N21" s="82" t="s">
        <v>1748</v>
      </c>
      <c r="O21" s="82" t="s">
        <v>1749</v>
      </c>
      <c r="P21" s="82" t="s">
        <v>1750</v>
      </c>
      <c r="Q21" s="82" t="s">
        <v>1749</v>
      </c>
    </row>
    <row r="22" customFormat="false" ht="15" hidden="false" customHeight="false" outlineLevel="0" collapsed="false">
      <c r="A22" s="89" t="s">
        <v>263</v>
      </c>
      <c r="B22" s="89" t="s">
        <v>1751</v>
      </c>
      <c r="C22" s="89" t="n">
        <v>9.5</v>
      </c>
      <c r="D22" s="89" t="n">
        <v>10.5</v>
      </c>
      <c r="E22" s="90" t="n">
        <v>46298.6875</v>
      </c>
      <c r="F22" s="90" t="n">
        <v>46480.6875</v>
      </c>
      <c r="K22" s="82" t="s">
        <v>1752</v>
      </c>
      <c r="L22" s="82" t="s">
        <v>1753</v>
      </c>
      <c r="M22" s="82" t="s">
        <v>1754</v>
      </c>
      <c r="N22" s="82" t="s">
        <v>1755</v>
      </c>
      <c r="O22" s="82" t="s">
        <v>1756</v>
      </c>
      <c r="P22" s="82" t="s">
        <v>1757</v>
      </c>
      <c r="Q22" s="82" t="s">
        <v>1756</v>
      </c>
    </row>
    <row r="23" customFormat="false" ht="30" hidden="false" customHeight="true" outlineLevel="0" collapsed="false">
      <c r="A23" s="91" t="s">
        <v>1758</v>
      </c>
      <c r="B23" s="91"/>
      <c r="C23" s="91"/>
      <c r="D23" s="91"/>
      <c r="E23" s="91"/>
      <c r="F23" s="91"/>
      <c r="K23" s="82" t="s">
        <v>1759</v>
      </c>
      <c r="L23" s="82" t="s">
        <v>1760</v>
      </c>
      <c r="M23" s="82" t="s">
        <v>1761</v>
      </c>
      <c r="N23" s="82" t="s">
        <v>1762</v>
      </c>
      <c r="O23" s="82" t="s">
        <v>1763</v>
      </c>
      <c r="P23" s="82" t="s">
        <v>1764</v>
      </c>
      <c r="Q23" s="82" t="s">
        <v>1763</v>
      </c>
    </row>
    <row r="24" customFormat="false" ht="15" hidden="false" customHeight="false" outlineLevel="0" collapsed="false">
      <c r="K24" s="82" t="s">
        <v>1765</v>
      </c>
      <c r="L24" s="82" t="s">
        <v>1766</v>
      </c>
      <c r="M24" s="82" t="s">
        <v>1767</v>
      </c>
      <c r="N24" s="82" t="s">
        <v>1768</v>
      </c>
      <c r="O24" s="82" t="s">
        <v>1769</v>
      </c>
      <c r="P24" s="82" t="s">
        <v>1770</v>
      </c>
      <c r="Q24" s="82" t="s">
        <v>1769</v>
      </c>
    </row>
    <row r="25" customFormat="false" ht="15" hidden="false" customHeight="false" outlineLevel="0" collapsed="false">
      <c r="K25" s="82" t="s">
        <v>1771</v>
      </c>
      <c r="L25" s="82" t="s">
        <v>1772</v>
      </c>
      <c r="M25" s="82" t="s">
        <v>1773</v>
      </c>
      <c r="N25" s="82" t="s">
        <v>1774</v>
      </c>
      <c r="O25" s="82" t="s">
        <v>1775</v>
      </c>
      <c r="P25" s="82" t="s">
        <v>1776</v>
      </c>
      <c r="Q25" s="82" t="s">
        <v>1775</v>
      </c>
    </row>
    <row r="26" customFormat="false" ht="15" hidden="false" customHeight="false" outlineLevel="0" collapsed="false">
      <c r="K26" s="82" t="s">
        <v>1777</v>
      </c>
      <c r="L26" s="82" t="s">
        <v>1778</v>
      </c>
      <c r="M26" s="82" t="s">
        <v>1779</v>
      </c>
      <c r="N26" s="82" t="s">
        <v>1780</v>
      </c>
      <c r="O26" s="82" t="s">
        <v>1781</v>
      </c>
      <c r="P26" s="82" t="s">
        <v>1782</v>
      </c>
      <c r="Q26" s="82" t="s">
        <v>1781</v>
      </c>
    </row>
    <row r="27" customFormat="false" ht="15" hidden="false" customHeight="false" outlineLevel="0" collapsed="false">
      <c r="K27" s="82" t="s">
        <v>1783</v>
      </c>
      <c r="M27" s="82" t="s">
        <v>1784</v>
      </c>
      <c r="N27" s="82" t="s">
        <v>1785</v>
      </c>
      <c r="O27" s="82" t="s">
        <v>1786</v>
      </c>
      <c r="P27" s="82" t="s">
        <v>1787</v>
      </c>
      <c r="Q27" s="82" t="s">
        <v>1786</v>
      </c>
    </row>
    <row r="28" customFormat="false" ht="15" hidden="false" customHeight="false" outlineLevel="0" collapsed="false">
      <c r="K28" s="82" t="s">
        <v>1788</v>
      </c>
      <c r="M28" s="82" t="s">
        <v>1789</v>
      </c>
      <c r="N28" s="82" t="s">
        <v>1790</v>
      </c>
      <c r="O28" s="82" t="s">
        <v>1791</v>
      </c>
      <c r="P28" s="82" t="s">
        <v>1792</v>
      </c>
      <c r="Q28" s="82" t="s">
        <v>1791</v>
      </c>
    </row>
    <row r="29" customFormat="false" ht="15" hidden="false" customHeight="false" outlineLevel="0" collapsed="false">
      <c r="K29" s="82" t="s">
        <v>1793</v>
      </c>
      <c r="M29" s="82" t="s">
        <v>1794</v>
      </c>
      <c r="N29" s="82" t="s">
        <v>1795</v>
      </c>
      <c r="O29" s="82" t="s">
        <v>1796</v>
      </c>
      <c r="P29" s="82" t="s">
        <v>1797</v>
      </c>
      <c r="Q29" s="82" t="s">
        <v>1796</v>
      </c>
    </row>
    <row r="30" customFormat="false" ht="15" hidden="false" customHeight="false" outlineLevel="0" collapsed="false">
      <c r="K30" s="82" t="s">
        <v>1798</v>
      </c>
      <c r="M30" s="82" t="s">
        <v>1799</v>
      </c>
      <c r="N30" s="82" t="s">
        <v>1800</v>
      </c>
      <c r="O30" s="82" t="s">
        <v>1801</v>
      </c>
      <c r="P30" s="82" t="s">
        <v>1802</v>
      </c>
      <c r="Q30" s="82" t="s">
        <v>1801</v>
      </c>
    </row>
    <row r="31" customFormat="false" ht="15" hidden="false" customHeight="false" outlineLevel="0" collapsed="false">
      <c r="K31" s="82" t="s">
        <v>1803</v>
      </c>
      <c r="M31" s="82" t="s">
        <v>1804</v>
      </c>
      <c r="N31" s="82" t="s">
        <v>1805</v>
      </c>
      <c r="O31" s="82" t="s">
        <v>1806</v>
      </c>
      <c r="P31" s="82" t="s">
        <v>1807</v>
      </c>
      <c r="Q31" s="82" t="s">
        <v>1806</v>
      </c>
    </row>
    <row r="32" customFormat="false" ht="15" hidden="false" customHeight="false" outlineLevel="0" collapsed="false">
      <c r="K32" s="82" t="s">
        <v>1808</v>
      </c>
      <c r="M32" s="82" t="s">
        <v>1809</v>
      </c>
      <c r="N32" s="82" t="s">
        <v>1810</v>
      </c>
      <c r="O32" s="82" t="s">
        <v>1811</v>
      </c>
      <c r="P32" s="82" t="s">
        <v>1812</v>
      </c>
      <c r="Q32" s="82" t="s">
        <v>1811</v>
      </c>
    </row>
    <row r="33" customFormat="false" ht="15" hidden="false" customHeight="false" outlineLevel="0" collapsed="false">
      <c r="K33" s="82" t="s">
        <v>1813</v>
      </c>
      <c r="M33" s="82" t="s">
        <v>1814</v>
      </c>
      <c r="N33" s="82" t="s">
        <v>1815</v>
      </c>
      <c r="O33" s="82" t="s">
        <v>1816</v>
      </c>
      <c r="P33" s="82" t="s">
        <v>1817</v>
      </c>
      <c r="Q33" s="82" t="s">
        <v>1816</v>
      </c>
    </row>
    <row r="34" customFormat="false" ht="15" hidden="false" customHeight="false" outlineLevel="0" collapsed="false">
      <c r="K34" s="82" t="s">
        <v>1818</v>
      </c>
      <c r="M34" s="82" t="s">
        <v>1819</v>
      </c>
      <c r="N34" s="82" t="s">
        <v>1820</v>
      </c>
      <c r="P34" s="82" t="s">
        <v>1821</v>
      </c>
      <c r="Q34" s="82" t="s">
        <v>1822</v>
      </c>
    </row>
    <row r="35" customFormat="false" ht="15" hidden="false" customHeight="false" outlineLevel="0" collapsed="false">
      <c r="K35" s="82" t="s">
        <v>1823</v>
      </c>
      <c r="M35" s="82" t="s">
        <v>1824</v>
      </c>
      <c r="N35" s="82" t="s">
        <v>1825</v>
      </c>
      <c r="P35" s="82" t="s">
        <v>1826</v>
      </c>
      <c r="Q35" s="82" t="s">
        <v>1827</v>
      </c>
    </row>
    <row r="36" customFormat="false" ht="15" hidden="false" customHeight="false" outlineLevel="0" collapsed="false">
      <c r="K36" s="82" t="s">
        <v>1828</v>
      </c>
      <c r="M36" s="82" t="s">
        <v>1829</v>
      </c>
      <c r="N36" s="82" t="s">
        <v>1830</v>
      </c>
      <c r="P36" s="82" t="s">
        <v>1831</v>
      </c>
      <c r="Q36" s="82" t="s">
        <v>1832</v>
      </c>
    </row>
    <row r="37" customFormat="false" ht="15" hidden="false" customHeight="false" outlineLevel="0" collapsed="false">
      <c r="K37" s="82" t="s">
        <v>1833</v>
      </c>
      <c r="M37" s="82" t="s">
        <v>1834</v>
      </c>
      <c r="N37" s="82" t="s">
        <v>1835</v>
      </c>
      <c r="P37" s="82" t="s">
        <v>1836</v>
      </c>
      <c r="Q37" s="82" t="s">
        <v>1837</v>
      </c>
    </row>
    <row r="38" customFormat="false" ht="15" hidden="false" customHeight="false" outlineLevel="0" collapsed="false">
      <c r="K38" s="82" t="s">
        <v>1838</v>
      </c>
      <c r="M38" s="82" t="s">
        <v>1839</v>
      </c>
      <c r="N38" s="82" t="s">
        <v>1840</v>
      </c>
      <c r="P38" s="82" t="s">
        <v>1841</v>
      </c>
      <c r="Q38" s="82" t="s">
        <v>1842</v>
      </c>
    </row>
    <row r="39" customFormat="false" ht="15" hidden="false" customHeight="false" outlineLevel="0" collapsed="false">
      <c r="K39" s="82" t="s">
        <v>1843</v>
      </c>
      <c r="M39" s="82" t="s">
        <v>1844</v>
      </c>
      <c r="N39" s="82" t="s">
        <v>1845</v>
      </c>
      <c r="P39" s="82" t="s">
        <v>1846</v>
      </c>
      <c r="Q39" s="82" t="s">
        <v>1847</v>
      </c>
    </row>
    <row r="40" customFormat="false" ht="15" hidden="false" customHeight="false" outlineLevel="0" collapsed="false">
      <c r="K40" s="82" t="s">
        <v>1848</v>
      </c>
      <c r="M40" s="82" t="s">
        <v>1849</v>
      </c>
      <c r="N40" s="82" t="s">
        <v>1850</v>
      </c>
      <c r="P40" s="82" t="s">
        <v>1851</v>
      </c>
      <c r="Q40" s="82" t="s">
        <v>1852</v>
      </c>
    </row>
    <row r="41" customFormat="false" ht="15" hidden="false" customHeight="false" outlineLevel="0" collapsed="false">
      <c r="K41" s="82" t="s">
        <v>1853</v>
      </c>
      <c r="M41" s="82" t="s">
        <v>1854</v>
      </c>
      <c r="N41" s="82" t="s">
        <v>1855</v>
      </c>
      <c r="P41" s="82" t="s">
        <v>1856</v>
      </c>
      <c r="Q41" s="82" t="s">
        <v>1857</v>
      </c>
    </row>
    <row r="42" customFormat="false" ht="15" hidden="false" customHeight="false" outlineLevel="0" collapsed="false">
      <c r="K42" s="82" t="s">
        <v>1858</v>
      </c>
      <c r="M42" s="82" t="s">
        <v>1859</v>
      </c>
      <c r="N42" s="82" t="s">
        <v>1860</v>
      </c>
      <c r="P42" s="82" t="s">
        <v>1861</v>
      </c>
      <c r="Q42" s="82" t="s">
        <v>1862</v>
      </c>
    </row>
    <row r="43" customFormat="false" ht="15" hidden="false" customHeight="false" outlineLevel="0" collapsed="false">
      <c r="K43" s="82" t="s">
        <v>1863</v>
      </c>
      <c r="M43" s="82" t="s">
        <v>1864</v>
      </c>
      <c r="N43" s="82" t="s">
        <v>1865</v>
      </c>
      <c r="P43" s="82" t="s">
        <v>1866</v>
      </c>
      <c r="Q43" s="82" t="s">
        <v>1867</v>
      </c>
    </row>
    <row r="44" customFormat="false" ht="15" hidden="false" customHeight="false" outlineLevel="0" collapsed="false">
      <c r="K44" s="82" t="s">
        <v>1868</v>
      </c>
      <c r="M44" s="82" t="s">
        <v>1869</v>
      </c>
      <c r="N44" s="82" t="s">
        <v>1870</v>
      </c>
      <c r="P44" s="82" t="s">
        <v>1871</v>
      </c>
      <c r="Q44" s="82" t="s">
        <v>1872</v>
      </c>
    </row>
    <row r="45" customFormat="false" ht="15" hidden="false" customHeight="false" outlineLevel="0" collapsed="false">
      <c r="K45" s="82" t="s">
        <v>1873</v>
      </c>
      <c r="M45" s="82" t="s">
        <v>1874</v>
      </c>
      <c r="N45" s="82" t="s">
        <v>1875</v>
      </c>
      <c r="P45" s="82" t="s">
        <v>1876</v>
      </c>
      <c r="Q45" s="82" t="s">
        <v>1877</v>
      </c>
    </row>
    <row r="46" customFormat="false" ht="15" hidden="false" customHeight="false" outlineLevel="0" collapsed="false">
      <c r="K46" s="82" t="s">
        <v>1878</v>
      </c>
      <c r="M46" s="82" t="s">
        <v>1879</v>
      </c>
      <c r="N46" s="82" t="s">
        <v>1880</v>
      </c>
      <c r="P46" s="82" t="s">
        <v>1881</v>
      </c>
      <c r="Q46" s="82" t="s">
        <v>1882</v>
      </c>
    </row>
    <row r="47" customFormat="false" ht="15" hidden="false" customHeight="false" outlineLevel="0" collapsed="false">
      <c r="K47" s="82" t="s">
        <v>1883</v>
      </c>
      <c r="M47" s="82" t="s">
        <v>1884</v>
      </c>
      <c r="N47" s="82" t="s">
        <v>1885</v>
      </c>
      <c r="P47" s="82" t="s">
        <v>1886</v>
      </c>
      <c r="Q47" s="82" t="s">
        <v>1887</v>
      </c>
    </row>
    <row r="48" customFormat="false" ht="15" hidden="false" customHeight="false" outlineLevel="0" collapsed="false">
      <c r="K48" s="82" t="s">
        <v>1888</v>
      </c>
      <c r="M48" s="82" t="s">
        <v>1889</v>
      </c>
      <c r="N48" s="82" t="s">
        <v>1890</v>
      </c>
      <c r="P48" s="82" t="s">
        <v>1891</v>
      </c>
      <c r="Q48" s="82" t="s">
        <v>1892</v>
      </c>
    </row>
    <row r="49" customFormat="false" ht="15" hidden="false" customHeight="false" outlineLevel="0" collapsed="false">
      <c r="K49" s="82" t="s">
        <v>1893</v>
      </c>
      <c r="M49" s="82" t="s">
        <v>1894</v>
      </c>
      <c r="N49" s="82" t="s">
        <v>1895</v>
      </c>
      <c r="P49" s="82" t="s">
        <v>1896</v>
      </c>
      <c r="Q49" s="82" t="s">
        <v>1897</v>
      </c>
    </row>
    <row r="50" customFormat="false" ht="15" hidden="false" customHeight="false" outlineLevel="0" collapsed="false">
      <c r="K50" s="82" t="s">
        <v>1898</v>
      </c>
      <c r="M50" s="82" t="s">
        <v>1899</v>
      </c>
      <c r="N50" s="82" t="s">
        <v>1900</v>
      </c>
      <c r="P50" s="82" t="s">
        <v>1901</v>
      </c>
      <c r="Q50" s="82" t="s">
        <v>1902</v>
      </c>
    </row>
    <row r="51" customFormat="false" ht="15" hidden="false" customHeight="false" outlineLevel="0" collapsed="false">
      <c r="K51" s="82" t="s">
        <v>1903</v>
      </c>
      <c r="M51" s="82" t="s">
        <v>1904</v>
      </c>
      <c r="N51" s="82" t="s">
        <v>1905</v>
      </c>
      <c r="P51" s="82" t="s">
        <v>1906</v>
      </c>
      <c r="Q51" s="82" t="s">
        <v>1907</v>
      </c>
    </row>
    <row r="52" customFormat="false" ht="15" hidden="false" customHeight="false" outlineLevel="0" collapsed="false">
      <c r="K52" s="82" t="s">
        <v>1908</v>
      </c>
      <c r="M52" s="82" t="s">
        <v>1909</v>
      </c>
      <c r="N52" s="82" t="s">
        <v>1910</v>
      </c>
      <c r="P52" s="82" t="s">
        <v>1911</v>
      </c>
      <c r="Q52" s="82" t="s">
        <v>1912</v>
      </c>
    </row>
    <row r="53" customFormat="false" ht="15" hidden="false" customHeight="false" outlineLevel="0" collapsed="false">
      <c r="K53" s="82" t="s">
        <v>1913</v>
      </c>
      <c r="M53" s="82" t="s">
        <v>1914</v>
      </c>
      <c r="N53" s="82" t="s">
        <v>1915</v>
      </c>
      <c r="P53" s="82" t="s">
        <v>1916</v>
      </c>
      <c r="Q53" s="82" t="s">
        <v>1917</v>
      </c>
    </row>
    <row r="54" customFormat="false" ht="15" hidden="false" customHeight="false" outlineLevel="0" collapsed="false">
      <c r="K54" s="82" t="s">
        <v>1918</v>
      </c>
      <c r="M54" s="82" t="s">
        <v>1919</v>
      </c>
      <c r="N54" s="82" t="s">
        <v>1920</v>
      </c>
      <c r="P54" s="82" t="s">
        <v>1921</v>
      </c>
      <c r="Q54" s="82" t="s">
        <v>1922</v>
      </c>
    </row>
    <row r="55" customFormat="false" ht="15" hidden="false" customHeight="false" outlineLevel="0" collapsed="false">
      <c r="K55" s="82" t="s">
        <v>1923</v>
      </c>
      <c r="M55" s="82" t="s">
        <v>1924</v>
      </c>
      <c r="N55" s="82" t="s">
        <v>1925</v>
      </c>
      <c r="P55" s="82" t="s">
        <v>1926</v>
      </c>
      <c r="Q55" s="82" t="s">
        <v>1927</v>
      </c>
    </row>
    <row r="56" customFormat="false" ht="15" hidden="false" customHeight="false" outlineLevel="0" collapsed="false">
      <c r="K56" s="82" t="s">
        <v>1928</v>
      </c>
      <c r="M56" s="82" t="s">
        <v>1929</v>
      </c>
      <c r="N56" s="82" t="s">
        <v>1930</v>
      </c>
      <c r="P56" s="82" t="s">
        <v>1931</v>
      </c>
      <c r="Q56" s="82" t="s">
        <v>1932</v>
      </c>
    </row>
    <row r="57" customFormat="false" ht="15" hidden="false" customHeight="false" outlineLevel="0" collapsed="false">
      <c r="K57" s="82" t="s">
        <v>1933</v>
      </c>
      <c r="M57" s="82" t="s">
        <v>1934</v>
      </c>
      <c r="N57" s="82" t="s">
        <v>1935</v>
      </c>
      <c r="P57" s="82" t="s">
        <v>1936</v>
      </c>
      <c r="Q57" s="82" t="s">
        <v>1937</v>
      </c>
    </row>
    <row r="58" customFormat="false" ht="15" hidden="false" customHeight="false" outlineLevel="0" collapsed="false">
      <c r="K58" s="82" t="s">
        <v>1938</v>
      </c>
      <c r="M58" s="82" t="s">
        <v>1939</v>
      </c>
      <c r="N58" s="82" t="s">
        <v>1940</v>
      </c>
      <c r="P58" s="82" t="s">
        <v>1941</v>
      </c>
      <c r="Q58" s="82" t="s">
        <v>1942</v>
      </c>
    </row>
    <row r="59" customFormat="false" ht="15" hidden="false" customHeight="false" outlineLevel="0" collapsed="false">
      <c r="K59" s="82" t="s">
        <v>1943</v>
      </c>
      <c r="M59" s="82" t="s">
        <v>1944</v>
      </c>
      <c r="N59" s="82" t="s">
        <v>1945</v>
      </c>
      <c r="P59" s="82" t="s">
        <v>1946</v>
      </c>
      <c r="Q59" s="82" t="s">
        <v>1947</v>
      </c>
    </row>
    <row r="60" customFormat="false" ht="15" hidden="false" customHeight="false" outlineLevel="0" collapsed="false">
      <c r="K60" s="82" t="s">
        <v>1948</v>
      </c>
      <c r="M60" s="82" t="s">
        <v>1949</v>
      </c>
      <c r="N60" s="82" t="s">
        <v>1950</v>
      </c>
      <c r="P60" s="82" t="s">
        <v>1951</v>
      </c>
      <c r="Q60" s="82" t="s">
        <v>1952</v>
      </c>
    </row>
    <row r="61" customFormat="false" ht="15" hidden="false" customHeight="false" outlineLevel="0" collapsed="false">
      <c r="K61" s="82" t="s">
        <v>1953</v>
      </c>
      <c r="M61" s="82" t="s">
        <v>1954</v>
      </c>
      <c r="N61" s="82" t="s">
        <v>1955</v>
      </c>
      <c r="P61" s="82" t="s">
        <v>1956</v>
      </c>
      <c r="Q61" s="82" t="s">
        <v>1957</v>
      </c>
    </row>
    <row r="62" customFormat="false" ht="15" hidden="false" customHeight="false" outlineLevel="0" collapsed="false">
      <c r="K62" s="82" t="s">
        <v>1958</v>
      </c>
      <c r="M62" s="82" t="s">
        <v>1959</v>
      </c>
      <c r="N62" s="82" t="s">
        <v>1960</v>
      </c>
      <c r="P62" s="82" t="s">
        <v>1961</v>
      </c>
      <c r="Q62" s="82" t="s">
        <v>1962</v>
      </c>
    </row>
    <row r="63" customFormat="false" ht="15" hidden="false" customHeight="false" outlineLevel="0" collapsed="false">
      <c r="K63" s="82" t="s">
        <v>1963</v>
      </c>
      <c r="M63" s="82" t="s">
        <v>1964</v>
      </c>
      <c r="N63" s="82" t="s">
        <v>1965</v>
      </c>
      <c r="P63" s="82" t="s">
        <v>1966</v>
      </c>
      <c r="Q63" s="82" t="s">
        <v>1967</v>
      </c>
    </row>
    <row r="64" customFormat="false" ht="15" hidden="false" customHeight="false" outlineLevel="0" collapsed="false">
      <c r="K64" s="82" t="s">
        <v>1968</v>
      </c>
      <c r="M64" s="82" t="s">
        <v>1969</v>
      </c>
      <c r="N64" s="82" t="s">
        <v>1970</v>
      </c>
      <c r="P64" s="82" t="s">
        <v>1971</v>
      </c>
      <c r="Q64" s="82" t="s">
        <v>1972</v>
      </c>
    </row>
    <row r="65" customFormat="false" ht="15" hidden="false" customHeight="false" outlineLevel="0" collapsed="false">
      <c r="K65" s="82" t="s">
        <v>1973</v>
      </c>
      <c r="M65" s="82" t="s">
        <v>1974</v>
      </c>
      <c r="N65" s="82" t="s">
        <v>1975</v>
      </c>
      <c r="P65" s="82" t="s">
        <v>1976</v>
      </c>
    </row>
    <row r="66" customFormat="false" ht="15" hidden="false" customHeight="false" outlineLevel="0" collapsed="false">
      <c r="K66" s="82" t="s">
        <v>1977</v>
      </c>
      <c r="M66" s="82" t="s">
        <v>1978</v>
      </c>
      <c r="N66" s="82" t="s">
        <v>1979</v>
      </c>
      <c r="P66" s="82" t="s">
        <v>1980</v>
      </c>
    </row>
    <row r="67" customFormat="false" ht="15" hidden="false" customHeight="false" outlineLevel="0" collapsed="false">
      <c r="K67" s="82" t="s">
        <v>1981</v>
      </c>
      <c r="M67" s="82" t="s">
        <v>1982</v>
      </c>
      <c r="N67" s="82" t="s">
        <v>1983</v>
      </c>
      <c r="P67" s="82" t="s">
        <v>1984</v>
      </c>
    </row>
    <row r="68" customFormat="false" ht="15" hidden="false" customHeight="false" outlineLevel="0" collapsed="false">
      <c r="K68" s="82" t="s">
        <v>1985</v>
      </c>
      <c r="M68" s="82" t="s">
        <v>1986</v>
      </c>
      <c r="N68" s="82" t="s">
        <v>1987</v>
      </c>
      <c r="P68" s="82" t="s">
        <v>1988</v>
      </c>
    </row>
    <row r="69" customFormat="false" ht="15" hidden="false" customHeight="false" outlineLevel="0" collapsed="false">
      <c r="K69" s="82" t="s">
        <v>1989</v>
      </c>
      <c r="M69" s="82" t="s">
        <v>1990</v>
      </c>
      <c r="N69" s="82" t="s">
        <v>1991</v>
      </c>
      <c r="P69" s="82" t="s">
        <v>1992</v>
      </c>
    </row>
    <row r="70" customFormat="false" ht="15" hidden="false" customHeight="false" outlineLevel="0" collapsed="false">
      <c r="K70" s="82" t="s">
        <v>1993</v>
      </c>
      <c r="M70" s="82" t="s">
        <v>1994</v>
      </c>
      <c r="N70" s="82" t="s">
        <v>1995</v>
      </c>
      <c r="P70" s="82" t="s">
        <v>1996</v>
      </c>
    </row>
    <row r="71" customFormat="false" ht="15" hidden="false" customHeight="false" outlineLevel="0" collapsed="false">
      <c r="K71" s="82" t="s">
        <v>1997</v>
      </c>
      <c r="M71" s="82" t="s">
        <v>1998</v>
      </c>
      <c r="N71" s="82" t="s">
        <v>1999</v>
      </c>
      <c r="P71" s="82" t="s">
        <v>2000</v>
      </c>
    </row>
    <row r="72" customFormat="false" ht="15" hidden="false" customHeight="false" outlineLevel="0" collapsed="false">
      <c r="K72" s="82" t="s">
        <v>1644</v>
      </c>
      <c r="M72" s="82" t="s">
        <v>2001</v>
      </c>
      <c r="N72" s="82" t="s">
        <v>2002</v>
      </c>
      <c r="P72" s="82" t="s">
        <v>2003</v>
      </c>
    </row>
    <row r="73" customFormat="false" ht="15" hidden="false" customHeight="false" outlineLevel="0" collapsed="false">
      <c r="K73" s="82" t="s">
        <v>2004</v>
      </c>
      <c r="M73" s="82" t="s">
        <v>2005</v>
      </c>
      <c r="N73" s="82" t="s">
        <v>2006</v>
      </c>
      <c r="P73" s="82" t="s">
        <v>2007</v>
      </c>
    </row>
    <row r="74" customFormat="false" ht="15" hidden="false" customHeight="false" outlineLevel="0" collapsed="false">
      <c r="K74" s="82" t="s">
        <v>2008</v>
      </c>
      <c r="M74" s="82" t="s">
        <v>2009</v>
      </c>
      <c r="N74" s="82" t="s">
        <v>2010</v>
      </c>
      <c r="P74" s="82" t="s">
        <v>2011</v>
      </c>
    </row>
    <row r="75" customFormat="false" ht="15" hidden="false" customHeight="false" outlineLevel="0" collapsed="false">
      <c r="K75" s="82" t="s">
        <v>2012</v>
      </c>
      <c r="M75" s="82" t="s">
        <v>2013</v>
      </c>
      <c r="N75" s="82" t="s">
        <v>2014</v>
      </c>
      <c r="P75" s="82" t="s">
        <v>2015</v>
      </c>
    </row>
    <row r="76" customFormat="false" ht="15" hidden="false" customHeight="false" outlineLevel="0" collapsed="false">
      <c r="K76" s="82" t="s">
        <v>2016</v>
      </c>
      <c r="M76" s="82" t="s">
        <v>2017</v>
      </c>
      <c r="N76" s="82" t="s">
        <v>2018</v>
      </c>
      <c r="P76" s="82" t="s">
        <v>2019</v>
      </c>
    </row>
    <row r="77" customFormat="false" ht="15" hidden="false" customHeight="false" outlineLevel="0" collapsed="false">
      <c r="K77" s="82" t="s">
        <v>1888</v>
      </c>
      <c r="M77" s="82" t="s">
        <v>2020</v>
      </c>
      <c r="N77" s="82" t="s">
        <v>2021</v>
      </c>
      <c r="P77" s="82" t="s">
        <v>2022</v>
      </c>
    </row>
    <row r="78" customFormat="false" ht="15" hidden="false" customHeight="false" outlineLevel="0" collapsed="false">
      <c r="M78" s="82" t="s">
        <v>2023</v>
      </c>
      <c r="N78" s="82" t="s">
        <v>2024</v>
      </c>
      <c r="P78" s="82" t="s">
        <v>2025</v>
      </c>
    </row>
    <row r="79" customFormat="false" ht="15" hidden="false" customHeight="false" outlineLevel="0" collapsed="false">
      <c r="M79" s="82" t="s">
        <v>2026</v>
      </c>
      <c r="N79" s="82" t="s">
        <v>2027</v>
      </c>
      <c r="P79" s="82" t="s">
        <v>2028</v>
      </c>
    </row>
    <row r="80" customFormat="false" ht="15" hidden="false" customHeight="false" outlineLevel="0" collapsed="false">
      <c r="M80" s="82" t="s">
        <v>2029</v>
      </c>
      <c r="N80" s="82" t="s">
        <v>2030</v>
      </c>
      <c r="P80" s="82" t="s">
        <v>2031</v>
      </c>
    </row>
    <row r="81" customFormat="false" ht="15" hidden="false" customHeight="false" outlineLevel="0" collapsed="false">
      <c r="M81" s="82" t="s">
        <v>2032</v>
      </c>
      <c r="N81" s="82" t="s">
        <v>2033</v>
      </c>
      <c r="P81" s="82" t="s">
        <v>2034</v>
      </c>
    </row>
    <row r="82" customFormat="false" ht="15" hidden="false" customHeight="false" outlineLevel="0" collapsed="false">
      <c r="M82" s="82" t="s">
        <v>2035</v>
      </c>
      <c r="N82" s="82" t="s">
        <v>2036</v>
      </c>
      <c r="P82" s="82" t="s">
        <v>2037</v>
      </c>
    </row>
    <row r="83" customFormat="false" ht="15" hidden="false" customHeight="false" outlineLevel="0" collapsed="false">
      <c r="M83" s="82" t="s">
        <v>2038</v>
      </c>
      <c r="N83" s="82" t="s">
        <v>2039</v>
      </c>
      <c r="P83" s="82" t="s">
        <v>2040</v>
      </c>
    </row>
    <row r="84" customFormat="false" ht="15" hidden="false" customHeight="false" outlineLevel="0" collapsed="false">
      <c r="M84" s="82" t="s">
        <v>2041</v>
      </c>
      <c r="N84" s="82" t="s">
        <v>2042</v>
      </c>
      <c r="P84" s="82" t="s">
        <v>2043</v>
      </c>
    </row>
    <row r="85" customFormat="false" ht="15" hidden="false" customHeight="false" outlineLevel="0" collapsed="false">
      <c r="M85" s="82" t="s">
        <v>2044</v>
      </c>
      <c r="N85" s="82" t="s">
        <v>2045</v>
      </c>
      <c r="P85" s="82" t="s">
        <v>2046</v>
      </c>
    </row>
    <row r="86" customFormat="false" ht="15" hidden="false" customHeight="false" outlineLevel="0" collapsed="false">
      <c r="M86" s="82" t="s">
        <v>2047</v>
      </c>
      <c r="N86" s="82" t="s">
        <v>2048</v>
      </c>
      <c r="P86" s="82" t="s">
        <v>2049</v>
      </c>
    </row>
    <row r="87" customFormat="false" ht="15" hidden="false" customHeight="false" outlineLevel="0" collapsed="false">
      <c r="M87" s="82" t="s">
        <v>2050</v>
      </c>
      <c r="N87" s="82" t="s">
        <v>2051</v>
      </c>
      <c r="P87" s="82" t="s">
        <v>2052</v>
      </c>
    </row>
    <row r="88" customFormat="false" ht="15" hidden="false" customHeight="false" outlineLevel="0" collapsed="false">
      <c r="M88" s="82" t="s">
        <v>2053</v>
      </c>
      <c r="N88" s="82" t="s">
        <v>2054</v>
      </c>
      <c r="P88" s="82" t="s">
        <v>2055</v>
      </c>
    </row>
    <row r="89" customFormat="false" ht="15" hidden="false" customHeight="false" outlineLevel="0" collapsed="false">
      <c r="M89" s="82" t="s">
        <v>2056</v>
      </c>
      <c r="N89" s="82" t="s">
        <v>2057</v>
      </c>
      <c r="P89" s="82" t="s">
        <v>2058</v>
      </c>
    </row>
    <row r="90" customFormat="false" ht="15" hidden="false" customHeight="false" outlineLevel="0" collapsed="false">
      <c r="M90" s="82" t="s">
        <v>2059</v>
      </c>
      <c r="N90" s="82" t="s">
        <v>2060</v>
      </c>
      <c r="P90" s="82" t="s">
        <v>2061</v>
      </c>
    </row>
    <row r="91" customFormat="false" ht="15" hidden="false" customHeight="false" outlineLevel="0" collapsed="false">
      <c r="M91" s="82" t="s">
        <v>2062</v>
      </c>
      <c r="N91" s="82" t="s">
        <v>2063</v>
      </c>
      <c r="P91" s="82" t="s">
        <v>2064</v>
      </c>
    </row>
    <row r="92" customFormat="false" ht="15" hidden="false" customHeight="false" outlineLevel="0" collapsed="false">
      <c r="M92" s="82" t="s">
        <v>2065</v>
      </c>
      <c r="N92" s="82" t="s">
        <v>2066</v>
      </c>
      <c r="P92" s="82" t="s">
        <v>2067</v>
      </c>
    </row>
    <row r="93" customFormat="false" ht="15" hidden="false" customHeight="false" outlineLevel="0" collapsed="false">
      <c r="M93" s="82" t="s">
        <v>2068</v>
      </c>
      <c r="N93" s="82" t="s">
        <v>2069</v>
      </c>
      <c r="P93" s="82" t="s">
        <v>2070</v>
      </c>
    </row>
    <row r="94" customFormat="false" ht="15" hidden="false" customHeight="false" outlineLevel="0" collapsed="false">
      <c r="M94" s="82" t="s">
        <v>2071</v>
      </c>
      <c r="N94" s="82" t="s">
        <v>2072</v>
      </c>
      <c r="P94" s="82" t="s">
        <v>2073</v>
      </c>
    </row>
    <row r="95" customFormat="false" ht="15" hidden="false" customHeight="false" outlineLevel="0" collapsed="false">
      <c r="N95" s="82" t="s">
        <v>2074</v>
      </c>
      <c r="P95" s="82" t="s">
        <v>2075</v>
      </c>
    </row>
    <row r="96" customFormat="false" ht="15" hidden="false" customHeight="false" outlineLevel="0" collapsed="false">
      <c r="N96" s="82" t="s">
        <v>2076</v>
      </c>
      <c r="P96" s="82" t="s">
        <v>2077</v>
      </c>
    </row>
    <row r="97" customFormat="false" ht="15" hidden="false" customHeight="false" outlineLevel="0" collapsed="false">
      <c r="N97" s="82" t="s">
        <v>2078</v>
      </c>
      <c r="P97" s="82" t="s">
        <v>2079</v>
      </c>
    </row>
    <row r="98" customFormat="false" ht="15" hidden="false" customHeight="false" outlineLevel="0" collapsed="false">
      <c r="N98" s="82" t="s">
        <v>2080</v>
      </c>
      <c r="P98" s="82" t="s">
        <v>2081</v>
      </c>
    </row>
    <row r="99" customFormat="false" ht="15" hidden="false" customHeight="false" outlineLevel="0" collapsed="false">
      <c r="N99" s="82" t="s">
        <v>2082</v>
      </c>
      <c r="P99" s="82" t="s">
        <v>2083</v>
      </c>
    </row>
    <row r="100" customFormat="false" ht="15" hidden="false" customHeight="false" outlineLevel="0" collapsed="false">
      <c r="N100" s="82" t="s">
        <v>2084</v>
      </c>
      <c r="P100" s="82" t="s">
        <v>2085</v>
      </c>
    </row>
    <row r="101" customFormat="false" ht="15" hidden="false" customHeight="false" outlineLevel="0" collapsed="false">
      <c r="N101" s="82" t="s">
        <v>2086</v>
      </c>
      <c r="P101" s="82" t="s">
        <v>2087</v>
      </c>
    </row>
    <row r="102" customFormat="false" ht="15" hidden="false" customHeight="false" outlineLevel="0" collapsed="false">
      <c r="N102" s="82" t="s">
        <v>2088</v>
      </c>
      <c r="P102" s="82" t="s">
        <v>2089</v>
      </c>
    </row>
    <row r="103" customFormat="false" ht="15" hidden="false" customHeight="false" outlineLevel="0" collapsed="false">
      <c r="N103" s="82" t="s">
        <v>2090</v>
      </c>
      <c r="P103" s="82" t="s">
        <v>2091</v>
      </c>
    </row>
    <row r="104" customFormat="false" ht="15" hidden="false" customHeight="false" outlineLevel="0" collapsed="false">
      <c r="N104" s="82" t="s">
        <v>2092</v>
      </c>
      <c r="P104" s="82" t="s">
        <v>2093</v>
      </c>
    </row>
    <row r="105" customFormat="false" ht="15" hidden="false" customHeight="false" outlineLevel="0" collapsed="false">
      <c r="N105" s="82" t="s">
        <v>2094</v>
      </c>
      <c r="P105" s="82" t="s">
        <v>2095</v>
      </c>
    </row>
    <row r="106" customFormat="false" ht="15" hidden="false" customHeight="false" outlineLevel="0" collapsed="false">
      <c r="N106" s="82" t="s">
        <v>2096</v>
      </c>
      <c r="P106" s="82" t="s">
        <v>2097</v>
      </c>
    </row>
    <row r="107" customFormat="false" ht="15" hidden="false" customHeight="false" outlineLevel="0" collapsed="false">
      <c r="N107" s="82" t="s">
        <v>2098</v>
      </c>
      <c r="P107" s="82" t="s">
        <v>2099</v>
      </c>
    </row>
    <row r="108" customFormat="false" ht="15" hidden="false" customHeight="false" outlineLevel="0" collapsed="false">
      <c r="N108" s="82" t="s">
        <v>2100</v>
      </c>
      <c r="P108" s="82" t="s">
        <v>2101</v>
      </c>
    </row>
    <row r="109" customFormat="false" ht="15" hidden="false" customHeight="false" outlineLevel="0" collapsed="false">
      <c r="N109" s="82" t="s">
        <v>2102</v>
      </c>
      <c r="P109" s="82" t="s">
        <v>2103</v>
      </c>
    </row>
    <row r="110" customFormat="false" ht="15" hidden="false" customHeight="false" outlineLevel="0" collapsed="false">
      <c r="N110" s="82" t="s">
        <v>2104</v>
      </c>
      <c r="P110" s="82" t="s">
        <v>2105</v>
      </c>
    </row>
    <row r="111" customFormat="false" ht="15" hidden="false" customHeight="false" outlineLevel="0" collapsed="false">
      <c r="N111" s="82" t="s">
        <v>2106</v>
      </c>
      <c r="P111" s="82" t="s">
        <v>2107</v>
      </c>
    </row>
    <row r="112" customFormat="false" ht="15" hidden="false" customHeight="false" outlineLevel="0" collapsed="false">
      <c r="N112" s="82" t="s">
        <v>2108</v>
      </c>
      <c r="P112" s="82" t="s">
        <v>2109</v>
      </c>
    </row>
    <row r="113" customFormat="false" ht="15" hidden="false" customHeight="false" outlineLevel="0" collapsed="false">
      <c r="N113" s="82" t="s">
        <v>2110</v>
      </c>
      <c r="P113" s="82" t="s">
        <v>2111</v>
      </c>
    </row>
    <row r="114" customFormat="false" ht="15" hidden="false" customHeight="false" outlineLevel="0" collapsed="false">
      <c r="N114" s="82" t="s">
        <v>2112</v>
      </c>
      <c r="P114" s="82" t="s">
        <v>2113</v>
      </c>
    </row>
    <row r="115" customFormat="false" ht="15" hidden="false" customHeight="false" outlineLevel="0" collapsed="false">
      <c r="N115" s="82" t="s">
        <v>2114</v>
      </c>
      <c r="P115" s="82" t="s">
        <v>2115</v>
      </c>
    </row>
    <row r="116" customFormat="false" ht="15" hidden="false" customHeight="false" outlineLevel="0" collapsed="false">
      <c r="N116" s="82" t="s">
        <v>2116</v>
      </c>
      <c r="P116" s="82" t="s">
        <v>2117</v>
      </c>
    </row>
    <row r="117" customFormat="false" ht="15" hidden="false" customHeight="false" outlineLevel="0" collapsed="false">
      <c r="N117" s="82" t="s">
        <v>2118</v>
      </c>
      <c r="P117" s="82" t="s">
        <v>2119</v>
      </c>
    </row>
    <row r="118" customFormat="false" ht="15" hidden="false" customHeight="false" outlineLevel="0" collapsed="false">
      <c r="N118" s="82" t="s">
        <v>2120</v>
      </c>
      <c r="P118" s="82" t="s">
        <v>2121</v>
      </c>
    </row>
    <row r="119" customFormat="false" ht="15" hidden="false" customHeight="false" outlineLevel="0" collapsed="false">
      <c r="N119" s="82" t="s">
        <v>2122</v>
      </c>
      <c r="P119" s="82" t="s">
        <v>2123</v>
      </c>
    </row>
    <row r="120" customFormat="false" ht="15" hidden="false" customHeight="false" outlineLevel="0" collapsed="false">
      <c r="N120" s="82" t="s">
        <v>2124</v>
      </c>
      <c r="P120" s="82" t="s">
        <v>2125</v>
      </c>
    </row>
    <row r="121" customFormat="false" ht="15" hidden="false" customHeight="false" outlineLevel="0" collapsed="false">
      <c r="N121" s="82" t="s">
        <v>2126</v>
      </c>
      <c r="P121" s="82" t="s">
        <v>2127</v>
      </c>
    </row>
    <row r="122" customFormat="false" ht="15" hidden="false" customHeight="false" outlineLevel="0" collapsed="false">
      <c r="N122" s="82" t="s">
        <v>2128</v>
      </c>
      <c r="P122" s="82" t="s">
        <v>2129</v>
      </c>
    </row>
    <row r="123" customFormat="false" ht="15" hidden="false" customHeight="false" outlineLevel="0" collapsed="false">
      <c r="N123" s="82" t="s">
        <v>2130</v>
      </c>
      <c r="P123" s="82" t="s">
        <v>2131</v>
      </c>
    </row>
    <row r="124" customFormat="false" ht="15" hidden="false" customHeight="false" outlineLevel="0" collapsed="false">
      <c r="N124" s="82" t="s">
        <v>2132</v>
      </c>
      <c r="P124" s="82" t="s">
        <v>2133</v>
      </c>
    </row>
    <row r="125" customFormat="false" ht="15" hidden="false" customHeight="false" outlineLevel="0" collapsed="false">
      <c r="N125" s="82" t="s">
        <v>2134</v>
      </c>
      <c r="P125" s="82" t="s">
        <v>2135</v>
      </c>
    </row>
    <row r="126" customFormat="false" ht="15" hidden="false" customHeight="false" outlineLevel="0" collapsed="false">
      <c r="N126" s="82" t="s">
        <v>2136</v>
      </c>
      <c r="P126" s="82" t="s">
        <v>2137</v>
      </c>
    </row>
    <row r="127" customFormat="false" ht="15" hidden="false" customHeight="false" outlineLevel="0" collapsed="false">
      <c r="N127" s="82" t="s">
        <v>2138</v>
      </c>
      <c r="P127" s="82" t="s">
        <v>2139</v>
      </c>
    </row>
    <row r="128" customFormat="false" ht="15" hidden="false" customHeight="false" outlineLevel="0" collapsed="false">
      <c r="N128" s="82" t="s">
        <v>2140</v>
      </c>
      <c r="P128" s="82" t="s">
        <v>2141</v>
      </c>
    </row>
    <row r="129" customFormat="false" ht="15" hidden="false" customHeight="false" outlineLevel="0" collapsed="false">
      <c r="N129" s="82" t="s">
        <v>2142</v>
      </c>
      <c r="P129" s="82" t="s">
        <v>2143</v>
      </c>
    </row>
    <row r="130" customFormat="false" ht="15" hidden="false" customHeight="false" outlineLevel="0" collapsed="false">
      <c r="N130" s="82" t="s">
        <v>2144</v>
      </c>
      <c r="P130" s="82" t="s">
        <v>2145</v>
      </c>
    </row>
    <row r="131" customFormat="false" ht="15" hidden="false" customHeight="false" outlineLevel="0" collapsed="false">
      <c r="N131" s="82" t="s">
        <v>2146</v>
      </c>
      <c r="P131" s="82" t="s">
        <v>2147</v>
      </c>
    </row>
    <row r="132" customFormat="false" ht="15" hidden="false" customHeight="false" outlineLevel="0" collapsed="false">
      <c r="N132" s="82" t="s">
        <v>2148</v>
      </c>
      <c r="P132" s="82" t="s">
        <v>2149</v>
      </c>
    </row>
    <row r="133" customFormat="false" ht="15" hidden="false" customHeight="false" outlineLevel="0" collapsed="false">
      <c r="N133" s="82" t="s">
        <v>2150</v>
      </c>
      <c r="P133" s="82" t="s">
        <v>2151</v>
      </c>
    </row>
    <row r="134" customFormat="false" ht="15" hidden="false" customHeight="false" outlineLevel="0" collapsed="false">
      <c r="N134" s="82" t="s">
        <v>2152</v>
      </c>
      <c r="P134" s="82" t="s">
        <v>2153</v>
      </c>
    </row>
    <row r="135" customFormat="false" ht="15" hidden="false" customHeight="false" outlineLevel="0" collapsed="false">
      <c r="N135" s="82" t="s">
        <v>2154</v>
      </c>
      <c r="P135" s="82" t="s">
        <v>2155</v>
      </c>
    </row>
    <row r="136" customFormat="false" ht="15" hidden="false" customHeight="false" outlineLevel="0" collapsed="false">
      <c r="N136" s="82" t="s">
        <v>2156</v>
      </c>
      <c r="P136" s="82" t="s">
        <v>2157</v>
      </c>
    </row>
    <row r="137" customFormat="false" ht="15" hidden="false" customHeight="false" outlineLevel="0" collapsed="false">
      <c r="N137" s="82" t="s">
        <v>2158</v>
      </c>
      <c r="P137" s="82" t="s">
        <v>2159</v>
      </c>
    </row>
    <row r="138" customFormat="false" ht="15" hidden="false" customHeight="false" outlineLevel="0" collapsed="false">
      <c r="N138" s="82" t="s">
        <v>2160</v>
      </c>
      <c r="P138" s="82" t="s">
        <v>2161</v>
      </c>
    </row>
    <row r="139" customFormat="false" ht="15" hidden="false" customHeight="false" outlineLevel="0" collapsed="false">
      <c r="N139" s="82" t="s">
        <v>2162</v>
      </c>
      <c r="P139" s="82" t="s">
        <v>2163</v>
      </c>
    </row>
    <row r="140" customFormat="false" ht="15" hidden="false" customHeight="false" outlineLevel="0" collapsed="false">
      <c r="N140" s="82" t="s">
        <v>2164</v>
      </c>
      <c r="P140" s="82" t="s">
        <v>2165</v>
      </c>
    </row>
    <row r="141" customFormat="false" ht="15" hidden="false" customHeight="false" outlineLevel="0" collapsed="false">
      <c r="N141" s="82" t="s">
        <v>2166</v>
      </c>
      <c r="P141" s="82" t="s">
        <v>2167</v>
      </c>
    </row>
    <row r="142" customFormat="false" ht="15" hidden="false" customHeight="false" outlineLevel="0" collapsed="false">
      <c r="N142" s="82" t="s">
        <v>2168</v>
      </c>
      <c r="P142" s="82" t="s">
        <v>2169</v>
      </c>
    </row>
    <row r="143" customFormat="false" ht="15" hidden="false" customHeight="false" outlineLevel="0" collapsed="false">
      <c r="N143" s="82" t="s">
        <v>2170</v>
      </c>
      <c r="P143" s="82" t="s">
        <v>2171</v>
      </c>
    </row>
    <row r="144" customFormat="false" ht="15" hidden="false" customHeight="false" outlineLevel="0" collapsed="false">
      <c r="N144" s="82" t="s">
        <v>2172</v>
      </c>
      <c r="P144" s="82" t="s">
        <v>2173</v>
      </c>
    </row>
    <row r="145" customFormat="false" ht="15" hidden="false" customHeight="false" outlineLevel="0" collapsed="false">
      <c r="N145" s="82" t="s">
        <v>2174</v>
      </c>
      <c r="P145" s="82" t="s">
        <v>2175</v>
      </c>
    </row>
    <row r="146" customFormat="false" ht="15" hidden="false" customHeight="false" outlineLevel="0" collapsed="false">
      <c r="N146" s="82" t="s">
        <v>2176</v>
      </c>
      <c r="P146" s="82" t="s">
        <v>2177</v>
      </c>
    </row>
    <row r="147" customFormat="false" ht="15" hidden="false" customHeight="false" outlineLevel="0" collapsed="false">
      <c r="N147" s="82" t="s">
        <v>2178</v>
      </c>
      <c r="P147" s="82" t="s">
        <v>2179</v>
      </c>
    </row>
    <row r="148" customFormat="false" ht="15" hidden="false" customHeight="false" outlineLevel="0" collapsed="false">
      <c r="N148" s="82" t="s">
        <v>2180</v>
      </c>
      <c r="P148" s="82" t="s">
        <v>2181</v>
      </c>
    </row>
    <row r="149" customFormat="false" ht="15" hidden="false" customHeight="false" outlineLevel="0" collapsed="false">
      <c r="N149" s="82" t="s">
        <v>2182</v>
      </c>
      <c r="P149" s="82" t="s">
        <v>2183</v>
      </c>
    </row>
    <row r="150" customFormat="false" ht="15" hidden="false" customHeight="false" outlineLevel="0" collapsed="false">
      <c r="N150" s="82" t="s">
        <v>2184</v>
      </c>
      <c r="P150" s="82" t="s">
        <v>2185</v>
      </c>
    </row>
    <row r="151" customFormat="false" ht="15" hidden="false" customHeight="false" outlineLevel="0" collapsed="false">
      <c r="N151" s="82" t="s">
        <v>2186</v>
      </c>
      <c r="P151" s="82" t="s">
        <v>2187</v>
      </c>
    </row>
    <row r="152" customFormat="false" ht="15" hidden="false" customHeight="false" outlineLevel="0" collapsed="false">
      <c r="N152" s="82" t="s">
        <v>2188</v>
      </c>
      <c r="P152" s="82" t="s">
        <v>2189</v>
      </c>
    </row>
    <row r="153" customFormat="false" ht="15" hidden="false" customHeight="false" outlineLevel="0" collapsed="false">
      <c r="N153" s="82" t="s">
        <v>2190</v>
      </c>
      <c r="P153" s="82" t="s">
        <v>2191</v>
      </c>
    </row>
    <row r="154" customFormat="false" ht="15" hidden="false" customHeight="false" outlineLevel="0" collapsed="false">
      <c r="N154" s="82" t="s">
        <v>2192</v>
      </c>
      <c r="P154" s="82" t="s">
        <v>2193</v>
      </c>
    </row>
    <row r="155" customFormat="false" ht="15" hidden="false" customHeight="false" outlineLevel="0" collapsed="false">
      <c r="N155" s="82" t="s">
        <v>2194</v>
      </c>
      <c r="P155" s="82" t="s">
        <v>2195</v>
      </c>
    </row>
    <row r="156" customFormat="false" ht="15" hidden="false" customHeight="false" outlineLevel="0" collapsed="false">
      <c r="N156" s="82" t="s">
        <v>2196</v>
      </c>
      <c r="P156" s="82" t="s">
        <v>2197</v>
      </c>
    </row>
    <row r="157" customFormat="false" ht="15" hidden="false" customHeight="false" outlineLevel="0" collapsed="false">
      <c r="N157" s="82" t="s">
        <v>2198</v>
      </c>
      <c r="P157" s="82" t="s">
        <v>2199</v>
      </c>
    </row>
    <row r="158" customFormat="false" ht="15" hidden="false" customHeight="false" outlineLevel="0" collapsed="false">
      <c r="N158" s="82" t="s">
        <v>2200</v>
      </c>
      <c r="P158" s="82" t="s">
        <v>2201</v>
      </c>
    </row>
    <row r="159" customFormat="false" ht="15" hidden="false" customHeight="false" outlineLevel="0" collapsed="false">
      <c r="N159" s="82" t="s">
        <v>2202</v>
      </c>
      <c r="P159" s="82" t="s">
        <v>2203</v>
      </c>
    </row>
    <row r="160" customFormat="false" ht="15" hidden="false" customHeight="false" outlineLevel="0" collapsed="false">
      <c r="N160" s="82" t="s">
        <v>2204</v>
      </c>
      <c r="P160" s="82" t="s">
        <v>2205</v>
      </c>
    </row>
    <row r="161" customFormat="false" ht="15" hidden="false" customHeight="false" outlineLevel="0" collapsed="false">
      <c r="N161" s="82" t="s">
        <v>2206</v>
      </c>
      <c r="P161" s="82" t="s">
        <v>2207</v>
      </c>
    </row>
    <row r="162" customFormat="false" ht="15" hidden="false" customHeight="false" outlineLevel="0" collapsed="false">
      <c r="N162" s="82" t="s">
        <v>2208</v>
      </c>
      <c r="P162" s="82" t="s">
        <v>2209</v>
      </c>
    </row>
    <row r="163" customFormat="false" ht="15" hidden="false" customHeight="false" outlineLevel="0" collapsed="false">
      <c r="N163" s="82" t="s">
        <v>2210</v>
      </c>
      <c r="P163" s="82" t="s">
        <v>2211</v>
      </c>
    </row>
    <row r="164" customFormat="false" ht="15" hidden="false" customHeight="false" outlineLevel="0" collapsed="false">
      <c r="N164" s="82" t="s">
        <v>2212</v>
      </c>
      <c r="P164" s="82" t="s">
        <v>2213</v>
      </c>
    </row>
    <row r="165" customFormat="false" ht="15" hidden="false" customHeight="false" outlineLevel="0" collapsed="false">
      <c r="N165" s="82" t="s">
        <v>2214</v>
      </c>
      <c r="P165" s="82" t="s">
        <v>2215</v>
      </c>
    </row>
    <row r="166" customFormat="false" ht="15" hidden="false" customHeight="false" outlineLevel="0" collapsed="false">
      <c r="N166" s="82" t="s">
        <v>2216</v>
      </c>
      <c r="P166" s="82" t="s">
        <v>2217</v>
      </c>
    </row>
    <row r="167" customFormat="false" ht="15" hidden="false" customHeight="false" outlineLevel="0" collapsed="false">
      <c r="N167" s="82" t="s">
        <v>2218</v>
      </c>
      <c r="P167" s="82" t="s">
        <v>2219</v>
      </c>
    </row>
    <row r="168" customFormat="false" ht="15" hidden="false" customHeight="false" outlineLevel="0" collapsed="false">
      <c r="N168" s="82" t="s">
        <v>2220</v>
      </c>
      <c r="P168" s="82" t="s">
        <v>2221</v>
      </c>
    </row>
    <row r="169" customFormat="false" ht="15" hidden="false" customHeight="false" outlineLevel="0" collapsed="false">
      <c r="N169" s="82" t="s">
        <v>2222</v>
      </c>
      <c r="P169" s="82" t="s">
        <v>2223</v>
      </c>
    </row>
    <row r="170" customFormat="false" ht="15" hidden="false" customHeight="false" outlineLevel="0" collapsed="false">
      <c r="N170" s="82" t="s">
        <v>2224</v>
      </c>
      <c r="P170" s="82" t="s">
        <v>2225</v>
      </c>
    </row>
    <row r="171" customFormat="false" ht="15" hidden="false" customHeight="false" outlineLevel="0" collapsed="false">
      <c r="N171" s="82" t="s">
        <v>2226</v>
      </c>
      <c r="P171" s="82" t="s">
        <v>2227</v>
      </c>
    </row>
    <row r="172" customFormat="false" ht="15" hidden="false" customHeight="false" outlineLevel="0" collapsed="false">
      <c r="N172" s="82" t="s">
        <v>2228</v>
      </c>
      <c r="P172" s="82" t="s">
        <v>2229</v>
      </c>
    </row>
    <row r="173" customFormat="false" ht="15" hidden="false" customHeight="false" outlineLevel="0" collapsed="false">
      <c r="N173" s="82" t="s">
        <v>2230</v>
      </c>
      <c r="P173" s="82" t="s">
        <v>2231</v>
      </c>
    </row>
    <row r="174" customFormat="false" ht="15" hidden="false" customHeight="false" outlineLevel="0" collapsed="false">
      <c r="N174" s="82" t="s">
        <v>2232</v>
      </c>
      <c r="P174" s="82" t="s">
        <v>2233</v>
      </c>
    </row>
    <row r="175" customFormat="false" ht="15" hidden="false" customHeight="false" outlineLevel="0" collapsed="false">
      <c r="N175" s="82" t="s">
        <v>2234</v>
      </c>
      <c r="P175" s="82" t="s">
        <v>2235</v>
      </c>
    </row>
    <row r="176" customFormat="false" ht="15" hidden="false" customHeight="false" outlineLevel="0" collapsed="false">
      <c r="N176" s="82" t="s">
        <v>2236</v>
      </c>
      <c r="P176" s="82" t="s">
        <v>2237</v>
      </c>
    </row>
    <row r="177" customFormat="false" ht="15" hidden="false" customHeight="false" outlineLevel="0" collapsed="false">
      <c r="N177" s="82" t="s">
        <v>2238</v>
      </c>
      <c r="P177" s="82" t="s">
        <v>2239</v>
      </c>
    </row>
    <row r="178" customFormat="false" ht="15" hidden="false" customHeight="false" outlineLevel="0" collapsed="false">
      <c r="N178" s="82" t="s">
        <v>2240</v>
      </c>
      <c r="P178" s="82" t="s">
        <v>2241</v>
      </c>
    </row>
    <row r="179" customFormat="false" ht="15" hidden="false" customHeight="false" outlineLevel="0" collapsed="false">
      <c r="N179" s="82" t="s">
        <v>2242</v>
      </c>
      <c r="P179" s="82" t="s">
        <v>2243</v>
      </c>
    </row>
    <row r="180" customFormat="false" ht="15" hidden="false" customHeight="false" outlineLevel="0" collapsed="false">
      <c r="N180" s="82" t="s">
        <v>2244</v>
      </c>
      <c r="P180" s="82" t="s">
        <v>2245</v>
      </c>
    </row>
    <row r="181" customFormat="false" ht="15" hidden="false" customHeight="false" outlineLevel="0" collapsed="false">
      <c r="N181" s="82" t="s">
        <v>2246</v>
      </c>
      <c r="P181" s="82" t="s">
        <v>2247</v>
      </c>
    </row>
    <row r="182" customFormat="false" ht="15" hidden="false" customHeight="false" outlineLevel="0" collapsed="false">
      <c r="N182" s="82" t="s">
        <v>2248</v>
      </c>
      <c r="P182" s="82" t="s">
        <v>2249</v>
      </c>
    </row>
    <row r="183" customFormat="false" ht="15" hidden="false" customHeight="false" outlineLevel="0" collapsed="false">
      <c r="N183" s="82" t="s">
        <v>2250</v>
      </c>
    </row>
    <row r="184" customFormat="false" ht="15" hidden="false" customHeight="false" outlineLevel="0" collapsed="false">
      <c r="N184" s="82" t="s">
        <v>2251</v>
      </c>
    </row>
    <row r="185" customFormat="false" ht="15" hidden="false" customHeight="false" outlineLevel="0" collapsed="false">
      <c r="N185" s="82" t="s">
        <v>2252</v>
      </c>
    </row>
    <row r="186" customFormat="false" ht="15" hidden="false" customHeight="false" outlineLevel="0" collapsed="false">
      <c r="N186" s="82" t="s">
        <v>2253</v>
      </c>
    </row>
    <row r="187" customFormat="false" ht="15" hidden="false" customHeight="false" outlineLevel="0" collapsed="false">
      <c r="N187" s="82" t="s">
        <v>2254</v>
      </c>
    </row>
    <row r="188" customFormat="false" ht="15" hidden="false" customHeight="false" outlineLevel="0" collapsed="false">
      <c r="N188" s="82" t="s">
        <v>2255</v>
      </c>
    </row>
    <row r="189" customFormat="false" ht="15" hidden="false" customHeight="false" outlineLevel="0" collapsed="false">
      <c r="N189" s="82" t="s">
        <v>2256</v>
      </c>
    </row>
    <row r="190" customFormat="false" ht="15" hidden="false" customHeight="false" outlineLevel="0" collapsed="false">
      <c r="N190" s="82" t="s">
        <v>2257</v>
      </c>
    </row>
    <row r="191" customFormat="false" ht="15" hidden="false" customHeight="false" outlineLevel="0" collapsed="false">
      <c r="N191" s="82" t="s">
        <v>2258</v>
      </c>
    </row>
    <row r="192" customFormat="false" ht="15" hidden="false" customHeight="false" outlineLevel="0" collapsed="false">
      <c r="N192" s="82" t="s">
        <v>2259</v>
      </c>
    </row>
    <row r="193" customFormat="false" ht="15" hidden="false" customHeight="false" outlineLevel="0" collapsed="false">
      <c r="N193" s="82" t="s">
        <v>2260</v>
      </c>
    </row>
    <row r="194" customFormat="false" ht="15" hidden="false" customHeight="false" outlineLevel="0" collapsed="false">
      <c r="N194" s="82" t="s">
        <v>2261</v>
      </c>
    </row>
    <row r="195" customFormat="false" ht="15" hidden="false" customHeight="false" outlineLevel="0" collapsed="false">
      <c r="N195" s="82" t="s">
        <v>2262</v>
      </c>
    </row>
    <row r="196" customFormat="false" ht="15" hidden="false" customHeight="false" outlineLevel="0" collapsed="false">
      <c r="N196" s="82" t="s">
        <v>2263</v>
      </c>
    </row>
    <row r="197" customFormat="false" ht="15" hidden="false" customHeight="false" outlineLevel="0" collapsed="false">
      <c r="N197" s="82" t="s">
        <v>2264</v>
      </c>
    </row>
    <row r="198" customFormat="false" ht="15" hidden="false" customHeight="false" outlineLevel="0" collapsed="false">
      <c r="N198" s="82" t="s">
        <v>2265</v>
      </c>
    </row>
    <row r="199" customFormat="false" ht="15" hidden="false" customHeight="false" outlineLevel="0" collapsed="false">
      <c r="N199" s="82" t="s">
        <v>2266</v>
      </c>
    </row>
    <row r="200" customFormat="false" ht="15" hidden="false" customHeight="false" outlineLevel="0" collapsed="false">
      <c r="N200" s="82" t="s">
        <v>2267</v>
      </c>
    </row>
    <row r="201" customFormat="false" ht="15" hidden="false" customHeight="false" outlineLevel="0" collapsed="false">
      <c r="N201" s="82" t="s">
        <v>2268</v>
      </c>
    </row>
    <row r="202" customFormat="false" ht="15" hidden="false" customHeight="false" outlineLevel="0" collapsed="false">
      <c r="N202" s="82" t="s">
        <v>2269</v>
      </c>
    </row>
    <row r="203" customFormat="false" ht="15" hidden="false" customHeight="false" outlineLevel="0" collapsed="false">
      <c r="N203" s="82" t="s">
        <v>2270</v>
      </c>
    </row>
    <row r="204" customFormat="false" ht="15" hidden="false" customHeight="false" outlineLevel="0" collapsed="false">
      <c r="N204" s="82" t="s">
        <v>2271</v>
      </c>
    </row>
    <row r="205" customFormat="false" ht="15" hidden="false" customHeight="false" outlineLevel="0" collapsed="false">
      <c r="N205" s="82" t="s">
        <v>2272</v>
      </c>
    </row>
    <row r="206" customFormat="false" ht="15" hidden="false" customHeight="false" outlineLevel="0" collapsed="false">
      <c r="N206" s="82" t="s">
        <v>2273</v>
      </c>
    </row>
    <row r="207" customFormat="false" ht="15" hidden="false" customHeight="false" outlineLevel="0" collapsed="false">
      <c r="N207" s="82" t="s">
        <v>2274</v>
      </c>
    </row>
    <row r="208" customFormat="false" ht="15" hidden="false" customHeight="false" outlineLevel="0" collapsed="false">
      <c r="N208" s="82" t="s">
        <v>2275</v>
      </c>
    </row>
    <row r="209" customFormat="false" ht="15" hidden="false" customHeight="false" outlineLevel="0" collapsed="false">
      <c r="N209" s="82" t="s">
        <v>2276</v>
      </c>
    </row>
    <row r="210" customFormat="false" ht="15" hidden="false" customHeight="false" outlineLevel="0" collapsed="false">
      <c r="N210" s="82" t="s">
        <v>2277</v>
      </c>
    </row>
    <row r="211" customFormat="false" ht="15" hidden="false" customHeight="false" outlineLevel="0" collapsed="false">
      <c r="N211" s="82" t="s">
        <v>2278</v>
      </c>
    </row>
    <row r="212" customFormat="false" ht="15" hidden="false" customHeight="false" outlineLevel="0" collapsed="false">
      <c r="N212" s="82" t="s">
        <v>2279</v>
      </c>
    </row>
    <row r="213" customFormat="false" ht="15" hidden="false" customHeight="false" outlineLevel="0" collapsed="false">
      <c r="N213" s="82" t="s">
        <v>2280</v>
      </c>
    </row>
    <row r="214" customFormat="false" ht="15" hidden="false" customHeight="false" outlineLevel="0" collapsed="false">
      <c r="N214" s="82" t="s">
        <v>2281</v>
      </c>
    </row>
    <row r="215" customFormat="false" ht="15" hidden="false" customHeight="false" outlineLevel="0" collapsed="false">
      <c r="N215" s="82" t="s">
        <v>2282</v>
      </c>
    </row>
    <row r="216" customFormat="false" ht="15" hidden="false" customHeight="false" outlineLevel="0" collapsed="false">
      <c r="N216" s="82" t="s">
        <v>2283</v>
      </c>
    </row>
    <row r="217" customFormat="false" ht="15" hidden="false" customHeight="false" outlineLevel="0" collapsed="false">
      <c r="N217" s="82" t="s">
        <v>2284</v>
      </c>
    </row>
    <row r="218" customFormat="false" ht="15" hidden="false" customHeight="false" outlineLevel="0" collapsed="false">
      <c r="N218" s="82" t="s">
        <v>2285</v>
      </c>
    </row>
    <row r="219" customFormat="false" ht="15" hidden="false" customHeight="false" outlineLevel="0" collapsed="false">
      <c r="N219" s="82" t="s">
        <v>2286</v>
      </c>
    </row>
    <row r="220" customFormat="false" ht="15" hidden="false" customHeight="false" outlineLevel="0" collapsed="false">
      <c r="N220" s="82" t="s">
        <v>2287</v>
      </c>
    </row>
    <row r="221" customFormat="false" ht="15" hidden="false" customHeight="false" outlineLevel="0" collapsed="false">
      <c r="N221" s="82" t="s">
        <v>2288</v>
      </c>
    </row>
    <row r="222" customFormat="false" ht="15" hidden="false" customHeight="false" outlineLevel="0" collapsed="false">
      <c r="N222" s="82" t="s">
        <v>2289</v>
      </c>
    </row>
    <row r="223" customFormat="false" ht="15" hidden="false" customHeight="false" outlineLevel="0" collapsed="false">
      <c r="N223" s="82" t="s">
        <v>2290</v>
      </c>
    </row>
    <row r="224" customFormat="false" ht="15" hidden="false" customHeight="false" outlineLevel="0" collapsed="false">
      <c r="N224" s="82" t="s">
        <v>2291</v>
      </c>
    </row>
    <row r="225" customFormat="false" ht="15" hidden="false" customHeight="false" outlineLevel="0" collapsed="false">
      <c r="N225" s="82" t="s">
        <v>2292</v>
      </c>
    </row>
    <row r="226" customFormat="false" ht="15" hidden="false" customHeight="false" outlineLevel="0" collapsed="false">
      <c r="N226" s="82" t="s">
        <v>2293</v>
      </c>
    </row>
    <row r="227" customFormat="false" ht="15" hidden="false" customHeight="false" outlineLevel="0" collapsed="false">
      <c r="N227" s="82" t="s">
        <v>2294</v>
      </c>
    </row>
    <row r="228" customFormat="false" ht="15" hidden="false" customHeight="false" outlineLevel="0" collapsed="false">
      <c r="N228" s="82" t="s">
        <v>2295</v>
      </c>
    </row>
    <row r="229" customFormat="false" ht="15" hidden="false" customHeight="false" outlineLevel="0" collapsed="false">
      <c r="N229" s="82" t="s">
        <v>2296</v>
      </c>
    </row>
    <row r="230" customFormat="false" ht="15" hidden="false" customHeight="false" outlineLevel="0" collapsed="false">
      <c r="N230" s="82" t="s">
        <v>2297</v>
      </c>
    </row>
    <row r="231" customFormat="false" ht="15" hidden="false" customHeight="false" outlineLevel="0" collapsed="false">
      <c r="N231" s="82" t="s">
        <v>2298</v>
      </c>
    </row>
    <row r="232" customFormat="false" ht="15" hidden="false" customHeight="false" outlineLevel="0" collapsed="false">
      <c r="N232" s="82" t="s">
        <v>2299</v>
      </c>
    </row>
    <row r="233" customFormat="false" ht="15" hidden="false" customHeight="false" outlineLevel="0" collapsed="false">
      <c r="N233" s="82" t="s">
        <v>2300</v>
      </c>
    </row>
    <row r="234" customFormat="false" ht="15" hidden="false" customHeight="false" outlineLevel="0" collapsed="false">
      <c r="N234" s="82" t="s">
        <v>2301</v>
      </c>
    </row>
    <row r="235" customFormat="false" ht="15" hidden="false" customHeight="false" outlineLevel="0" collapsed="false">
      <c r="N235" s="82" t="s">
        <v>2302</v>
      </c>
    </row>
    <row r="236" customFormat="false" ht="15" hidden="false" customHeight="false" outlineLevel="0" collapsed="false">
      <c r="N236" s="82" t="s">
        <v>2303</v>
      </c>
    </row>
    <row r="237" customFormat="false" ht="15" hidden="false" customHeight="false" outlineLevel="0" collapsed="false">
      <c r="N237" s="82" t="s">
        <v>2304</v>
      </c>
    </row>
    <row r="238" customFormat="false" ht="15" hidden="false" customHeight="false" outlineLevel="0" collapsed="false">
      <c r="N238" s="82" t="s">
        <v>2305</v>
      </c>
    </row>
    <row r="239" customFormat="false" ht="15" hidden="false" customHeight="false" outlineLevel="0" collapsed="false">
      <c r="N239" s="82" t="s">
        <v>2306</v>
      </c>
    </row>
    <row r="240" customFormat="false" ht="15" hidden="false" customHeight="false" outlineLevel="0" collapsed="false">
      <c r="N240" s="82" t="s">
        <v>2307</v>
      </c>
    </row>
    <row r="241" customFormat="false" ht="15" hidden="false" customHeight="false" outlineLevel="0" collapsed="false">
      <c r="N241" s="82" t="s">
        <v>2308</v>
      </c>
    </row>
    <row r="242" customFormat="false" ht="15" hidden="false" customHeight="false" outlineLevel="0" collapsed="false">
      <c r="N242" s="82" t="s">
        <v>2309</v>
      </c>
    </row>
    <row r="243" customFormat="false" ht="15" hidden="false" customHeight="false" outlineLevel="0" collapsed="false">
      <c r="N243" s="82" t="s">
        <v>2310</v>
      </c>
    </row>
    <row r="244" customFormat="false" ht="15" hidden="false" customHeight="false" outlineLevel="0" collapsed="false">
      <c r="N244" s="82" t="s">
        <v>2311</v>
      </c>
    </row>
    <row r="245" customFormat="false" ht="15" hidden="false" customHeight="false" outlineLevel="0" collapsed="false">
      <c r="N245" s="82" t="s">
        <v>2312</v>
      </c>
    </row>
    <row r="246" customFormat="false" ht="15" hidden="false" customHeight="false" outlineLevel="0" collapsed="false">
      <c r="N246" s="82" t="s">
        <v>2313</v>
      </c>
    </row>
    <row r="247" customFormat="false" ht="15" hidden="false" customHeight="false" outlineLevel="0" collapsed="false">
      <c r="N247" s="82" t="s">
        <v>2314</v>
      </c>
    </row>
    <row r="248" customFormat="false" ht="15" hidden="false" customHeight="false" outlineLevel="0" collapsed="false">
      <c r="N248" s="82" t="s">
        <v>2315</v>
      </c>
    </row>
    <row r="249" customFormat="false" ht="15" hidden="false" customHeight="false" outlineLevel="0" collapsed="false">
      <c r="N249" s="82" t="s">
        <v>2316</v>
      </c>
    </row>
    <row r="250" customFormat="false" ht="15" hidden="false" customHeight="false" outlineLevel="0" collapsed="false">
      <c r="N250" s="82" t="s">
        <v>2317</v>
      </c>
    </row>
    <row r="251" customFormat="false" ht="15" hidden="false" customHeight="false" outlineLevel="0" collapsed="false">
      <c r="N251" s="82" t="s">
        <v>2318</v>
      </c>
    </row>
    <row r="252" customFormat="false" ht="15" hidden="false" customHeight="false" outlineLevel="0" collapsed="false">
      <c r="N252" s="82" t="s">
        <v>2319</v>
      </c>
    </row>
    <row r="253" customFormat="false" ht="15" hidden="false" customHeight="false" outlineLevel="0" collapsed="false">
      <c r="N253" s="82" t="s">
        <v>2320</v>
      </c>
    </row>
    <row r="254" customFormat="false" ht="15" hidden="false" customHeight="false" outlineLevel="0" collapsed="false">
      <c r="N254" s="82" t="s">
        <v>2321</v>
      </c>
    </row>
    <row r="255" customFormat="false" ht="15" hidden="false" customHeight="false" outlineLevel="0" collapsed="false">
      <c r="N255" s="82" t="s">
        <v>2322</v>
      </c>
    </row>
    <row r="256" customFormat="false" ht="15" hidden="false" customHeight="false" outlineLevel="0" collapsed="false">
      <c r="N256" s="82" t="s">
        <v>2323</v>
      </c>
    </row>
    <row r="257" customFormat="false" ht="15" hidden="false" customHeight="false" outlineLevel="0" collapsed="false">
      <c r="N257" s="82" t="s">
        <v>2324</v>
      </c>
    </row>
    <row r="258" customFormat="false" ht="15" hidden="false" customHeight="false" outlineLevel="0" collapsed="false">
      <c r="N258" s="82" t="s">
        <v>2325</v>
      </c>
    </row>
    <row r="259" customFormat="false" ht="15" hidden="false" customHeight="false" outlineLevel="0" collapsed="false">
      <c r="N259" s="82" t="s">
        <v>2326</v>
      </c>
    </row>
    <row r="260" customFormat="false" ht="15" hidden="false" customHeight="false" outlineLevel="0" collapsed="false">
      <c r="N260" s="82" t="s">
        <v>2327</v>
      </c>
    </row>
    <row r="261" customFormat="false" ht="15" hidden="false" customHeight="false" outlineLevel="0" collapsed="false">
      <c r="N261" s="82" t="s">
        <v>2328</v>
      </c>
    </row>
    <row r="262" customFormat="false" ht="15" hidden="false" customHeight="false" outlineLevel="0" collapsed="false">
      <c r="N262" s="82" t="s">
        <v>2329</v>
      </c>
    </row>
    <row r="263" customFormat="false" ht="15" hidden="false" customHeight="false" outlineLevel="0" collapsed="false">
      <c r="N263" s="82" t="s">
        <v>2330</v>
      </c>
    </row>
    <row r="264" customFormat="false" ht="15" hidden="false" customHeight="false" outlineLevel="0" collapsed="false">
      <c r="N264" s="82" t="s">
        <v>2331</v>
      </c>
    </row>
    <row r="265" customFormat="false" ht="15" hidden="false" customHeight="false" outlineLevel="0" collapsed="false">
      <c r="N265" s="82" t="s">
        <v>2332</v>
      </c>
    </row>
    <row r="266" customFormat="false" ht="15" hidden="false" customHeight="false" outlineLevel="0" collapsed="false">
      <c r="N266" s="82" t="s">
        <v>2333</v>
      </c>
    </row>
    <row r="267" customFormat="false" ht="15" hidden="false" customHeight="false" outlineLevel="0" collapsed="false">
      <c r="N267" s="82" t="s">
        <v>2334</v>
      </c>
    </row>
    <row r="268" customFormat="false" ht="15" hidden="false" customHeight="false" outlineLevel="0" collapsed="false">
      <c r="N268" s="82" t="s">
        <v>2335</v>
      </c>
    </row>
    <row r="269" customFormat="false" ht="15" hidden="false" customHeight="false" outlineLevel="0" collapsed="false">
      <c r="N269" s="82" t="s">
        <v>2336</v>
      </c>
    </row>
    <row r="270" customFormat="false" ht="15" hidden="false" customHeight="false" outlineLevel="0" collapsed="false">
      <c r="N270" s="82" t="s">
        <v>2337</v>
      </c>
    </row>
    <row r="271" customFormat="false" ht="15" hidden="false" customHeight="false" outlineLevel="0" collapsed="false">
      <c r="N271" s="82" t="s">
        <v>2338</v>
      </c>
    </row>
    <row r="272" customFormat="false" ht="15" hidden="false" customHeight="false" outlineLevel="0" collapsed="false">
      <c r="N272" s="82" t="s">
        <v>2339</v>
      </c>
    </row>
    <row r="273" customFormat="false" ht="15" hidden="false" customHeight="false" outlineLevel="0" collapsed="false">
      <c r="N273" s="82" t="s">
        <v>2340</v>
      </c>
    </row>
    <row r="274" customFormat="false" ht="15" hidden="false" customHeight="false" outlineLevel="0" collapsed="false">
      <c r="N274" s="82" t="s">
        <v>2341</v>
      </c>
    </row>
    <row r="275" customFormat="false" ht="15" hidden="false" customHeight="false" outlineLevel="0" collapsed="false">
      <c r="N275" s="82" t="s">
        <v>2342</v>
      </c>
    </row>
    <row r="276" customFormat="false" ht="15" hidden="false" customHeight="false" outlineLevel="0" collapsed="false">
      <c r="N276" s="82" t="s">
        <v>2343</v>
      </c>
    </row>
    <row r="277" customFormat="false" ht="15" hidden="false" customHeight="false" outlineLevel="0" collapsed="false">
      <c r="N277" s="82" t="s">
        <v>2344</v>
      </c>
    </row>
    <row r="278" customFormat="false" ht="15" hidden="false" customHeight="false" outlineLevel="0" collapsed="false">
      <c r="N278" s="82" t="s">
        <v>2345</v>
      </c>
    </row>
    <row r="279" customFormat="false" ht="15" hidden="false" customHeight="false" outlineLevel="0" collapsed="false">
      <c r="N279" s="82" t="s">
        <v>2346</v>
      </c>
    </row>
    <row r="280" customFormat="false" ht="15" hidden="false" customHeight="false" outlineLevel="0" collapsed="false">
      <c r="N280" s="82" t="s">
        <v>2347</v>
      </c>
    </row>
    <row r="281" customFormat="false" ht="15" hidden="false" customHeight="false" outlineLevel="0" collapsed="false">
      <c r="N281" s="82" t="s">
        <v>2348</v>
      </c>
    </row>
    <row r="282" customFormat="false" ht="15" hidden="false" customHeight="false" outlineLevel="0" collapsed="false">
      <c r="N282" s="82" t="s">
        <v>2349</v>
      </c>
    </row>
    <row r="283" customFormat="false" ht="15" hidden="false" customHeight="false" outlineLevel="0" collapsed="false">
      <c r="N283" s="82" t="s">
        <v>2350</v>
      </c>
    </row>
    <row r="284" customFormat="false" ht="15" hidden="false" customHeight="false" outlineLevel="0" collapsed="false">
      <c r="N284" s="82" t="s">
        <v>2351</v>
      </c>
    </row>
    <row r="285" customFormat="false" ht="15" hidden="false" customHeight="false" outlineLevel="0" collapsed="false">
      <c r="N285" s="82" t="s">
        <v>2352</v>
      </c>
    </row>
    <row r="286" customFormat="false" ht="15" hidden="false" customHeight="false" outlineLevel="0" collapsed="false">
      <c r="N286" s="82" t="s">
        <v>2353</v>
      </c>
    </row>
    <row r="287" customFormat="false" ht="15" hidden="false" customHeight="false" outlineLevel="0" collapsed="false">
      <c r="N287" s="82" t="s">
        <v>2354</v>
      </c>
    </row>
    <row r="288" customFormat="false" ht="15" hidden="false" customHeight="false" outlineLevel="0" collapsed="false">
      <c r="N288" s="82" t="s">
        <v>2355</v>
      </c>
    </row>
    <row r="289" customFormat="false" ht="15" hidden="false" customHeight="false" outlineLevel="0" collapsed="false">
      <c r="N289" s="82" t="s">
        <v>2356</v>
      </c>
    </row>
    <row r="290" customFormat="false" ht="15" hidden="false" customHeight="false" outlineLevel="0" collapsed="false">
      <c r="N290" s="82" t="s">
        <v>2357</v>
      </c>
    </row>
    <row r="291" customFormat="false" ht="15" hidden="false" customHeight="false" outlineLevel="0" collapsed="false">
      <c r="N291" s="82" t="s">
        <v>2358</v>
      </c>
    </row>
    <row r="292" customFormat="false" ht="15" hidden="false" customHeight="false" outlineLevel="0" collapsed="false">
      <c r="N292" s="82" t="s">
        <v>2359</v>
      </c>
    </row>
    <row r="293" customFormat="false" ht="15" hidden="false" customHeight="false" outlineLevel="0" collapsed="false">
      <c r="N293" s="82" t="s">
        <v>2360</v>
      </c>
    </row>
    <row r="294" customFormat="false" ht="15" hidden="false" customHeight="false" outlineLevel="0" collapsed="false">
      <c r="N294" s="82" t="s">
        <v>2361</v>
      </c>
    </row>
    <row r="295" customFormat="false" ht="15" hidden="false" customHeight="false" outlineLevel="0" collapsed="false">
      <c r="N295" s="82" t="s">
        <v>2362</v>
      </c>
    </row>
    <row r="296" customFormat="false" ht="15" hidden="false" customHeight="false" outlineLevel="0" collapsed="false">
      <c r="N296" s="82" t="s">
        <v>2363</v>
      </c>
    </row>
    <row r="297" customFormat="false" ht="15" hidden="false" customHeight="false" outlineLevel="0" collapsed="false">
      <c r="N297" s="82" t="s">
        <v>2364</v>
      </c>
    </row>
    <row r="298" customFormat="false" ht="15" hidden="false" customHeight="false" outlineLevel="0" collapsed="false">
      <c r="N298" s="82" t="s">
        <v>2365</v>
      </c>
    </row>
    <row r="299" customFormat="false" ht="15" hidden="false" customHeight="false" outlineLevel="0" collapsed="false">
      <c r="N299" s="82" t="s">
        <v>2366</v>
      </c>
    </row>
    <row r="300" customFormat="false" ht="15" hidden="false" customHeight="false" outlineLevel="0" collapsed="false">
      <c r="N300" s="82" t="s">
        <v>2367</v>
      </c>
    </row>
    <row r="301" customFormat="false" ht="15" hidden="false" customHeight="false" outlineLevel="0" collapsed="false">
      <c r="N301" s="82" t="s">
        <v>2368</v>
      </c>
    </row>
    <row r="302" customFormat="false" ht="15" hidden="false" customHeight="false" outlineLevel="0" collapsed="false">
      <c r="N302" s="82" t="s">
        <v>2369</v>
      </c>
    </row>
    <row r="303" customFormat="false" ht="15" hidden="false" customHeight="false" outlineLevel="0" collapsed="false">
      <c r="N303" s="82" t="s">
        <v>2370</v>
      </c>
    </row>
    <row r="304" customFormat="false" ht="15" hidden="false" customHeight="false" outlineLevel="0" collapsed="false">
      <c r="N304" s="82" t="s">
        <v>2371</v>
      </c>
    </row>
    <row r="305" customFormat="false" ht="15" hidden="false" customHeight="false" outlineLevel="0" collapsed="false">
      <c r="N305" s="82" t="s">
        <v>2372</v>
      </c>
    </row>
    <row r="306" customFormat="false" ht="15" hidden="false" customHeight="false" outlineLevel="0" collapsed="false">
      <c r="N306" s="82" t="s">
        <v>2373</v>
      </c>
    </row>
    <row r="307" customFormat="false" ht="15" hidden="false" customHeight="false" outlineLevel="0" collapsed="false">
      <c r="N307" s="82" t="s">
        <v>2374</v>
      </c>
    </row>
    <row r="308" customFormat="false" ht="15" hidden="false" customHeight="false" outlineLevel="0" collapsed="false">
      <c r="N308" s="82" t="s">
        <v>2375</v>
      </c>
    </row>
    <row r="309" customFormat="false" ht="15" hidden="false" customHeight="false" outlineLevel="0" collapsed="false">
      <c r="N309" s="82" t="s">
        <v>2376</v>
      </c>
    </row>
    <row r="310" customFormat="false" ht="15" hidden="false" customHeight="false" outlineLevel="0" collapsed="false">
      <c r="N310" s="82" t="s">
        <v>2377</v>
      </c>
    </row>
    <row r="311" customFormat="false" ht="15" hidden="false" customHeight="false" outlineLevel="0" collapsed="false">
      <c r="N311" s="82" t="s">
        <v>2378</v>
      </c>
    </row>
    <row r="312" customFormat="false" ht="15" hidden="false" customHeight="false" outlineLevel="0" collapsed="false">
      <c r="N312" s="82" t="s">
        <v>2379</v>
      </c>
    </row>
    <row r="313" customFormat="false" ht="15" hidden="false" customHeight="false" outlineLevel="0" collapsed="false">
      <c r="N313" s="82" t="s">
        <v>2380</v>
      </c>
    </row>
    <row r="314" customFormat="false" ht="15" hidden="false" customHeight="false" outlineLevel="0" collapsed="false">
      <c r="N314" s="82" t="s">
        <v>2381</v>
      </c>
    </row>
    <row r="315" customFormat="false" ht="15" hidden="false" customHeight="false" outlineLevel="0" collapsed="false">
      <c r="N315" s="82" t="s">
        <v>2382</v>
      </c>
    </row>
    <row r="316" customFormat="false" ht="15" hidden="false" customHeight="false" outlineLevel="0" collapsed="false">
      <c r="N316" s="82" t="s">
        <v>2383</v>
      </c>
    </row>
    <row r="317" customFormat="false" ht="15" hidden="false" customHeight="false" outlineLevel="0" collapsed="false">
      <c r="N317" s="82" t="s">
        <v>2384</v>
      </c>
    </row>
    <row r="318" customFormat="false" ht="15" hidden="false" customHeight="false" outlineLevel="0" collapsed="false">
      <c r="N318" s="82" t="s">
        <v>2385</v>
      </c>
    </row>
    <row r="319" customFormat="false" ht="15" hidden="false" customHeight="false" outlineLevel="0" collapsed="false">
      <c r="N319" s="82" t="s">
        <v>2386</v>
      </c>
    </row>
    <row r="320" customFormat="false" ht="15" hidden="false" customHeight="false" outlineLevel="0" collapsed="false">
      <c r="N320" s="82" t="s">
        <v>2387</v>
      </c>
    </row>
    <row r="321" customFormat="false" ht="15" hidden="false" customHeight="false" outlineLevel="0" collapsed="false">
      <c r="N321" s="82" t="s">
        <v>2388</v>
      </c>
    </row>
    <row r="322" customFormat="false" ht="15" hidden="false" customHeight="false" outlineLevel="0" collapsed="false">
      <c r="N322" s="82" t="s">
        <v>2389</v>
      </c>
    </row>
    <row r="323" customFormat="false" ht="15" hidden="false" customHeight="false" outlineLevel="0" collapsed="false">
      <c r="N323" s="82" t="s">
        <v>2390</v>
      </c>
    </row>
    <row r="324" customFormat="false" ht="15" hidden="false" customHeight="false" outlineLevel="0" collapsed="false">
      <c r="N324" s="82" t="s">
        <v>2391</v>
      </c>
    </row>
    <row r="325" customFormat="false" ht="15" hidden="false" customHeight="false" outlineLevel="0" collapsed="false">
      <c r="N325" s="82" t="s">
        <v>2392</v>
      </c>
    </row>
    <row r="326" customFormat="false" ht="15" hidden="false" customHeight="false" outlineLevel="0" collapsed="false">
      <c r="N326" s="82" t="s">
        <v>2393</v>
      </c>
    </row>
    <row r="327" customFormat="false" ht="15" hidden="false" customHeight="false" outlineLevel="0" collapsed="false">
      <c r="N327" s="82" t="s">
        <v>2394</v>
      </c>
    </row>
    <row r="328" customFormat="false" ht="15" hidden="false" customHeight="false" outlineLevel="0" collapsed="false">
      <c r="N328" s="82" t="s">
        <v>2395</v>
      </c>
    </row>
    <row r="329" customFormat="false" ht="15" hidden="false" customHeight="false" outlineLevel="0" collapsed="false">
      <c r="N329" s="82" t="s">
        <v>2396</v>
      </c>
    </row>
    <row r="330" customFormat="false" ht="15" hidden="false" customHeight="false" outlineLevel="0" collapsed="false">
      <c r="N330" s="82" t="s">
        <v>2397</v>
      </c>
    </row>
    <row r="331" customFormat="false" ht="15" hidden="false" customHeight="false" outlineLevel="0" collapsed="false">
      <c r="N331" s="82" t="s">
        <v>2398</v>
      </c>
    </row>
    <row r="332" customFormat="false" ht="15" hidden="false" customHeight="false" outlineLevel="0" collapsed="false">
      <c r="N332" s="82" t="s">
        <v>2399</v>
      </c>
    </row>
    <row r="333" customFormat="false" ht="15" hidden="false" customHeight="false" outlineLevel="0" collapsed="false">
      <c r="N333" s="82" t="s">
        <v>2400</v>
      </c>
    </row>
    <row r="334" customFormat="false" ht="15" hidden="false" customHeight="false" outlineLevel="0" collapsed="false">
      <c r="N334" s="82" t="s">
        <v>2401</v>
      </c>
    </row>
    <row r="335" customFormat="false" ht="15" hidden="false" customHeight="false" outlineLevel="0" collapsed="false">
      <c r="N335" s="82" t="s">
        <v>2402</v>
      </c>
    </row>
    <row r="336" customFormat="false" ht="15" hidden="false" customHeight="false" outlineLevel="0" collapsed="false">
      <c r="N336" s="82" t="s">
        <v>2403</v>
      </c>
    </row>
    <row r="337" customFormat="false" ht="15" hidden="false" customHeight="false" outlineLevel="0" collapsed="false">
      <c r="N337" s="82" t="s">
        <v>2404</v>
      </c>
    </row>
    <row r="338" customFormat="false" ht="15" hidden="false" customHeight="false" outlineLevel="0" collapsed="false">
      <c r="N338" s="82" t="s">
        <v>2405</v>
      </c>
    </row>
    <row r="339" customFormat="false" ht="15" hidden="false" customHeight="false" outlineLevel="0" collapsed="false">
      <c r="N339" s="82" t="s">
        <v>2406</v>
      </c>
    </row>
    <row r="340" customFormat="false" ht="15" hidden="false" customHeight="false" outlineLevel="0" collapsed="false">
      <c r="N340" s="82" t="s">
        <v>2407</v>
      </c>
    </row>
    <row r="341" customFormat="false" ht="15" hidden="false" customHeight="false" outlineLevel="0" collapsed="false">
      <c r="N341" s="82" t="s">
        <v>2408</v>
      </c>
    </row>
    <row r="342" customFormat="false" ht="15" hidden="false" customHeight="false" outlineLevel="0" collapsed="false">
      <c r="N342" s="82" t="s">
        <v>2409</v>
      </c>
    </row>
    <row r="343" customFormat="false" ht="15" hidden="false" customHeight="false" outlineLevel="0" collapsed="false">
      <c r="N343" s="82" t="s">
        <v>2410</v>
      </c>
    </row>
    <row r="344" customFormat="false" ht="15" hidden="false" customHeight="false" outlineLevel="0" collapsed="false">
      <c r="N344" s="82" t="s">
        <v>2411</v>
      </c>
    </row>
    <row r="345" customFormat="false" ht="15" hidden="false" customHeight="false" outlineLevel="0" collapsed="false">
      <c r="N345" s="82" t="s">
        <v>2412</v>
      </c>
    </row>
    <row r="346" customFormat="false" ht="15" hidden="false" customHeight="false" outlineLevel="0" collapsed="false">
      <c r="N346" s="82" t="s">
        <v>2413</v>
      </c>
    </row>
    <row r="347" customFormat="false" ht="15" hidden="false" customHeight="false" outlineLevel="0" collapsed="false">
      <c r="N347" s="82" t="s">
        <v>2414</v>
      </c>
    </row>
    <row r="348" customFormat="false" ht="15" hidden="false" customHeight="false" outlineLevel="0" collapsed="false">
      <c r="N348" s="82" t="s">
        <v>2415</v>
      </c>
    </row>
    <row r="349" customFormat="false" ht="15" hidden="false" customHeight="false" outlineLevel="0" collapsed="false">
      <c r="N349" s="82" t="s">
        <v>2416</v>
      </c>
    </row>
    <row r="350" customFormat="false" ht="15" hidden="false" customHeight="false" outlineLevel="0" collapsed="false">
      <c r="N350" s="82" t="s">
        <v>2417</v>
      </c>
    </row>
    <row r="351" customFormat="false" ht="15" hidden="false" customHeight="false" outlineLevel="0" collapsed="false">
      <c r="N351" s="82" t="s">
        <v>2418</v>
      </c>
    </row>
    <row r="352" customFormat="false" ht="15" hidden="false" customHeight="false" outlineLevel="0" collapsed="false">
      <c r="N352" s="82" t="s">
        <v>2419</v>
      </c>
    </row>
    <row r="353" customFormat="false" ht="15" hidden="false" customHeight="false" outlineLevel="0" collapsed="false">
      <c r="N353" s="82" t="s">
        <v>2420</v>
      </c>
    </row>
    <row r="354" customFormat="false" ht="15" hidden="false" customHeight="false" outlineLevel="0" collapsed="false">
      <c r="N354" s="82" t="s">
        <v>2421</v>
      </c>
    </row>
    <row r="355" customFormat="false" ht="15" hidden="false" customHeight="false" outlineLevel="0" collapsed="false">
      <c r="N355" s="82" t="s">
        <v>2422</v>
      </c>
    </row>
    <row r="356" customFormat="false" ht="15" hidden="false" customHeight="false" outlineLevel="0" collapsed="false">
      <c r="N356" s="82" t="s">
        <v>2423</v>
      </c>
    </row>
    <row r="357" customFormat="false" ht="15" hidden="false" customHeight="false" outlineLevel="0" collapsed="false">
      <c r="N357" s="82" t="s">
        <v>2424</v>
      </c>
    </row>
    <row r="358" customFormat="false" ht="15" hidden="false" customHeight="false" outlineLevel="0" collapsed="false">
      <c r="N358" s="82" t="s">
        <v>2425</v>
      </c>
    </row>
    <row r="359" customFormat="false" ht="15" hidden="false" customHeight="false" outlineLevel="0" collapsed="false">
      <c r="N359" s="82" t="s">
        <v>2426</v>
      </c>
    </row>
    <row r="360" customFormat="false" ht="15" hidden="false" customHeight="false" outlineLevel="0" collapsed="false">
      <c r="N360" s="82" t="s">
        <v>2427</v>
      </c>
    </row>
    <row r="361" customFormat="false" ht="15" hidden="false" customHeight="false" outlineLevel="0" collapsed="false">
      <c r="N361" s="82" t="s">
        <v>2428</v>
      </c>
    </row>
    <row r="362" customFormat="false" ht="15" hidden="false" customHeight="false" outlineLevel="0" collapsed="false">
      <c r="N362" s="82" t="s">
        <v>2429</v>
      </c>
    </row>
    <row r="363" customFormat="false" ht="15" hidden="false" customHeight="false" outlineLevel="0" collapsed="false">
      <c r="N363" s="82" t="s">
        <v>2430</v>
      </c>
    </row>
    <row r="364" customFormat="false" ht="15" hidden="false" customHeight="false" outlineLevel="0" collapsed="false">
      <c r="N364" s="82" t="s">
        <v>2431</v>
      </c>
    </row>
    <row r="365" customFormat="false" ht="15" hidden="false" customHeight="false" outlineLevel="0" collapsed="false">
      <c r="N365" s="82" t="s">
        <v>2432</v>
      </c>
    </row>
    <row r="366" customFormat="false" ht="15" hidden="false" customHeight="false" outlineLevel="0" collapsed="false">
      <c r="N366" s="82" t="s">
        <v>2433</v>
      </c>
    </row>
    <row r="367" customFormat="false" ht="15" hidden="false" customHeight="false" outlineLevel="0" collapsed="false">
      <c r="N367" s="82" t="s">
        <v>2434</v>
      </c>
    </row>
    <row r="368" customFormat="false" ht="15" hidden="false" customHeight="false" outlineLevel="0" collapsed="false">
      <c r="N368" s="82" t="s">
        <v>2435</v>
      </c>
    </row>
    <row r="369" customFormat="false" ht="15" hidden="false" customHeight="false" outlineLevel="0" collapsed="false">
      <c r="N369" s="82" t="s">
        <v>2436</v>
      </c>
    </row>
    <row r="370" customFormat="false" ht="15" hidden="false" customHeight="false" outlineLevel="0" collapsed="false">
      <c r="N370" s="82" t="s">
        <v>2437</v>
      </c>
    </row>
    <row r="371" customFormat="false" ht="15" hidden="false" customHeight="false" outlineLevel="0" collapsed="false">
      <c r="N371" s="82" t="s">
        <v>2438</v>
      </c>
    </row>
    <row r="372" customFormat="false" ht="15" hidden="false" customHeight="false" outlineLevel="0" collapsed="false">
      <c r="N372" s="82" t="s">
        <v>2439</v>
      </c>
    </row>
    <row r="373" customFormat="false" ht="15" hidden="false" customHeight="false" outlineLevel="0" collapsed="false">
      <c r="N373" s="82" t="s">
        <v>2440</v>
      </c>
    </row>
    <row r="374" customFormat="false" ht="15" hidden="false" customHeight="false" outlineLevel="0" collapsed="false">
      <c r="N374" s="82" t="s">
        <v>2441</v>
      </c>
    </row>
    <row r="375" customFormat="false" ht="15" hidden="false" customHeight="false" outlineLevel="0" collapsed="false">
      <c r="N375" s="82" t="s">
        <v>2442</v>
      </c>
    </row>
    <row r="376" customFormat="false" ht="15" hidden="false" customHeight="false" outlineLevel="0" collapsed="false">
      <c r="N376" s="82" t="s">
        <v>2443</v>
      </c>
    </row>
    <row r="377" customFormat="false" ht="15" hidden="false" customHeight="false" outlineLevel="0" collapsed="false">
      <c r="N377" s="82" t="s">
        <v>2444</v>
      </c>
    </row>
    <row r="378" customFormat="false" ht="15" hidden="false" customHeight="false" outlineLevel="0" collapsed="false">
      <c r="N378" s="82" t="s">
        <v>2445</v>
      </c>
    </row>
    <row r="379" customFormat="false" ht="15" hidden="false" customHeight="false" outlineLevel="0" collapsed="false">
      <c r="N379" s="82" t="s">
        <v>2446</v>
      </c>
    </row>
    <row r="380" customFormat="false" ht="15" hidden="false" customHeight="false" outlineLevel="0" collapsed="false">
      <c r="N380" s="82" t="s">
        <v>2447</v>
      </c>
    </row>
    <row r="381" customFormat="false" ht="15" hidden="false" customHeight="false" outlineLevel="0" collapsed="false">
      <c r="N381" s="82" t="s">
        <v>2448</v>
      </c>
    </row>
    <row r="382" customFormat="false" ht="15" hidden="false" customHeight="false" outlineLevel="0" collapsed="false">
      <c r="N382" s="82" t="s">
        <v>2449</v>
      </c>
    </row>
    <row r="383" customFormat="false" ht="15" hidden="false" customHeight="false" outlineLevel="0" collapsed="false">
      <c r="N383" s="82" t="s">
        <v>2450</v>
      </c>
    </row>
    <row r="384" customFormat="false" ht="15" hidden="false" customHeight="false" outlineLevel="0" collapsed="false">
      <c r="N384" s="82" t="s">
        <v>2451</v>
      </c>
    </row>
    <row r="385" customFormat="false" ht="15" hidden="false" customHeight="false" outlineLevel="0" collapsed="false">
      <c r="N385" s="82" t="s">
        <v>2452</v>
      </c>
    </row>
    <row r="386" customFormat="false" ht="15" hidden="false" customHeight="false" outlineLevel="0" collapsed="false">
      <c r="N386" s="82" t="s">
        <v>2453</v>
      </c>
    </row>
    <row r="387" customFormat="false" ht="15" hidden="false" customHeight="false" outlineLevel="0" collapsed="false">
      <c r="N387" s="82" t="s">
        <v>2454</v>
      </c>
    </row>
    <row r="388" customFormat="false" ht="15" hidden="false" customHeight="false" outlineLevel="0" collapsed="false">
      <c r="N388" s="82" t="s">
        <v>2455</v>
      </c>
    </row>
    <row r="389" customFormat="false" ht="15" hidden="false" customHeight="false" outlineLevel="0" collapsed="false">
      <c r="N389" s="82" t="s">
        <v>2456</v>
      </c>
    </row>
    <row r="390" customFormat="false" ht="15" hidden="false" customHeight="false" outlineLevel="0" collapsed="false">
      <c r="N390" s="82" t="s">
        <v>2457</v>
      </c>
    </row>
    <row r="391" customFormat="false" ht="15" hidden="false" customHeight="false" outlineLevel="0" collapsed="false">
      <c r="N391" s="82" t="s">
        <v>2458</v>
      </c>
    </row>
    <row r="392" customFormat="false" ht="15" hidden="false" customHeight="false" outlineLevel="0" collapsed="false">
      <c r="N392" s="82" t="s">
        <v>2459</v>
      </c>
    </row>
    <row r="393" customFormat="false" ht="15" hidden="false" customHeight="false" outlineLevel="0" collapsed="false">
      <c r="N393" s="82" t="s">
        <v>2460</v>
      </c>
    </row>
    <row r="394" customFormat="false" ht="15" hidden="false" customHeight="false" outlineLevel="0" collapsed="false">
      <c r="N394" s="82" t="s">
        <v>2461</v>
      </c>
    </row>
    <row r="395" customFormat="false" ht="15" hidden="false" customHeight="false" outlineLevel="0" collapsed="false">
      <c r="N395" s="82" t="s">
        <v>2462</v>
      </c>
    </row>
    <row r="396" customFormat="false" ht="15" hidden="false" customHeight="false" outlineLevel="0" collapsed="false">
      <c r="N396" s="82" t="s">
        <v>2463</v>
      </c>
    </row>
    <row r="397" customFormat="false" ht="15" hidden="false" customHeight="false" outlineLevel="0" collapsed="false">
      <c r="N397" s="82" t="s">
        <v>2464</v>
      </c>
    </row>
    <row r="398" customFormat="false" ht="15" hidden="false" customHeight="false" outlineLevel="0" collapsed="false">
      <c r="N398" s="82" t="s">
        <v>2465</v>
      </c>
    </row>
    <row r="399" customFormat="false" ht="15" hidden="false" customHeight="false" outlineLevel="0" collapsed="false">
      <c r="N399" s="82" t="s">
        <v>2466</v>
      </c>
    </row>
    <row r="400" customFormat="false" ht="15" hidden="false" customHeight="false" outlineLevel="0" collapsed="false">
      <c r="N400" s="82" t="s">
        <v>2467</v>
      </c>
    </row>
    <row r="401" customFormat="false" ht="15" hidden="false" customHeight="false" outlineLevel="0" collapsed="false">
      <c r="N401" s="82" t="s">
        <v>2468</v>
      </c>
    </row>
    <row r="402" customFormat="false" ht="15" hidden="false" customHeight="false" outlineLevel="0" collapsed="false">
      <c r="N402" s="82" t="s">
        <v>2469</v>
      </c>
    </row>
    <row r="403" customFormat="false" ht="15" hidden="false" customHeight="false" outlineLevel="0" collapsed="false">
      <c r="N403" s="82" t="s">
        <v>2470</v>
      </c>
    </row>
    <row r="404" customFormat="false" ht="15" hidden="false" customHeight="false" outlineLevel="0" collapsed="false">
      <c r="N404" s="82" t="s">
        <v>2471</v>
      </c>
    </row>
    <row r="405" customFormat="false" ht="15" hidden="false" customHeight="false" outlineLevel="0" collapsed="false">
      <c r="N405" s="82" t="s">
        <v>2472</v>
      </c>
    </row>
    <row r="406" customFormat="false" ht="15" hidden="false" customHeight="false" outlineLevel="0" collapsed="false">
      <c r="N406" s="82" t="s">
        <v>2473</v>
      </c>
    </row>
    <row r="407" customFormat="false" ht="15" hidden="false" customHeight="false" outlineLevel="0" collapsed="false">
      <c r="N407" s="82" t="s">
        <v>2474</v>
      </c>
    </row>
    <row r="408" customFormat="false" ht="15" hidden="false" customHeight="false" outlineLevel="0" collapsed="false">
      <c r="N408" s="82" t="s">
        <v>2475</v>
      </c>
    </row>
    <row r="409" customFormat="false" ht="15" hidden="false" customHeight="false" outlineLevel="0" collapsed="false">
      <c r="N409" s="82" t="s">
        <v>2476</v>
      </c>
    </row>
    <row r="410" customFormat="false" ht="15" hidden="false" customHeight="false" outlineLevel="0" collapsed="false">
      <c r="N410" s="82" t="s">
        <v>2477</v>
      </c>
    </row>
    <row r="411" customFormat="false" ht="15" hidden="false" customHeight="false" outlineLevel="0" collapsed="false">
      <c r="N411" s="82" t="s">
        <v>2478</v>
      </c>
    </row>
    <row r="412" customFormat="false" ht="15" hidden="false" customHeight="false" outlineLevel="0" collapsed="false">
      <c r="N412" s="82" t="s">
        <v>2479</v>
      </c>
    </row>
    <row r="413" customFormat="false" ht="15" hidden="false" customHeight="false" outlineLevel="0" collapsed="false">
      <c r="N413" s="82" t="s">
        <v>2480</v>
      </c>
    </row>
    <row r="414" customFormat="false" ht="15" hidden="false" customHeight="false" outlineLevel="0" collapsed="false">
      <c r="N414" s="82" t="s">
        <v>2481</v>
      </c>
    </row>
    <row r="415" customFormat="false" ht="15" hidden="false" customHeight="false" outlineLevel="0" collapsed="false">
      <c r="N415" s="82" t="s">
        <v>2482</v>
      </c>
    </row>
    <row r="416" customFormat="false" ht="15" hidden="false" customHeight="false" outlineLevel="0" collapsed="false">
      <c r="N416" s="82" t="s">
        <v>2483</v>
      </c>
    </row>
    <row r="417" customFormat="false" ht="15" hidden="false" customHeight="false" outlineLevel="0" collapsed="false">
      <c r="N417" s="82" t="s">
        <v>2484</v>
      </c>
    </row>
    <row r="418" customFormat="false" ht="15" hidden="false" customHeight="false" outlineLevel="0" collapsed="false">
      <c r="N418" s="82" t="s">
        <v>2485</v>
      </c>
    </row>
    <row r="419" customFormat="false" ht="15" hidden="false" customHeight="false" outlineLevel="0" collapsed="false">
      <c r="N419" s="82" t="s">
        <v>2486</v>
      </c>
    </row>
    <row r="420" customFormat="false" ht="15" hidden="false" customHeight="false" outlineLevel="0" collapsed="false">
      <c r="N420" s="82" t="s">
        <v>2487</v>
      </c>
    </row>
    <row r="421" customFormat="false" ht="15" hidden="false" customHeight="false" outlineLevel="0" collapsed="false">
      <c r="N421" s="82" t="s">
        <v>2488</v>
      </c>
    </row>
    <row r="422" customFormat="false" ht="15" hidden="false" customHeight="false" outlineLevel="0" collapsed="false">
      <c r="N422" s="82" t="s">
        <v>2489</v>
      </c>
    </row>
    <row r="423" customFormat="false" ht="15" hidden="false" customHeight="false" outlineLevel="0" collapsed="false">
      <c r="N423" s="82" t="s">
        <v>2490</v>
      </c>
    </row>
    <row r="424" customFormat="false" ht="15" hidden="false" customHeight="false" outlineLevel="0" collapsed="false">
      <c r="N424" s="82" t="s">
        <v>2491</v>
      </c>
    </row>
    <row r="425" customFormat="false" ht="15" hidden="false" customHeight="false" outlineLevel="0" collapsed="false">
      <c r="N425" s="82" t="s">
        <v>2492</v>
      </c>
    </row>
    <row r="426" customFormat="false" ht="15" hidden="false" customHeight="false" outlineLevel="0" collapsed="false">
      <c r="N426" s="82" t="s">
        <v>2493</v>
      </c>
    </row>
    <row r="427" customFormat="false" ht="15" hidden="false" customHeight="false" outlineLevel="0" collapsed="false">
      <c r="N427" s="82" t="s">
        <v>2494</v>
      </c>
    </row>
    <row r="428" customFormat="false" ht="15" hidden="false" customHeight="false" outlineLevel="0" collapsed="false">
      <c r="N428" s="82" t="s">
        <v>2495</v>
      </c>
    </row>
    <row r="429" customFormat="false" ht="15" hidden="false" customHeight="false" outlineLevel="0" collapsed="false">
      <c r="N429" s="82" t="s">
        <v>2496</v>
      </c>
    </row>
    <row r="430" customFormat="false" ht="15" hidden="false" customHeight="false" outlineLevel="0" collapsed="false">
      <c r="N430" s="82" t="s">
        <v>2497</v>
      </c>
    </row>
    <row r="431" customFormat="false" ht="15" hidden="false" customHeight="false" outlineLevel="0" collapsed="false">
      <c r="N431" s="82" t="s">
        <v>2498</v>
      </c>
    </row>
    <row r="432" customFormat="false" ht="15" hidden="false" customHeight="false" outlineLevel="0" collapsed="false">
      <c r="N432" s="82" t="s">
        <v>2499</v>
      </c>
    </row>
    <row r="433" customFormat="false" ht="15" hidden="false" customHeight="false" outlineLevel="0" collapsed="false">
      <c r="N433" s="82" t="s">
        <v>2500</v>
      </c>
    </row>
    <row r="434" customFormat="false" ht="15" hidden="false" customHeight="false" outlineLevel="0" collapsed="false">
      <c r="N434" s="82" t="s">
        <v>2501</v>
      </c>
    </row>
    <row r="435" customFormat="false" ht="15" hidden="false" customHeight="false" outlineLevel="0" collapsed="false">
      <c r="N435" s="82" t="s">
        <v>2502</v>
      </c>
    </row>
    <row r="436" customFormat="false" ht="15" hidden="false" customHeight="false" outlineLevel="0" collapsed="false">
      <c r="N436" s="82" t="s">
        <v>2503</v>
      </c>
    </row>
    <row r="437" customFormat="false" ht="15" hidden="false" customHeight="false" outlineLevel="0" collapsed="false">
      <c r="N437" s="82" t="s">
        <v>2504</v>
      </c>
    </row>
    <row r="438" customFormat="false" ht="15" hidden="false" customHeight="false" outlineLevel="0" collapsed="false">
      <c r="N438" s="82" t="s">
        <v>2505</v>
      </c>
    </row>
    <row r="439" customFormat="false" ht="15" hidden="false" customHeight="false" outlineLevel="0" collapsed="false">
      <c r="N439" s="82" t="s">
        <v>2506</v>
      </c>
    </row>
    <row r="440" customFormat="false" ht="15" hidden="false" customHeight="false" outlineLevel="0" collapsed="false">
      <c r="N440" s="82" t="s">
        <v>2507</v>
      </c>
    </row>
    <row r="441" customFormat="false" ht="15" hidden="false" customHeight="false" outlineLevel="0" collapsed="false">
      <c r="N441" s="82" t="s">
        <v>2508</v>
      </c>
    </row>
    <row r="442" customFormat="false" ht="15" hidden="false" customHeight="false" outlineLevel="0" collapsed="false">
      <c r="N442" s="82" t="s">
        <v>2509</v>
      </c>
    </row>
    <row r="443" customFormat="false" ht="15" hidden="false" customHeight="false" outlineLevel="0" collapsed="false">
      <c r="N443" s="82" t="s">
        <v>2510</v>
      </c>
    </row>
    <row r="444" customFormat="false" ht="15" hidden="false" customHeight="false" outlineLevel="0" collapsed="false">
      <c r="N444" s="82" t="s">
        <v>2511</v>
      </c>
    </row>
    <row r="445" customFormat="false" ht="15" hidden="false" customHeight="false" outlineLevel="0" collapsed="false">
      <c r="N445" s="82" t="s">
        <v>2512</v>
      </c>
    </row>
    <row r="446" customFormat="false" ht="15" hidden="false" customHeight="false" outlineLevel="0" collapsed="false">
      <c r="N446" s="82" t="s">
        <v>2513</v>
      </c>
    </row>
    <row r="447" customFormat="false" ht="15" hidden="false" customHeight="false" outlineLevel="0" collapsed="false">
      <c r="N447" s="82" t="s">
        <v>2514</v>
      </c>
    </row>
    <row r="448" customFormat="false" ht="15" hidden="false" customHeight="false" outlineLevel="0" collapsed="false">
      <c r="N448" s="82" t="s">
        <v>2515</v>
      </c>
    </row>
    <row r="449" customFormat="false" ht="15" hidden="false" customHeight="false" outlineLevel="0" collapsed="false">
      <c r="N449" s="82" t="s">
        <v>2516</v>
      </c>
    </row>
    <row r="450" customFormat="false" ht="15" hidden="false" customHeight="false" outlineLevel="0" collapsed="false">
      <c r="N450" s="82" t="s">
        <v>2517</v>
      </c>
    </row>
    <row r="451" customFormat="false" ht="15" hidden="false" customHeight="false" outlineLevel="0" collapsed="false">
      <c r="N451" s="82" t="s">
        <v>2518</v>
      </c>
    </row>
    <row r="452" customFormat="false" ht="15" hidden="false" customHeight="false" outlineLevel="0" collapsed="false">
      <c r="N452" s="82" t="s">
        <v>2519</v>
      </c>
    </row>
    <row r="453" customFormat="false" ht="15" hidden="false" customHeight="false" outlineLevel="0" collapsed="false">
      <c r="N453" s="82" t="s">
        <v>2520</v>
      </c>
    </row>
    <row r="454" customFormat="false" ht="15" hidden="false" customHeight="false" outlineLevel="0" collapsed="false">
      <c r="N454" s="82" t="s">
        <v>2521</v>
      </c>
    </row>
    <row r="455" customFormat="false" ht="15" hidden="false" customHeight="false" outlineLevel="0" collapsed="false">
      <c r="N455" s="82" t="s">
        <v>2522</v>
      </c>
    </row>
    <row r="456" customFormat="false" ht="15" hidden="false" customHeight="false" outlineLevel="0" collapsed="false">
      <c r="N456" s="82" t="s">
        <v>2523</v>
      </c>
    </row>
    <row r="457" customFormat="false" ht="15" hidden="false" customHeight="false" outlineLevel="0" collapsed="false">
      <c r="N457" s="82" t="s">
        <v>2524</v>
      </c>
    </row>
    <row r="458" customFormat="false" ht="15" hidden="false" customHeight="false" outlineLevel="0" collapsed="false">
      <c r="N458" s="82" t="s">
        <v>2525</v>
      </c>
    </row>
    <row r="459" customFormat="false" ht="15" hidden="false" customHeight="false" outlineLevel="0" collapsed="false">
      <c r="N459" s="82" t="s">
        <v>2526</v>
      </c>
    </row>
    <row r="460" customFormat="false" ht="15" hidden="false" customHeight="false" outlineLevel="0" collapsed="false">
      <c r="N460" s="82" t="s">
        <v>2527</v>
      </c>
    </row>
    <row r="461" customFormat="false" ht="15" hidden="false" customHeight="false" outlineLevel="0" collapsed="false">
      <c r="N461" s="82" t="s">
        <v>2528</v>
      </c>
    </row>
    <row r="462" customFormat="false" ht="15" hidden="false" customHeight="false" outlineLevel="0" collapsed="false">
      <c r="N462" s="82" t="s">
        <v>2529</v>
      </c>
    </row>
    <row r="463" customFormat="false" ht="15" hidden="false" customHeight="false" outlineLevel="0" collapsed="false">
      <c r="N463" s="82" t="s">
        <v>2530</v>
      </c>
    </row>
    <row r="464" customFormat="false" ht="15" hidden="false" customHeight="false" outlineLevel="0" collapsed="false">
      <c r="N464" s="82" t="s">
        <v>2531</v>
      </c>
    </row>
    <row r="465" customFormat="false" ht="15" hidden="false" customHeight="false" outlineLevel="0" collapsed="false">
      <c r="N465" s="82" t="s">
        <v>2532</v>
      </c>
    </row>
    <row r="466" customFormat="false" ht="15" hidden="false" customHeight="false" outlineLevel="0" collapsed="false">
      <c r="N466" s="82" t="s">
        <v>2533</v>
      </c>
    </row>
    <row r="467" customFormat="false" ht="15" hidden="false" customHeight="false" outlineLevel="0" collapsed="false">
      <c r="N467" s="82" t="s">
        <v>2534</v>
      </c>
    </row>
    <row r="468" customFormat="false" ht="15" hidden="false" customHeight="false" outlineLevel="0" collapsed="false">
      <c r="N468" s="82" t="s">
        <v>2535</v>
      </c>
    </row>
    <row r="469" customFormat="false" ht="15" hidden="false" customHeight="false" outlineLevel="0" collapsed="false">
      <c r="N469" s="82" t="s">
        <v>2536</v>
      </c>
    </row>
    <row r="470" customFormat="false" ht="15" hidden="false" customHeight="false" outlineLevel="0" collapsed="false">
      <c r="N470" s="82" t="s">
        <v>2537</v>
      </c>
    </row>
    <row r="471" customFormat="false" ht="15" hidden="false" customHeight="false" outlineLevel="0" collapsed="false">
      <c r="N471" s="82" t="s">
        <v>2538</v>
      </c>
    </row>
    <row r="472" customFormat="false" ht="15" hidden="false" customHeight="false" outlineLevel="0" collapsed="false">
      <c r="N472" s="82" t="s">
        <v>2539</v>
      </c>
    </row>
    <row r="473" customFormat="false" ht="15" hidden="false" customHeight="false" outlineLevel="0" collapsed="false">
      <c r="N473" s="82" t="s">
        <v>2540</v>
      </c>
    </row>
    <row r="474" customFormat="false" ht="15" hidden="false" customHeight="false" outlineLevel="0" collapsed="false">
      <c r="N474" s="82" t="s">
        <v>2541</v>
      </c>
    </row>
    <row r="475" customFormat="false" ht="15" hidden="false" customHeight="false" outlineLevel="0" collapsed="false">
      <c r="N475" s="82" t="s">
        <v>2542</v>
      </c>
    </row>
    <row r="476" customFormat="false" ht="15" hidden="false" customHeight="false" outlineLevel="0" collapsed="false">
      <c r="N476" s="82" t="s">
        <v>2543</v>
      </c>
    </row>
    <row r="477" customFormat="false" ht="15" hidden="false" customHeight="false" outlineLevel="0" collapsed="false">
      <c r="N477" s="82" t="s">
        <v>2544</v>
      </c>
    </row>
    <row r="478" customFormat="false" ht="15" hidden="false" customHeight="false" outlineLevel="0" collapsed="false">
      <c r="N478" s="82" t="s">
        <v>2545</v>
      </c>
    </row>
    <row r="479" customFormat="false" ht="15" hidden="false" customHeight="false" outlineLevel="0" collapsed="false">
      <c r="N479" s="82" t="s">
        <v>2546</v>
      </c>
    </row>
    <row r="480" customFormat="false" ht="15" hidden="false" customHeight="false" outlineLevel="0" collapsed="false">
      <c r="N480" s="82" t="s">
        <v>2547</v>
      </c>
    </row>
    <row r="481" customFormat="false" ht="15" hidden="false" customHeight="false" outlineLevel="0" collapsed="false">
      <c r="N481" s="82" t="s">
        <v>2548</v>
      </c>
    </row>
    <row r="482" customFormat="false" ht="15" hidden="false" customHeight="false" outlineLevel="0" collapsed="false">
      <c r="N482" s="82" t="s">
        <v>2549</v>
      </c>
    </row>
    <row r="483" customFormat="false" ht="15" hidden="false" customHeight="false" outlineLevel="0" collapsed="false">
      <c r="N483" s="82" t="s">
        <v>2550</v>
      </c>
    </row>
    <row r="484" customFormat="false" ht="15" hidden="false" customHeight="false" outlineLevel="0" collapsed="false">
      <c r="N484" s="82" t="s">
        <v>2551</v>
      </c>
    </row>
    <row r="485" customFormat="false" ht="15" hidden="false" customHeight="false" outlineLevel="0" collapsed="false">
      <c r="N485" s="82" t="s">
        <v>2552</v>
      </c>
    </row>
    <row r="486" customFormat="false" ht="15" hidden="false" customHeight="false" outlineLevel="0" collapsed="false">
      <c r="N486" s="82" t="s">
        <v>2553</v>
      </c>
    </row>
    <row r="487" customFormat="false" ht="15" hidden="false" customHeight="false" outlineLevel="0" collapsed="false">
      <c r="N487" s="82" t="s">
        <v>2554</v>
      </c>
    </row>
    <row r="488" customFormat="false" ht="15" hidden="false" customHeight="false" outlineLevel="0" collapsed="false">
      <c r="N488" s="82" t="s">
        <v>2555</v>
      </c>
    </row>
    <row r="489" customFormat="false" ht="15" hidden="false" customHeight="false" outlineLevel="0" collapsed="false">
      <c r="N489" s="82" t="s">
        <v>2556</v>
      </c>
    </row>
    <row r="490" customFormat="false" ht="15" hidden="false" customHeight="false" outlineLevel="0" collapsed="false">
      <c r="N490" s="82" t="s">
        <v>2557</v>
      </c>
    </row>
    <row r="491" customFormat="false" ht="15" hidden="false" customHeight="false" outlineLevel="0" collapsed="false">
      <c r="N491" s="82" t="s">
        <v>2558</v>
      </c>
    </row>
    <row r="492" customFormat="false" ht="15" hidden="false" customHeight="false" outlineLevel="0" collapsed="false">
      <c r="N492" s="82" t="s">
        <v>2559</v>
      </c>
    </row>
    <row r="493" customFormat="false" ht="15" hidden="false" customHeight="false" outlineLevel="0" collapsed="false">
      <c r="N493" s="82" t="s">
        <v>2560</v>
      </c>
    </row>
    <row r="494" customFormat="false" ht="15" hidden="false" customHeight="false" outlineLevel="0" collapsed="false">
      <c r="N494" s="82" t="s">
        <v>2561</v>
      </c>
    </row>
    <row r="495" customFormat="false" ht="15" hidden="false" customHeight="false" outlineLevel="0" collapsed="false">
      <c r="N495" s="82" t="s">
        <v>2562</v>
      </c>
    </row>
    <row r="496" customFormat="false" ht="15" hidden="false" customHeight="false" outlineLevel="0" collapsed="false">
      <c r="N496" s="82" t="s">
        <v>2563</v>
      </c>
    </row>
    <row r="497" customFormat="false" ht="15" hidden="false" customHeight="false" outlineLevel="0" collapsed="false">
      <c r="N497" s="82" t="s">
        <v>2564</v>
      </c>
    </row>
    <row r="498" customFormat="false" ht="15" hidden="false" customHeight="false" outlineLevel="0" collapsed="false">
      <c r="N498" s="82" t="s">
        <v>2565</v>
      </c>
    </row>
    <row r="499" customFormat="false" ht="15" hidden="false" customHeight="false" outlineLevel="0" collapsed="false">
      <c r="N499" s="82" t="s">
        <v>2566</v>
      </c>
    </row>
    <row r="500" customFormat="false" ht="15" hidden="false" customHeight="false" outlineLevel="0" collapsed="false">
      <c r="N500" s="82" t="s">
        <v>2567</v>
      </c>
    </row>
    <row r="501" customFormat="false" ht="15" hidden="false" customHeight="false" outlineLevel="0" collapsed="false">
      <c r="N501" s="82" t="s">
        <v>2568</v>
      </c>
    </row>
    <row r="502" customFormat="false" ht="15" hidden="false" customHeight="false" outlineLevel="0" collapsed="false">
      <c r="N502" s="82" t="s">
        <v>2569</v>
      </c>
    </row>
    <row r="503" customFormat="false" ht="15" hidden="false" customHeight="false" outlineLevel="0" collapsed="false">
      <c r="N503" s="82" t="s">
        <v>2570</v>
      </c>
    </row>
    <row r="504" customFormat="false" ht="15" hidden="false" customHeight="false" outlineLevel="0" collapsed="false">
      <c r="N504" s="82" t="s">
        <v>2571</v>
      </c>
    </row>
    <row r="505" customFormat="false" ht="15" hidden="false" customHeight="false" outlineLevel="0" collapsed="false">
      <c r="N505" s="82" t="s">
        <v>2572</v>
      </c>
    </row>
    <row r="506" customFormat="false" ht="15" hidden="false" customHeight="false" outlineLevel="0" collapsed="false">
      <c r="N506" s="82" t="s">
        <v>2573</v>
      </c>
    </row>
    <row r="507" customFormat="false" ht="15" hidden="false" customHeight="false" outlineLevel="0" collapsed="false">
      <c r="N507" s="82" t="s">
        <v>2574</v>
      </c>
    </row>
    <row r="508" customFormat="false" ht="15" hidden="false" customHeight="false" outlineLevel="0" collapsed="false">
      <c r="N508" s="82" t="s">
        <v>2575</v>
      </c>
    </row>
    <row r="509" customFormat="false" ht="15" hidden="false" customHeight="false" outlineLevel="0" collapsed="false">
      <c r="N509" s="82" t="s">
        <v>2576</v>
      </c>
    </row>
    <row r="510" customFormat="false" ht="15" hidden="false" customHeight="false" outlineLevel="0" collapsed="false">
      <c r="N510" s="82" t="s">
        <v>2577</v>
      </c>
    </row>
    <row r="511" customFormat="false" ht="15" hidden="false" customHeight="false" outlineLevel="0" collapsed="false">
      <c r="N511" s="82" t="s">
        <v>2578</v>
      </c>
    </row>
    <row r="512" customFormat="false" ht="15" hidden="false" customHeight="false" outlineLevel="0" collapsed="false">
      <c r="N512" s="82" t="s">
        <v>2579</v>
      </c>
    </row>
    <row r="513" customFormat="false" ht="15" hidden="false" customHeight="false" outlineLevel="0" collapsed="false">
      <c r="N513" s="82" t="s">
        <v>2580</v>
      </c>
    </row>
    <row r="514" customFormat="false" ht="15" hidden="false" customHeight="false" outlineLevel="0" collapsed="false">
      <c r="N514" s="82" t="s">
        <v>2581</v>
      </c>
    </row>
    <row r="515" customFormat="false" ht="15" hidden="false" customHeight="false" outlineLevel="0" collapsed="false">
      <c r="N515" s="82" t="s">
        <v>2582</v>
      </c>
    </row>
    <row r="516" customFormat="false" ht="15" hidden="false" customHeight="false" outlineLevel="0" collapsed="false">
      <c r="N516" s="82" t="s">
        <v>2583</v>
      </c>
    </row>
    <row r="517" customFormat="false" ht="15" hidden="false" customHeight="false" outlineLevel="0" collapsed="false">
      <c r="N517" s="82" t="s">
        <v>2584</v>
      </c>
    </row>
    <row r="518" customFormat="false" ht="15" hidden="false" customHeight="false" outlineLevel="0" collapsed="false">
      <c r="N518" s="82" t="s">
        <v>2585</v>
      </c>
    </row>
    <row r="519" customFormat="false" ht="15" hidden="false" customHeight="false" outlineLevel="0" collapsed="false">
      <c r="N519" s="82" t="s">
        <v>2586</v>
      </c>
    </row>
    <row r="520" customFormat="false" ht="15" hidden="false" customHeight="false" outlineLevel="0" collapsed="false">
      <c r="N520" s="82" t="s">
        <v>2587</v>
      </c>
    </row>
    <row r="521" customFormat="false" ht="15" hidden="false" customHeight="false" outlineLevel="0" collapsed="false">
      <c r="N521" s="82" t="s">
        <v>2588</v>
      </c>
    </row>
    <row r="522" customFormat="false" ht="15" hidden="false" customHeight="false" outlineLevel="0" collapsed="false">
      <c r="N522" s="82" t="s">
        <v>2589</v>
      </c>
    </row>
    <row r="523" customFormat="false" ht="15" hidden="false" customHeight="false" outlineLevel="0" collapsed="false">
      <c r="N523" s="82" t="s">
        <v>2590</v>
      </c>
    </row>
    <row r="524" customFormat="false" ht="15" hidden="false" customHeight="false" outlineLevel="0" collapsed="false">
      <c r="N524" s="82" t="s">
        <v>2591</v>
      </c>
    </row>
    <row r="525" customFormat="false" ht="15" hidden="false" customHeight="false" outlineLevel="0" collapsed="false">
      <c r="N525" s="82" t="s">
        <v>2592</v>
      </c>
    </row>
    <row r="526" customFormat="false" ht="15" hidden="false" customHeight="false" outlineLevel="0" collapsed="false">
      <c r="N526" s="82" t="s">
        <v>2593</v>
      </c>
    </row>
    <row r="527" customFormat="false" ht="15" hidden="false" customHeight="false" outlineLevel="0" collapsed="false">
      <c r="N527" s="82" t="s">
        <v>2594</v>
      </c>
    </row>
    <row r="528" customFormat="false" ht="15" hidden="false" customHeight="false" outlineLevel="0" collapsed="false">
      <c r="N528" s="82" t="s">
        <v>2595</v>
      </c>
    </row>
    <row r="529" customFormat="false" ht="15" hidden="false" customHeight="false" outlineLevel="0" collapsed="false">
      <c r="N529" s="82" t="s">
        <v>2596</v>
      </c>
    </row>
    <row r="530" customFormat="false" ht="15" hidden="false" customHeight="false" outlineLevel="0" collapsed="false">
      <c r="N530" s="82" t="s">
        <v>2597</v>
      </c>
    </row>
    <row r="531" customFormat="false" ht="15" hidden="false" customHeight="false" outlineLevel="0" collapsed="false">
      <c r="N531" s="82" t="s">
        <v>2598</v>
      </c>
    </row>
    <row r="532" customFormat="false" ht="15" hidden="false" customHeight="false" outlineLevel="0" collapsed="false">
      <c r="N532" s="82" t="s">
        <v>2599</v>
      </c>
    </row>
    <row r="533" customFormat="false" ht="15" hidden="false" customHeight="false" outlineLevel="0" collapsed="false">
      <c r="N533" s="82" t="s">
        <v>2600</v>
      </c>
    </row>
    <row r="534" customFormat="false" ht="15" hidden="false" customHeight="false" outlineLevel="0" collapsed="false">
      <c r="N534" s="82" t="s">
        <v>2601</v>
      </c>
    </row>
    <row r="535" customFormat="false" ht="15" hidden="false" customHeight="false" outlineLevel="0" collapsed="false">
      <c r="N535" s="82" t="s">
        <v>2602</v>
      </c>
    </row>
    <row r="536" customFormat="false" ht="15" hidden="false" customHeight="false" outlineLevel="0" collapsed="false">
      <c r="N536" s="82" t="s">
        <v>2603</v>
      </c>
    </row>
    <row r="537" customFormat="false" ht="15" hidden="false" customHeight="false" outlineLevel="0" collapsed="false">
      <c r="N537" s="82" t="s">
        <v>2604</v>
      </c>
    </row>
    <row r="538" customFormat="false" ht="15" hidden="false" customHeight="false" outlineLevel="0" collapsed="false">
      <c r="N538" s="82" t="s">
        <v>2605</v>
      </c>
    </row>
    <row r="539" customFormat="false" ht="15" hidden="false" customHeight="false" outlineLevel="0" collapsed="false">
      <c r="N539" s="82" t="s">
        <v>2606</v>
      </c>
    </row>
    <row r="540" customFormat="false" ht="15" hidden="false" customHeight="false" outlineLevel="0" collapsed="false">
      <c r="N540" s="82" t="s">
        <v>2607</v>
      </c>
    </row>
    <row r="541" customFormat="false" ht="15" hidden="false" customHeight="false" outlineLevel="0" collapsed="false">
      <c r="N541" s="82" t="s">
        <v>2608</v>
      </c>
    </row>
    <row r="542" customFormat="false" ht="15" hidden="false" customHeight="false" outlineLevel="0" collapsed="false">
      <c r="N542" s="82" t="s">
        <v>2609</v>
      </c>
    </row>
    <row r="543" customFormat="false" ht="15" hidden="false" customHeight="false" outlineLevel="0" collapsed="false">
      <c r="N543" s="82" t="s">
        <v>2610</v>
      </c>
    </row>
    <row r="544" customFormat="false" ht="15" hidden="false" customHeight="false" outlineLevel="0" collapsed="false">
      <c r="N544" s="82" t="s">
        <v>2611</v>
      </c>
    </row>
    <row r="545" customFormat="false" ht="15" hidden="false" customHeight="false" outlineLevel="0" collapsed="false">
      <c r="N545" s="82" t="s">
        <v>2612</v>
      </c>
    </row>
    <row r="546" customFormat="false" ht="15" hidden="false" customHeight="false" outlineLevel="0" collapsed="false">
      <c r="N546" s="82" t="s">
        <v>2613</v>
      </c>
    </row>
    <row r="547" customFormat="false" ht="15" hidden="false" customHeight="false" outlineLevel="0" collapsed="false">
      <c r="N547" s="82" t="s">
        <v>2614</v>
      </c>
    </row>
    <row r="548" customFormat="false" ht="15" hidden="false" customHeight="false" outlineLevel="0" collapsed="false">
      <c r="N548" s="82" t="s">
        <v>2615</v>
      </c>
    </row>
    <row r="549" customFormat="false" ht="15" hidden="false" customHeight="false" outlineLevel="0" collapsed="false">
      <c r="N549" s="82" t="s">
        <v>2616</v>
      </c>
    </row>
    <row r="550" customFormat="false" ht="15" hidden="false" customHeight="false" outlineLevel="0" collapsed="false">
      <c r="N550" s="82" t="s">
        <v>2617</v>
      </c>
    </row>
    <row r="551" customFormat="false" ht="15" hidden="false" customHeight="false" outlineLevel="0" collapsed="false">
      <c r="N551" s="82" t="s">
        <v>2618</v>
      </c>
    </row>
    <row r="552" customFormat="false" ht="15" hidden="false" customHeight="false" outlineLevel="0" collapsed="false">
      <c r="N552" s="82" t="s">
        <v>2619</v>
      </c>
    </row>
    <row r="553" customFormat="false" ht="15" hidden="false" customHeight="false" outlineLevel="0" collapsed="false">
      <c r="N553" s="82" t="s">
        <v>2620</v>
      </c>
    </row>
    <row r="554" customFormat="false" ht="15" hidden="false" customHeight="false" outlineLevel="0" collapsed="false">
      <c r="N554" s="82" t="s">
        <v>2621</v>
      </c>
    </row>
    <row r="555" customFormat="false" ht="15" hidden="false" customHeight="false" outlineLevel="0" collapsed="false">
      <c r="N555" s="82" t="s">
        <v>2622</v>
      </c>
    </row>
    <row r="556" customFormat="false" ht="15" hidden="false" customHeight="false" outlineLevel="0" collapsed="false">
      <c r="N556" s="82" t="s">
        <v>2623</v>
      </c>
    </row>
    <row r="557" customFormat="false" ht="15" hidden="false" customHeight="false" outlineLevel="0" collapsed="false">
      <c r="N557" s="82" t="s">
        <v>2624</v>
      </c>
    </row>
    <row r="558" customFormat="false" ht="15" hidden="false" customHeight="false" outlineLevel="0" collapsed="false">
      <c r="N558" s="82" t="s">
        <v>2625</v>
      </c>
    </row>
    <row r="559" customFormat="false" ht="15" hidden="false" customHeight="false" outlineLevel="0" collapsed="false">
      <c r="N559" s="82" t="s">
        <v>2626</v>
      </c>
    </row>
    <row r="560" customFormat="false" ht="15" hidden="false" customHeight="false" outlineLevel="0" collapsed="false">
      <c r="N560" s="82" t="s">
        <v>2627</v>
      </c>
    </row>
    <row r="561" customFormat="false" ht="15" hidden="false" customHeight="false" outlineLevel="0" collapsed="false">
      <c r="N561" s="82" t="s">
        <v>2628</v>
      </c>
    </row>
    <row r="562" customFormat="false" ht="15" hidden="false" customHeight="false" outlineLevel="0" collapsed="false">
      <c r="N562" s="82" t="s">
        <v>2629</v>
      </c>
    </row>
    <row r="563" customFormat="false" ht="15" hidden="false" customHeight="false" outlineLevel="0" collapsed="false">
      <c r="N563" s="82" t="s">
        <v>2630</v>
      </c>
    </row>
    <row r="564" customFormat="false" ht="15" hidden="false" customHeight="false" outlineLevel="0" collapsed="false">
      <c r="N564" s="82" t="s">
        <v>2631</v>
      </c>
    </row>
    <row r="565" customFormat="false" ht="15" hidden="false" customHeight="false" outlineLevel="0" collapsed="false">
      <c r="N565" s="82" t="s">
        <v>2632</v>
      </c>
    </row>
    <row r="566" customFormat="false" ht="15" hidden="false" customHeight="false" outlineLevel="0" collapsed="false">
      <c r="N566" s="82" t="s">
        <v>2633</v>
      </c>
    </row>
    <row r="567" customFormat="false" ht="15" hidden="false" customHeight="false" outlineLevel="0" collapsed="false">
      <c r="N567" s="82" t="s">
        <v>2634</v>
      </c>
    </row>
    <row r="568" customFormat="false" ht="15" hidden="false" customHeight="false" outlineLevel="0" collapsed="false">
      <c r="N568" s="82" t="s">
        <v>2635</v>
      </c>
    </row>
    <row r="569" customFormat="false" ht="15" hidden="false" customHeight="false" outlineLevel="0" collapsed="false">
      <c r="N569" s="82" t="s">
        <v>2636</v>
      </c>
    </row>
    <row r="570" customFormat="false" ht="15" hidden="false" customHeight="false" outlineLevel="0" collapsed="false">
      <c r="N570" s="82" t="s">
        <v>2637</v>
      </c>
    </row>
    <row r="571" customFormat="false" ht="15" hidden="false" customHeight="false" outlineLevel="0" collapsed="false">
      <c r="N571" s="82" t="s">
        <v>2638</v>
      </c>
    </row>
    <row r="572" customFormat="false" ht="15" hidden="false" customHeight="false" outlineLevel="0" collapsed="false">
      <c r="N572" s="82" t="s">
        <v>2639</v>
      </c>
    </row>
    <row r="573" customFormat="false" ht="15" hidden="false" customHeight="false" outlineLevel="0" collapsed="false">
      <c r="N573" s="82" t="s">
        <v>2640</v>
      </c>
    </row>
    <row r="574" customFormat="false" ht="15" hidden="false" customHeight="false" outlineLevel="0" collapsed="false">
      <c r="N574" s="82" t="s">
        <v>2641</v>
      </c>
    </row>
    <row r="575" customFormat="false" ht="15" hidden="false" customHeight="false" outlineLevel="0" collapsed="false">
      <c r="N575" s="82" t="s">
        <v>2642</v>
      </c>
    </row>
    <row r="576" customFormat="false" ht="15" hidden="false" customHeight="false" outlineLevel="0" collapsed="false">
      <c r="N576" s="82" t="s">
        <v>2643</v>
      </c>
    </row>
    <row r="577" customFormat="false" ht="15" hidden="false" customHeight="false" outlineLevel="0" collapsed="false">
      <c r="N577" s="82" t="s">
        <v>2644</v>
      </c>
    </row>
    <row r="578" customFormat="false" ht="15" hidden="false" customHeight="false" outlineLevel="0" collapsed="false">
      <c r="N578" s="82" t="s">
        <v>2645</v>
      </c>
    </row>
    <row r="579" customFormat="false" ht="15" hidden="false" customHeight="false" outlineLevel="0" collapsed="false">
      <c r="N579" s="82" t="s">
        <v>2646</v>
      </c>
    </row>
    <row r="580" customFormat="false" ht="15" hidden="false" customHeight="false" outlineLevel="0" collapsed="false">
      <c r="N580" s="82" t="s">
        <v>2647</v>
      </c>
    </row>
    <row r="581" customFormat="false" ht="15" hidden="false" customHeight="false" outlineLevel="0" collapsed="false">
      <c r="N581" s="82" t="s">
        <v>2648</v>
      </c>
    </row>
    <row r="582" customFormat="false" ht="15" hidden="false" customHeight="false" outlineLevel="0" collapsed="false">
      <c r="N582" s="82" t="s">
        <v>2649</v>
      </c>
    </row>
    <row r="583" customFormat="false" ht="15" hidden="false" customHeight="false" outlineLevel="0" collapsed="false">
      <c r="N583" s="82" t="s">
        <v>2650</v>
      </c>
    </row>
    <row r="584" customFormat="false" ht="15" hidden="false" customHeight="false" outlineLevel="0" collapsed="false">
      <c r="N584" s="82" t="s">
        <v>2651</v>
      </c>
    </row>
    <row r="585" customFormat="false" ht="15" hidden="false" customHeight="false" outlineLevel="0" collapsed="false">
      <c r="N585" s="82" t="s">
        <v>2652</v>
      </c>
    </row>
    <row r="586" customFormat="false" ht="15" hidden="false" customHeight="false" outlineLevel="0" collapsed="false">
      <c r="N586" s="82" t="s">
        <v>2653</v>
      </c>
    </row>
    <row r="587" customFormat="false" ht="15" hidden="false" customHeight="false" outlineLevel="0" collapsed="false">
      <c r="N587" s="82" t="s">
        <v>2654</v>
      </c>
    </row>
    <row r="588" customFormat="false" ht="15" hidden="false" customHeight="false" outlineLevel="0" collapsed="false">
      <c r="N588" s="82" t="s">
        <v>2655</v>
      </c>
    </row>
    <row r="589" customFormat="false" ht="15" hidden="false" customHeight="false" outlineLevel="0" collapsed="false">
      <c r="N589" s="82" t="s">
        <v>2656</v>
      </c>
    </row>
    <row r="590" customFormat="false" ht="15" hidden="false" customHeight="false" outlineLevel="0" collapsed="false">
      <c r="N590" s="82" t="s">
        <v>2657</v>
      </c>
    </row>
    <row r="591" customFormat="false" ht="15" hidden="false" customHeight="false" outlineLevel="0" collapsed="false">
      <c r="N591" s="82" t="s">
        <v>2658</v>
      </c>
    </row>
    <row r="592" customFormat="false" ht="15" hidden="false" customHeight="false" outlineLevel="0" collapsed="false">
      <c r="N592" s="82" t="s">
        <v>2659</v>
      </c>
    </row>
    <row r="593" customFormat="false" ht="15" hidden="false" customHeight="false" outlineLevel="0" collapsed="false">
      <c r="N593" s="82" t="s">
        <v>2660</v>
      </c>
    </row>
    <row r="594" customFormat="false" ht="15" hidden="false" customHeight="false" outlineLevel="0" collapsed="false">
      <c r="N594" s="82" t="s">
        <v>2661</v>
      </c>
    </row>
    <row r="595" customFormat="false" ht="15" hidden="false" customHeight="false" outlineLevel="0" collapsed="false">
      <c r="N595" s="82" t="s">
        <v>2662</v>
      </c>
    </row>
    <row r="596" customFormat="false" ht="15" hidden="false" customHeight="false" outlineLevel="0" collapsed="false">
      <c r="N596" s="82" t="s">
        <v>2663</v>
      </c>
    </row>
    <row r="597" customFormat="false" ht="15" hidden="false" customHeight="false" outlineLevel="0" collapsed="false">
      <c r="N597" s="82" t="s">
        <v>2664</v>
      </c>
    </row>
    <row r="598" customFormat="false" ht="15" hidden="false" customHeight="false" outlineLevel="0" collapsed="false">
      <c r="N598" s="82" t="s">
        <v>2665</v>
      </c>
    </row>
    <row r="599" customFormat="false" ht="15" hidden="false" customHeight="false" outlineLevel="0" collapsed="false">
      <c r="N599" s="82" t="s">
        <v>2666</v>
      </c>
    </row>
    <row r="600" customFormat="false" ht="15" hidden="false" customHeight="false" outlineLevel="0" collapsed="false">
      <c r="N600" s="82" t="s">
        <v>2667</v>
      </c>
    </row>
    <row r="601" customFormat="false" ht="15" hidden="false" customHeight="false" outlineLevel="0" collapsed="false">
      <c r="N601" s="82" t="s">
        <v>2668</v>
      </c>
    </row>
    <row r="602" customFormat="false" ht="15" hidden="false" customHeight="false" outlineLevel="0" collapsed="false">
      <c r="N602" s="82" t="s">
        <v>2669</v>
      </c>
    </row>
    <row r="603" customFormat="false" ht="15" hidden="false" customHeight="false" outlineLevel="0" collapsed="false">
      <c r="N603" s="82" t="s">
        <v>2670</v>
      </c>
    </row>
    <row r="604" customFormat="false" ht="15" hidden="false" customHeight="false" outlineLevel="0" collapsed="false">
      <c r="N604" s="82" t="s">
        <v>2671</v>
      </c>
    </row>
    <row r="605" customFormat="false" ht="15" hidden="false" customHeight="false" outlineLevel="0" collapsed="false">
      <c r="N605" s="82" t="s">
        <v>2672</v>
      </c>
    </row>
    <row r="606" customFormat="false" ht="15" hidden="false" customHeight="false" outlineLevel="0" collapsed="false">
      <c r="N606" s="82" t="s">
        <v>2673</v>
      </c>
    </row>
    <row r="607" customFormat="false" ht="15" hidden="false" customHeight="false" outlineLevel="0" collapsed="false">
      <c r="N607" s="82" t="s">
        <v>2674</v>
      </c>
    </row>
    <row r="608" customFormat="false" ht="15" hidden="false" customHeight="false" outlineLevel="0" collapsed="false">
      <c r="N608" s="82" t="s">
        <v>2675</v>
      </c>
    </row>
    <row r="609" customFormat="false" ht="15" hidden="false" customHeight="false" outlineLevel="0" collapsed="false">
      <c r="N609" s="82" t="s">
        <v>2676</v>
      </c>
    </row>
    <row r="610" customFormat="false" ht="15" hidden="false" customHeight="false" outlineLevel="0" collapsed="false">
      <c r="N610" s="82" t="s">
        <v>2677</v>
      </c>
    </row>
    <row r="611" customFormat="false" ht="15" hidden="false" customHeight="false" outlineLevel="0" collapsed="false">
      <c r="N611" s="82" t="s">
        <v>2678</v>
      </c>
    </row>
    <row r="612" customFormat="false" ht="15" hidden="false" customHeight="false" outlineLevel="0" collapsed="false">
      <c r="N612" s="82" t="s">
        <v>2679</v>
      </c>
    </row>
    <row r="613" customFormat="false" ht="15" hidden="false" customHeight="false" outlineLevel="0" collapsed="false">
      <c r="N613" s="82" t="s">
        <v>2680</v>
      </c>
    </row>
    <row r="614" customFormat="false" ht="15" hidden="false" customHeight="false" outlineLevel="0" collapsed="false">
      <c r="N614" s="82" t="s">
        <v>2681</v>
      </c>
    </row>
    <row r="615" customFormat="false" ht="15" hidden="false" customHeight="false" outlineLevel="0" collapsed="false">
      <c r="N615" s="82" t="s">
        <v>2682</v>
      </c>
    </row>
    <row r="616" customFormat="false" ht="15" hidden="false" customHeight="false" outlineLevel="0" collapsed="false">
      <c r="N616" s="82" t="s">
        <v>2683</v>
      </c>
    </row>
    <row r="617" customFormat="false" ht="15" hidden="false" customHeight="false" outlineLevel="0" collapsed="false">
      <c r="N617" s="82" t="s">
        <v>2684</v>
      </c>
    </row>
    <row r="618" customFormat="false" ht="15" hidden="false" customHeight="false" outlineLevel="0" collapsed="false">
      <c r="N618" s="82" t="s">
        <v>2685</v>
      </c>
    </row>
    <row r="619" customFormat="false" ht="15" hidden="false" customHeight="false" outlineLevel="0" collapsed="false">
      <c r="N619" s="82" t="s">
        <v>2686</v>
      </c>
    </row>
    <row r="620" customFormat="false" ht="15" hidden="false" customHeight="false" outlineLevel="0" collapsed="false">
      <c r="N620" s="82" t="s">
        <v>2687</v>
      </c>
    </row>
    <row r="621" customFormat="false" ht="15" hidden="false" customHeight="false" outlineLevel="0" collapsed="false">
      <c r="N621" s="82" t="s">
        <v>2688</v>
      </c>
    </row>
    <row r="622" customFormat="false" ht="15" hidden="false" customHeight="false" outlineLevel="0" collapsed="false">
      <c r="N622" s="82" t="s">
        <v>2689</v>
      </c>
    </row>
    <row r="623" customFormat="false" ht="15" hidden="false" customHeight="false" outlineLevel="0" collapsed="false">
      <c r="N623" s="82" t="s">
        <v>2690</v>
      </c>
    </row>
    <row r="624" customFormat="false" ht="15" hidden="false" customHeight="false" outlineLevel="0" collapsed="false">
      <c r="N624" s="82" t="s">
        <v>2691</v>
      </c>
    </row>
    <row r="625" customFormat="false" ht="15" hidden="false" customHeight="false" outlineLevel="0" collapsed="false">
      <c r="N625" s="82" t="s">
        <v>2692</v>
      </c>
    </row>
    <row r="626" customFormat="false" ht="15" hidden="false" customHeight="false" outlineLevel="0" collapsed="false">
      <c r="N626" s="82" t="s">
        <v>2693</v>
      </c>
    </row>
    <row r="627" customFormat="false" ht="15" hidden="false" customHeight="false" outlineLevel="0" collapsed="false">
      <c r="N627" s="82" t="s">
        <v>2694</v>
      </c>
    </row>
    <row r="628" customFormat="false" ht="15" hidden="false" customHeight="false" outlineLevel="0" collapsed="false">
      <c r="N628" s="82" t="s">
        <v>2695</v>
      </c>
    </row>
    <row r="629" customFormat="false" ht="15" hidden="false" customHeight="false" outlineLevel="0" collapsed="false">
      <c r="N629" s="82" t="s">
        <v>2696</v>
      </c>
    </row>
    <row r="630" customFormat="false" ht="15" hidden="false" customHeight="false" outlineLevel="0" collapsed="false">
      <c r="N630" s="82" t="s">
        <v>2697</v>
      </c>
    </row>
    <row r="631" customFormat="false" ht="15" hidden="false" customHeight="false" outlineLevel="0" collapsed="false">
      <c r="N631" s="82" t="s">
        <v>2698</v>
      </c>
    </row>
    <row r="632" customFormat="false" ht="15" hidden="false" customHeight="false" outlineLevel="0" collapsed="false">
      <c r="N632" s="82" t="s">
        <v>2699</v>
      </c>
    </row>
    <row r="633" customFormat="false" ht="15" hidden="false" customHeight="false" outlineLevel="0" collapsed="false">
      <c r="N633" s="82" t="s">
        <v>2700</v>
      </c>
    </row>
    <row r="634" customFormat="false" ht="15" hidden="false" customHeight="false" outlineLevel="0" collapsed="false">
      <c r="N634" s="82" t="s">
        <v>2701</v>
      </c>
    </row>
    <row r="635" customFormat="false" ht="15" hidden="false" customHeight="false" outlineLevel="0" collapsed="false">
      <c r="N635" s="82" t="s">
        <v>2702</v>
      </c>
    </row>
    <row r="636" customFormat="false" ht="15" hidden="false" customHeight="false" outlineLevel="0" collapsed="false">
      <c r="N636" s="82" t="s">
        <v>2703</v>
      </c>
    </row>
    <row r="637" customFormat="false" ht="15" hidden="false" customHeight="false" outlineLevel="0" collapsed="false">
      <c r="N637" s="82" t="s">
        <v>2704</v>
      </c>
    </row>
    <row r="638" customFormat="false" ht="15" hidden="false" customHeight="false" outlineLevel="0" collapsed="false">
      <c r="N638" s="82" t="s">
        <v>2705</v>
      </c>
    </row>
    <row r="639" customFormat="false" ht="15" hidden="false" customHeight="false" outlineLevel="0" collapsed="false">
      <c r="N639" s="82" t="s">
        <v>2706</v>
      </c>
    </row>
    <row r="640" customFormat="false" ht="15" hidden="false" customHeight="false" outlineLevel="0" collapsed="false">
      <c r="N640" s="82" t="s">
        <v>2707</v>
      </c>
    </row>
    <row r="641" customFormat="false" ht="15" hidden="false" customHeight="false" outlineLevel="0" collapsed="false">
      <c r="N641" s="82" t="s">
        <v>2708</v>
      </c>
    </row>
    <row r="642" customFormat="false" ht="15" hidden="false" customHeight="false" outlineLevel="0" collapsed="false">
      <c r="N642" s="82" t="s">
        <v>2709</v>
      </c>
    </row>
    <row r="643" customFormat="false" ht="15" hidden="false" customHeight="false" outlineLevel="0" collapsed="false">
      <c r="N643" s="82" t="s">
        <v>2710</v>
      </c>
    </row>
    <row r="644" customFormat="false" ht="15" hidden="false" customHeight="false" outlineLevel="0" collapsed="false">
      <c r="N644" s="82" t="s">
        <v>2711</v>
      </c>
    </row>
    <row r="645" customFormat="false" ht="15" hidden="false" customHeight="false" outlineLevel="0" collapsed="false">
      <c r="N645" s="82" t="s">
        <v>2712</v>
      </c>
    </row>
    <row r="646" customFormat="false" ht="15" hidden="false" customHeight="false" outlineLevel="0" collapsed="false">
      <c r="N646" s="82" t="s">
        <v>2713</v>
      </c>
    </row>
    <row r="647" customFormat="false" ht="15" hidden="false" customHeight="false" outlineLevel="0" collapsed="false">
      <c r="N647" s="82" t="s">
        <v>2714</v>
      </c>
    </row>
    <row r="648" customFormat="false" ht="15" hidden="false" customHeight="false" outlineLevel="0" collapsed="false">
      <c r="N648" s="82" t="s">
        <v>2715</v>
      </c>
    </row>
    <row r="649" customFormat="false" ht="15" hidden="false" customHeight="false" outlineLevel="0" collapsed="false">
      <c r="N649" s="82" t="s">
        <v>2716</v>
      </c>
    </row>
    <row r="650" customFormat="false" ht="15" hidden="false" customHeight="false" outlineLevel="0" collapsed="false">
      <c r="N650" s="82" t="s">
        <v>2717</v>
      </c>
    </row>
    <row r="651" customFormat="false" ht="15" hidden="false" customHeight="false" outlineLevel="0" collapsed="false">
      <c r="N651" s="82" t="s">
        <v>2718</v>
      </c>
    </row>
    <row r="652" customFormat="false" ht="15" hidden="false" customHeight="false" outlineLevel="0" collapsed="false">
      <c r="N652" s="82" t="s">
        <v>2719</v>
      </c>
    </row>
    <row r="653" customFormat="false" ht="15" hidden="false" customHeight="false" outlineLevel="0" collapsed="false">
      <c r="N653" s="82" t="s">
        <v>2720</v>
      </c>
    </row>
    <row r="654" customFormat="false" ht="15" hidden="false" customHeight="false" outlineLevel="0" collapsed="false">
      <c r="N654" s="82" t="s">
        <v>2721</v>
      </c>
    </row>
    <row r="655" customFormat="false" ht="15" hidden="false" customHeight="false" outlineLevel="0" collapsed="false">
      <c r="N655" s="82" t="s">
        <v>2722</v>
      </c>
    </row>
    <row r="656" customFormat="false" ht="15" hidden="false" customHeight="false" outlineLevel="0" collapsed="false">
      <c r="N656" s="82" t="s">
        <v>2723</v>
      </c>
    </row>
    <row r="657" customFormat="false" ht="15" hidden="false" customHeight="false" outlineLevel="0" collapsed="false">
      <c r="N657" s="82" t="s">
        <v>2724</v>
      </c>
    </row>
    <row r="658" customFormat="false" ht="15" hidden="false" customHeight="false" outlineLevel="0" collapsed="false">
      <c r="N658" s="82" t="s">
        <v>2725</v>
      </c>
    </row>
    <row r="659" customFormat="false" ht="15" hidden="false" customHeight="false" outlineLevel="0" collapsed="false">
      <c r="N659" s="82" t="s">
        <v>2726</v>
      </c>
    </row>
    <row r="660" customFormat="false" ht="15" hidden="false" customHeight="false" outlineLevel="0" collapsed="false">
      <c r="N660" s="82" t="s">
        <v>2727</v>
      </c>
    </row>
    <row r="661" customFormat="false" ht="15" hidden="false" customHeight="false" outlineLevel="0" collapsed="false">
      <c r="N661" s="82" t="s">
        <v>2728</v>
      </c>
    </row>
    <row r="662" customFormat="false" ht="15" hidden="false" customHeight="false" outlineLevel="0" collapsed="false">
      <c r="N662" s="82" t="s">
        <v>2729</v>
      </c>
    </row>
    <row r="663" customFormat="false" ht="15" hidden="false" customHeight="false" outlineLevel="0" collapsed="false">
      <c r="N663" s="82" t="s">
        <v>2730</v>
      </c>
    </row>
    <row r="664" customFormat="false" ht="15" hidden="false" customHeight="false" outlineLevel="0" collapsed="false">
      <c r="N664" s="82" t="s">
        <v>2731</v>
      </c>
    </row>
    <row r="665" customFormat="false" ht="15" hidden="false" customHeight="false" outlineLevel="0" collapsed="false">
      <c r="N665" s="82" t="s">
        <v>2732</v>
      </c>
    </row>
    <row r="666" customFormat="false" ht="15" hidden="false" customHeight="false" outlineLevel="0" collapsed="false">
      <c r="N666" s="82" t="s">
        <v>2733</v>
      </c>
    </row>
    <row r="667" customFormat="false" ht="15" hidden="false" customHeight="false" outlineLevel="0" collapsed="false">
      <c r="N667" s="82" t="s">
        <v>2734</v>
      </c>
    </row>
    <row r="668" customFormat="false" ht="15" hidden="false" customHeight="false" outlineLevel="0" collapsed="false">
      <c r="N668" s="82" t="s">
        <v>2735</v>
      </c>
    </row>
    <row r="669" customFormat="false" ht="15" hidden="false" customHeight="false" outlineLevel="0" collapsed="false">
      <c r="N669" s="82" t="s">
        <v>2736</v>
      </c>
    </row>
    <row r="670" customFormat="false" ht="15" hidden="false" customHeight="false" outlineLevel="0" collapsed="false">
      <c r="N670" s="82" t="s">
        <v>2737</v>
      </c>
    </row>
    <row r="671" customFormat="false" ht="15" hidden="false" customHeight="false" outlineLevel="0" collapsed="false">
      <c r="N671" s="82" t="s">
        <v>2738</v>
      </c>
    </row>
    <row r="672" customFormat="false" ht="15" hidden="false" customHeight="false" outlineLevel="0" collapsed="false">
      <c r="N672" s="82" t="s">
        <v>2739</v>
      </c>
    </row>
    <row r="673" customFormat="false" ht="15" hidden="false" customHeight="false" outlineLevel="0" collapsed="false">
      <c r="N673" s="82" t="s">
        <v>2740</v>
      </c>
    </row>
    <row r="674" customFormat="false" ht="15" hidden="false" customHeight="false" outlineLevel="0" collapsed="false">
      <c r="N674" s="82" t="s">
        <v>2741</v>
      </c>
    </row>
    <row r="675" customFormat="false" ht="15" hidden="false" customHeight="false" outlineLevel="0" collapsed="false">
      <c r="N675" s="82" t="s">
        <v>2742</v>
      </c>
    </row>
    <row r="676" customFormat="false" ht="15" hidden="false" customHeight="false" outlineLevel="0" collapsed="false">
      <c r="N676" s="82" t="s">
        <v>2743</v>
      </c>
    </row>
    <row r="677" customFormat="false" ht="15" hidden="false" customHeight="false" outlineLevel="0" collapsed="false">
      <c r="N677" s="82" t="s">
        <v>2744</v>
      </c>
    </row>
    <row r="678" customFormat="false" ht="15" hidden="false" customHeight="false" outlineLevel="0" collapsed="false">
      <c r="N678" s="82" t="s">
        <v>2745</v>
      </c>
    </row>
    <row r="679" customFormat="false" ht="15" hidden="false" customHeight="false" outlineLevel="0" collapsed="false">
      <c r="N679" s="82" t="s">
        <v>2746</v>
      </c>
    </row>
    <row r="680" customFormat="false" ht="15" hidden="false" customHeight="false" outlineLevel="0" collapsed="false">
      <c r="N680" s="82" t="s">
        <v>2747</v>
      </c>
    </row>
    <row r="681" customFormat="false" ht="15" hidden="false" customHeight="false" outlineLevel="0" collapsed="false">
      <c r="N681" s="82" t="s">
        <v>2748</v>
      </c>
    </row>
    <row r="682" customFormat="false" ht="15" hidden="false" customHeight="false" outlineLevel="0" collapsed="false">
      <c r="N682" s="82" t="s">
        <v>2749</v>
      </c>
    </row>
    <row r="683" customFormat="false" ht="15" hidden="false" customHeight="false" outlineLevel="0" collapsed="false">
      <c r="N683" s="82" t="s">
        <v>2750</v>
      </c>
    </row>
    <row r="684" customFormat="false" ht="15" hidden="false" customHeight="false" outlineLevel="0" collapsed="false">
      <c r="N684" s="82" t="s">
        <v>2751</v>
      </c>
    </row>
    <row r="685" customFormat="false" ht="15" hidden="false" customHeight="false" outlineLevel="0" collapsed="false">
      <c r="N685" s="82" t="s">
        <v>2752</v>
      </c>
    </row>
    <row r="686" customFormat="false" ht="15" hidden="false" customHeight="false" outlineLevel="0" collapsed="false">
      <c r="N686" s="82" t="s">
        <v>2753</v>
      </c>
    </row>
    <row r="687" customFormat="false" ht="15" hidden="false" customHeight="false" outlineLevel="0" collapsed="false">
      <c r="N687" s="82" t="s">
        <v>2754</v>
      </c>
    </row>
    <row r="688" customFormat="false" ht="15" hidden="false" customHeight="false" outlineLevel="0" collapsed="false">
      <c r="N688" s="82" t="s">
        <v>2755</v>
      </c>
    </row>
    <row r="689" customFormat="false" ht="15" hidden="false" customHeight="false" outlineLevel="0" collapsed="false">
      <c r="N689" s="82" t="s">
        <v>2756</v>
      </c>
    </row>
    <row r="690" customFormat="false" ht="15" hidden="false" customHeight="false" outlineLevel="0" collapsed="false">
      <c r="N690" s="82" t="s">
        <v>2757</v>
      </c>
    </row>
    <row r="691" customFormat="false" ht="15" hidden="false" customHeight="false" outlineLevel="0" collapsed="false">
      <c r="N691" s="82" t="s">
        <v>2758</v>
      </c>
    </row>
    <row r="692" customFormat="false" ht="15" hidden="false" customHeight="false" outlineLevel="0" collapsed="false">
      <c r="N692" s="82" t="s">
        <v>2759</v>
      </c>
    </row>
    <row r="693" customFormat="false" ht="15" hidden="false" customHeight="false" outlineLevel="0" collapsed="false">
      <c r="N693" s="82" t="s">
        <v>2760</v>
      </c>
    </row>
    <row r="694" customFormat="false" ht="15" hidden="false" customHeight="false" outlineLevel="0" collapsed="false">
      <c r="N694" s="82" t="s">
        <v>2761</v>
      </c>
    </row>
    <row r="695" customFormat="false" ht="15" hidden="false" customHeight="false" outlineLevel="0" collapsed="false">
      <c r="N695" s="82" t="s">
        <v>2762</v>
      </c>
    </row>
    <row r="696" customFormat="false" ht="15" hidden="false" customHeight="false" outlineLevel="0" collapsed="false">
      <c r="N696" s="82" t="s">
        <v>2763</v>
      </c>
    </row>
    <row r="697" customFormat="false" ht="15" hidden="false" customHeight="false" outlineLevel="0" collapsed="false">
      <c r="N697" s="82" t="s">
        <v>2764</v>
      </c>
    </row>
    <row r="698" customFormat="false" ht="15" hidden="false" customHeight="false" outlineLevel="0" collapsed="false">
      <c r="N698" s="82" t="s">
        <v>2765</v>
      </c>
    </row>
    <row r="699" customFormat="false" ht="15" hidden="false" customHeight="false" outlineLevel="0" collapsed="false">
      <c r="N699" s="82" t="s">
        <v>2766</v>
      </c>
    </row>
    <row r="700" customFormat="false" ht="15" hidden="false" customHeight="false" outlineLevel="0" collapsed="false">
      <c r="N700" s="82" t="s">
        <v>2767</v>
      </c>
    </row>
    <row r="701" customFormat="false" ht="15" hidden="false" customHeight="false" outlineLevel="0" collapsed="false">
      <c r="N701" s="82" t="s">
        <v>2768</v>
      </c>
    </row>
    <row r="702" customFormat="false" ht="15" hidden="false" customHeight="false" outlineLevel="0" collapsed="false">
      <c r="N702" s="82" t="s">
        <v>2769</v>
      </c>
    </row>
    <row r="703" customFormat="false" ht="15" hidden="false" customHeight="false" outlineLevel="0" collapsed="false">
      <c r="N703" s="82" t="s">
        <v>2770</v>
      </c>
    </row>
    <row r="704" customFormat="false" ht="15" hidden="false" customHeight="false" outlineLevel="0" collapsed="false">
      <c r="N704" s="82" t="s">
        <v>2771</v>
      </c>
    </row>
    <row r="705" customFormat="false" ht="15" hidden="false" customHeight="false" outlineLevel="0" collapsed="false">
      <c r="N705" s="82" t="s">
        <v>2772</v>
      </c>
    </row>
    <row r="706" customFormat="false" ht="15" hidden="false" customHeight="false" outlineLevel="0" collapsed="false">
      <c r="N706" s="82" t="s">
        <v>2773</v>
      </c>
    </row>
    <row r="707" customFormat="false" ht="15" hidden="false" customHeight="false" outlineLevel="0" collapsed="false">
      <c r="N707" s="82" t="s">
        <v>2774</v>
      </c>
    </row>
    <row r="708" customFormat="false" ht="15" hidden="false" customHeight="false" outlineLevel="0" collapsed="false">
      <c r="N708" s="82" t="s">
        <v>2775</v>
      </c>
    </row>
    <row r="709" customFormat="false" ht="15" hidden="false" customHeight="false" outlineLevel="0" collapsed="false">
      <c r="N709" s="82" t="s">
        <v>2776</v>
      </c>
    </row>
    <row r="710" customFormat="false" ht="15" hidden="false" customHeight="false" outlineLevel="0" collapsed="false">
      <c r="N710" s="82" t="s">
        <v>2777</v>
      </c>
    </row>
    <row r="711" customFormat="false" ht="15" hidden="false" customHeight="false" outlineLevel="0" collapsed="false">
      <c r="N711" s="82" t="s">
        <v>2778</v>
      </c>
    </row>
    <row r="712" customFormat="false" ht="15" hidden="false" customHeight="false" outlineLevel="0" collapsed="false">
      <c r="N712" s="82" t="s">
        <v>2779</v>
      </c>
    </row>
    <row r="713" customFormat="false" ht="15" hidden="false" customHeight="false" outlineLevel="0" collapsed="false">
      <c r="N713" s="82" t="s">
        <v>2780</v>
      </c>
    </row>
    <row r="714" customFormat="false" ht="15" hidden="false" customHeight="false" outlineLevel="0" collapsed="false">
      <c r="N714" s="82" t="s">
        <v>2781</v>
      </c>
    </row>
    <row r="715" customFormat="false" ht="15" hidden="false" customHeight="false" outlineLevel="0" collapsed="false">
      <c r="N715" s="82" t="s">
        <v>2782</v>
      </c>
    </row>
    <row r="716" customFormat="false" ht="15" hidden="false" customHeight="false" outlineLevel="0" collapsed="false">
      <c r="N716" s="82" t="s">
        <v>2783</v>
      </c>
    </row>
    <row r="717" customFormat="false" ht="15" hidden="false" customHeight="false" outlineLevel="0" collapsed="false">
      <c r="N717" s="82" t="s">
        <v>2784</v>
      </c>
    </row>
    <row r="718" customFormat="false" ht="15" hidden="false" customHeight="false" outlineLevel="0" collapsed="false">
      <c r="N718" s="82" t="s">
        <v>2785</v>
      </c>
    </row>
    <row r="719" customFormat="false" ht="15" hidden="false" customHeight="false" outlineLevel="0" collapsed="false">
      <c r="N719" s="82" t="s">
        <v>2786</v>
      </c>
    </row>
    <row r="720" customFormat="false" ht="15" hidden="false" customHeight="false" outlineLevel="0" collapsed="false">
      <c r="N720" s="82" t="s">
        <v>2787</v>
      </c>
    </row>
    <row r="721" customFormat="false" ht="15" hidden="false" customHeight="false" outlineLevel="0" collapsed="false">
      <c r="N721" s="82" t="s">
        <v>2788</v>
      </c>
    </row>
    <row r="722" customFormat="false" ht="15" hidden="false" customHeight="false" outlineLevel="0" collapsed="false">
      <c r="N722" s="82" t="s">
        <v>2789</v>
      </c>
    </row>
    <row r="723" customFormat="false" ht="15" hidden="false" customHeight="false" outlineLevel="0" collapsed="false">
      <c r="N723" s="82" t="s">
        <v>2790</v>
      </c>
    </row>
    <row r="724" customFormat="false" ht="15" hidden="false" customHeight="false" outlineLevel="0" collapsed="false">
      <c r="N724" s="82" t="s">
        <v>2791</v>
      </c>
    </row>
    <row r="725" customFormat="false" ht="15" hidden="false" customHeight="false" outlineLevel="0" collapsed="false">
      <c r="N725" s="82" t="s">
        <v>2792</v>
      </c>
    </row>
    <row r="726" customFormat="false" ht="15" hidden="false" customHeight="false" outlineLevel="0" collapsed="false">
      <c r="N726" s="82" t="s">
        <v>2793</v>
      </c>
    </row>
    <row r="727" customFormat="false" ht="15" hidden="false" customHeight="false" outlineLevel="0" collapsed="false">
      <c r="N727" s="82" t="s">
        <v>2794</v>
      </c>
    </row>
    <row r="728" customFormat="false" ht="15" hidden="false" customHeight="false" outlineLevel="0" collapsed="false">
      <c r="N728" s="82" t="s">
        <v>2795</v>
      </c>
    </row>
    <row r="729" customFormat="false" ht="15" hidden="false" customHeight="false" outlineLevel="0" collapsed="false">
      <c r="N729" s="82" t="s">
        <v>2796</v>
      </c>
    </row>
    <row r="730" customFormat="false" ht="15" hidden="false" customHeight="false" outlineLevel="0" collapsed="false">
      <c r="N730" s="82" t="s">
        <v>2797</v>
      </c>
    </row>
    <row r="731" customFormat="false" ht="15" hidden="false" customHeight="false" outlineLevel="0" collapsed="false">
      <c r="N731" s="82" t="s">
        <v>2798</v>
      </c>
    </row>
    <row r="732" customFormat="false" ht="15" hidden="false" customHeight="false" outlineLevel="0" collapsed="false">
      <c r="N732" s="82" t="s">
        <v>2799</v>
      </c>
    </row>
    <row r="733" customFormat="false" ht="15" hidden="false" customHeight="false" outlineLevel="0" collapsed="false">
      <c r="N733" s="82" t="s">
        <v>2800</v>
      </c>
    </row>
    <row r="734" customFormat="false" ht="15" hidden="false" customHeight="false" outlineLevel="0" collapsed="false">
      <c r="N734" s="82" t="s">
        <v>2801</v>
      </c>
    </row>
    <row r="735" customFormat="false" ht="15" hidden="false" customHeight="false" outlineLevel="0" collapsed="false">
      <c r="N735" s="82" t="s">
        <v>2802</v>
      </c>
    </row>
    <row r="736" customFormat="false" ht="15" hidden="false" customHeight="false" outlineLevel="0" collapsed="false">
      <c r="N736" s="82" t="s">
        <v>2803</v>
      </c>
    </row>
    <row r="737" customFormat="false" ht="15" hidden="false" customHeight="false" outlineLevel="0" collapsed="false">
      <c r="N737" s="82" t="s">
        <v>2804</v>
      </c>
    </row>
    <row r="738" customFormat="false" ht="15" hidden="false" customHeight="false" outlineLevel="0" collapsed="false">
      <c r="N738" s="82" t="s">
        <v>2805</v>
      </c>
    </row>
    <row r="739" customFormat="false" ht="15" hidden="false" customHeight="false" outlineLevel="0" collapsed="false">
      <c r="N739" s="82" t="s">
        <v>2806</v>
      </c>
    </row>
    <row r="740" customFormat="false" ht="15" hidden="false" customHeight="false" outlineLevel="0" collapsed="false">
      <c r="N740" s="82" t="s">
        <v>2807</v>
      </c>
    </row>
    <row r="741" customFormat="false" ht="15" hidden="false" customHeight="false" outlineLevel="0" collapsed="false">
      <c r="N741" s="82" t="s">
        <v>2808</v>
      </c>
    </row>
    <row r="742" customFormat="false" ht="15" hidden="false" customHeight="false" outlineLevel="0" collapsed="false">
      <c r="N742" s="82" t="s">
        <v>2809</v>
      </c>
    </row>
    <row r="743" customFormat="false" ht="15" hidden="false" customHeight="false" outlineLevel="0" collapsed="false">
      <c r="N743" s="82" t="s">
        <v>2810</v>
      </c>
    </row>
    <row r="744" customFormat="false" ht="15" hidden="false" customHeight="false" outlineLevel="0" collapsed="false">
      <c r="N744" s="82" t="s">
        <v>2811</v>
      </c>
    </row>
    <row r="745" customFormat="false" ht="15" hidden="false" customHeight="false" outlineLevel="0" collapsed="false">
      <c r="N745" s="82" t="s">
        <v>2812</v>
      </c>
    </row>
    <row r="746" customFormat="false" ht="15" hidden="false" customHeight="false" outlineLevel="0" collapsed="false">
      <c r="N746" s="82" t="s">
        <v>2813</v>
      </c>
    </row>
    <row r="747" customFormat="false" ht="15" hidden="false" customHeight="false" outlineLevel="0" collapsed="false">
      <c r="N747" s="82" t="s">
        <v>2814</v>
      </c>
    </row>
    <row r="748" customFormat="false" ht="15" hidden="false" customHeight="false" outlineLevel="0" collapsed="false">
      <c r="N748" s="82" t="s">
        <v>2815</v>
      </c>
    </row>
    <row r="749" customFormat="false" ht="15" hidden="false" customHeight="false" outlineLevel="0" collapsed="false">
      <c r="N749" s="82" t="s">
        <v>2816</v>
      </c>
    </row>
    <row r="750" customFormat="false" ht="15" hidden="false" customHeight="false" outlineLevel="0" collapsed="false">
      <c r="N750" s="82" t="s">
        <v>2817</v>
      </c>
    </row>
    <row r="751" customFormat="false" ht="15" hidden="false" customHeight="false" outlineLevel="0" collapsed="false">
      <c r="N751" s="82" t="s">
        <v>2818</v>
      </c>
    </row>
    <row r="752" customFormat="false" ht="15" hidden="false" customHeight="false" outlineLevel="0" collapsed="false">
      <c r="N752" s="82" t="s">
        <v>2819</v>
      </c>
    </row>
    <row r="753" customFormat="false" ht="15" hidden="false" customHeight="false" outlineLevel="0" collapsed="false">
      <c r="N753" s="82" t="s">
        <v>2820</v>
      </c>
    </row>
    <row r="754" customFormat="false" ht="15" hidden="false" customHeight="false" outlineLevel="0" collapsed="false">
      <c r="N754" s="82" t="s">
        <v>2821</v>
      </c>
    </row>
    <row r="755" customFormat="false" ht="15" hidden="false" customHeight="false" outlineLevel="0" collapsed="false">
      <c r="N755" s="82" t="s">
        <v>2822</v>
      </c>
    </row>
    <row r="756" customFormat="false" ht="15" hidden="false" customHeight="false" outlineLevel="0" collapsed="false">
      <c r="N756" s="82" t="s">
        <v>2823</v>
      </c>
    </row>
    <row r="757" customFormat="false" ht="15" hidden="false" customHeight="false" outlineLevel="0" collapsed="false">
      <c r="N757" s="82" t="s">
        <v>2824</v>
      </c>
    </row>
    <row r="758" customFormat="false" ht="15" hidden="false" customHeight="false" outlineLevel="0" collapsed="false">
      <c r="N758" s="82" t="s">
        <v>2825</v>
      </c>
    </row>
    <row r="759" customFormat="false" ht="15" hidden="false" customHeight="false" outlineLevel="0" collapsed="false">
      <c r="N759" s="82" t="s">
        <v>2826</v>
      </c>
    </row>
    <row r="760" customFormat="false" ht="15" hidden="false" customHeight="false" outlineLevel="0" collapsed="false">
      <c r="N760" s="82" t="s">
        <v>2827</v>
      </c>
    </row>
    <row r="761" customFormat="false" ht="15" hidden="false" customHeight="false" outlineLevel="0" collapsed="false">
      <c r="N761" s="82" t="s">
        <v>2828</v>
      </c>
    </row>
    <row r="762" customFormat="false" ht="15" hidden="false" customHeight="false" outlineLevel="0" collapsed="false">
      <c r="N762" s="82" t="s">
        <v>2829</v>
      </c>
    </row>
    <row r="763" customFormat="false" ht="15" hidden="false" customHeight="false" outlineLevel="0" collapsed="false">
      <c r="N763" s="82" t="s">
        <v>2830</v>
      </c>
    </row>
    <row r="764" customFormat="false" ht="15" hidden="false" customHeight="false" outlineLevel="0" collapsed="false">
      <c r="N764" s="82" t="s">
        <v>2831</v>
      </c>
    </row>
    <row r="765" customFormat="false" ht="15" hidden="false" customHeight="false" outlineLevel="0" collapsed="false">
      <c r="N765" s="82" t="s">
        <v>2832</v>
      </c>
    </row>
    <row r="766" customFormat="false" ht="15" hidden="false" customHeight="false" outlineLevel="0" collapsed="false">
      <c r="N766" s="82" t="s">
        <v>2833</v>
      </c>
    </row>
    <row r="767" customFormat="false" ht="15" hidden="false" customHeight="false" outlineLevel="0" collapsed="false">
      <c r="N767" s="82" t="s">
        <v>2834</v>
      </c>
    </row>
    <row r="768" customFormat="false" ht="15" hidden="false" customHeight="false" outlineLevel="0" collapsed="false">
      <c r="N768" s="82" t="s">
        <v>2835</v>
      </c>
    </row>
    <row r="769" customFormat="false" ht="15" hidden="false" customHeight="false" outlineLevel="0" collapsed="false">
      <c r="N769" s="82" t="s">
        <v>2836</v>
      </c>
    </row>
    <row r="770" customFormat="false" ht="15" hidden="false" customHeight="false" outlineLevel="0" collapsed="false">
      <c r="N770" s="82" t="s">
        <v>2837</v>
      </c>
    </row>
    <row r="771" customFormat="false" ht="15" hidden="false" customHeight="false" outlineLevel="0" collapsed="false">
      <c r="N771" s="82" t="s">
        <v>2838</v>
      </c>
    </row>
    <row r="772" customFormat="false" ht="15" hidden="false" customHeight="false" outlineLevel="0" collapsed="false">
      <c r="N772" s="82" t="s">
        <v>2839</v>
      </c>
    </row>
    <row r="773" customFormat="false" ht="15" hidden="false" customHeight="false" outlineLevel="0" collapsed="false">
      <c r="N773" s="82" t="s">
        <v>2840</v>
      </c>
    </row>
    <row r="774" customFormat="false" ht="15" hidden="false" customHeight="false" outlineLevel="0" collapsed="false">
      <c r="N774" s="82" t="s">
        <v>2841</v>
      </c>
    </row>
    <row r="775" customFormat="false" ht="15" hidden="false" customHeight="false" outlineLevel="0" collapsed="false">
      <c r="N775" s="82" t="s">
        <v>2842</v>
      </c>
    </row>
    <row r="776" customFormat="false" ht="15" hidden="false" customHeight="false" outlineLevel="0" collapsed="false">
      <c r="N776" s="82" t="s">
        <v>2843</v>
      </c>
    </row>
    <row r="777" customFormat="false" ht="15" hidden="false" customHeight="false" outlineLevel="0" collapsed="false">
      <c r="N777" s="82" t="s">
        <v>2844</v>
      </c>
    </row>
    <row r="778" customFormat="false" ht="15" hidden="false" customHeight="false" outlineLevel="0" collapsed="false">
      <c r="N778" s="82" t="s">
        <v>2845</v>
      </c>
    </row>
    <row r="779" customFormat="false" ht="15" hidden="false" customHeight="false" outlineLevel="0" collapsed="false">
      <c r="N779" s="82" t="s">
        <v>2846</v>
      </c>
    </row>
    <row r="780" customFormat="false" ht="15" hidden="false" customHeight="false" outlineLevel="0" collapsed="false">
      <c r="N780" s="82" t="s">
        <v>2847</v>
      </c>
    </row>
    <row r="781" customFormat="false" ht="15" hidden="false" customHeight="false" outlineLevel="0" collapsed="false">
      <c r="N781" s="82" t="s">
        <v>2848</v>
      </c>
    </row>
    <row r="782" customFormat="false" ht="15" hidden="false" customHeight="false" outlineLevel="0" collapsed="false">
      <c r="N782" s="82" t="s">
        <v>2849</v>
      </c>
    </row>
    <row r="783" customFormat="false" ht="15" hidden="false" customHeight="false" outlineLevel="0" collapsed="false">
      <c r="N783" s="82" t="s">
        <v>2850</v>
      </c>
    </row>
    <row r="784" customFormat="false" ht="15" hidden="false" customHeight="false" outlineLevel="0" collapsed="false">
      <c r="N784" s="82" t="s">
        <v>2851</v>
      </c>
    </row>
    <row r="785" customFormat="false" ht="15" hidden="false" customHeight="false" outlineLevel="0" collapsed="false">
      <c r="N785" s="82" t="s">
        <v>2852</v>
      </c>
    </row>
    <row r="786" customFormat="false" ht="15" hidden="false" customHeight="false" outlineLevel="0" collapsed="false">
      <c r="N786" s="82" t="s">
        <v>2853</v>
      </c>
    </row>
    <row r="787" customFormat="false" ht="15" hidden="false" customHeight="false" outlineLevel="0" collapsed="false">
      <c r="N787" s="82" t="s">
        <v>2854</v>
      </c>
    </row>
    <row r="788" customFormat="false" ht="15" hidden="false" customHeight="false" outlineLevel="0" collapsed="false">
      <c r="N788" s="82" t="s">
        <v>2855</v>
      </c>
    </row>
    <row r="789" customFormat="false" ht="15" hidden="false" customHeight="false" outlineLevel="0" collapsed="false">
      <c r="N789" s="82" t="s">
        <v>2856</v>
      </c>
    </row>
    <row r="790" customFormat="false" ht="15" hidden="false" customHeight="false" outlineLevel="0" collapsed="false">
      <c r="N790" s="82" t="s">
        <v>2857</v>
      </c>
    </row>
    <row r="791" customFormat="false" ht="15" hidden="false" customHeight="false" outlineLevel="0" collapsed="false">
      <c r="N791" s="82" t="s">
        <v>2858</v>
      </c>
    </row>
    <row r="792" customFormat="false" ht="15" hidden="false" customHeight="false" outlineLevel="0" collapsed="false">
      <c r="N792" s="82" t="s">
        <v>2859</v>
      </c>
    </row>
    <row r="793" customFormat="false" ht="15" hidden="false" customHeight="false" outlineLevel="0" collapsed="false">
      <c r="N793" s="82" t="s">
        <v>2860</v>
      </c>
    </row>
    <row r="794" customFormat="false" ht="15" hidden="false" customHeight="false" outlineLevel="0" collapsed="false">
      <c r="N794" s="82" t="s">
        <v>2861</v>
      </c>
    </row>
    <row r="795" customFormat="false" ht="15" hidden="false" customHeight="false" outlineLevel="0" collapsed="false">
      <c r="N795" s="82" t="s">
        <v>2862</v>
      </c>
    </row>
    <row r="796" customFormat="false" ht="15" hidden="false" customHeight="false" outlineLevel="0" collapsed="false">
      <c r="N796" s="82" t="s">
        <v>2863</v>
      </c>
    </row>
    <row r="797" customFormat="false" ht="15" hidden="false" customHeight="false" outlineLevel="0" collapsed="false">
      <c r="N797" s="82" t="s">
        <v>2864</v>
      </c>
    </row>
    <row r="798" customFormat="false" ht="15" hidden="false" customHeight="false" outlineLevel="0" collapsed="false">
      <c r="N798" s="82" t="s">
        <v>2865</v>
      </c>
    </row>
    <row r="799" customFormat="false" ht="15" hidden="false" customHeight="false" outlineLevel="0" collapsed="false">
      <c r="N799" s="82" t="s">
        <v>2866</v>
      </c>
    </row>
    <row r="800" customFormat="false" ht="15" hidden="false" customHeight="false" outlineLevel="0" collapsed="false">
      <c r="N800" s="82" t="s">
        <v>2867</v>
      </c>
    </row>
    <row r="801" customFormat="false" ht="15" hidden="false" customHeight="false" outlineLevel="0" collapsed="false">
      <c r="N801" s="82" t="s">
        <v>2868</v>
      </c>
    </row>
    <row r="802" customFormat="false" ht="15" hidden="false" customHeight="false" outlineLevel="0" collapsed="false">
      <c r="N802" s="82" t="s">
        <v>2869</v>
      </c>
    </row>
    <row r="803" customFormat="false" ht="15" hidden="false" customHeight="false" outlineLevel="0" collapsed="false">
      <c r="N803" s="82" t="s">
        <v>2870</v>
      </c>
    </row>
    <row r="804" customFormat="false" ht="15" hidden="false" customHeight="false" outlineLevel="0" collapsed="false">
      <c r="N804" s="82" t="s">
        <v>2871</v>
      </c>
    </row>
    <row r="805" customFormat="false" ht="15" hidden="false" customHeight="false" outlineLevel="0" collapsed="false">
      <c r="N805" s="82" t="s">
        <v>2872</v>
      </c>
    </row>
    <row r="806" customFormat="false" ht="15" hidden="false" customHeight="false" outlineLevel="0" collapsed="false">
      <c r="N806" s="82" t="s">
        <v>2873</v>
      </c>
    </row>
    <row r="807" customFormat="false" ht="15" hidden="false" customHeight="false" outlineLevel="0" collapsed="false">
      <c r="N807" s="82" t="s">
        <v>2874</v>
      </c>
    </row>
    <row r="808" customFormat="false" ht="15" hidden="false" customHeight="false" outlineLevel="0" collapsed="false">
      <c r="N808" s="82" t="s">
        <v>2875</v>
      </c>
    </row>
    <row r="809" customFormat="false" ht="15" hidden="false" customHeight="false" outlineLevel="0" collapsed="false">
      <c r="N809" s="82" t="s">
        <v>2876</v>
      </c>
    </row>
    <row r="810" customFormat="false" ht="15" hidden="false" customHeight="false" outlineLevel="0" collapsed="false">
      <c r="N810" s="82" t="s">
        <v>2877</v>
      </c>
    </row>
    <row r="811" customFormat="false" ht="15" hidden="false" customHeight="false" outlineLevel="0" collapsed="false">
      <c r="N811" s="82" t="s">
        <v>2878</v>
      </c>
    </row>
    <row r="812" customFormat="false" ht="15" hidden="false" customHeight="false" outlineLevel="0" collapsed="false">
      <c r="N812" s="82" t="s">
        <v>2879</v>
      </c>
    </row>
    <row r="813" customFormat="false" ht="15" hidden="false" customHeight="false" outlineLevel="0" collapsed="false">
      <c r="N813" s="82" t="s">
        <v>2880</v>
      </c>
    </row>
    <row r="814" customFormat="false" ht="15" hidden="false" customHeight="false" outlineLevel="0" collapsed="false">
      <c r="N814" s="82" t="s">
        <v>2881</v>
      </c>
    </row>
    <row r="815" customFormat="false" ht="15" hidden="false" customHeight="false" outlineLevel="0" collapsed="false">
      <c r="N815" s="82" t="s">
        <v>2882</v>
      </c>
    </row>
    <row r="816" customFormat="false" ht="15" hidden="false" customHeight="false" outlineLevel="0" collapsed="false">
      <c r="N816" s="82" t="s">
        <v>2883</v>
      </c>
    </row>
    <row r="817" customFormat="false" ht="15" hidden="false" customHeight="false" outlineLevel="0" collapsed="false">
      <c r="N817" s="82" t="s">
        <v>2884</v>
      </c>
    </row>
    <row r="818" customFormat="false" ht="15" hidden="false" customHeight="false" outlineLevel="0" collapsed="false">
      <c r="N818" s="82" t="s">
        <v>2885</v>
      </c>
    </row>
    <row r="819" customFormat="false" ht="15" hidden="false" customHeight="false" outlineLevel="0" collapsed="false">
      <c r="N819" s="82" t="s">
        <v>2886</v>
      </c>
    </row>
    <row r="820" customFormat="false" ht="15" hidden="false" customHeight="false" outlineLevel="0" collapsed="false">
      <c r="N820" s="82" t="s">
        <v>2887</v>
      </c>
    </row>
    <row r="821" customFormat="false" ht="15" hidden="false" customHeight="false" outlineLevel="0" collapsed="false">
      <c r="N821" s="82" t="s">
        <v>2888</v>
      </c>
    </row>
    <row r="822" customFormat="false" ht="15" hidden="false" customHeight="false" outlineLevel="0" collapsed="false">
      <c r="N822" s="82" t="s">
        <v>2889</v>
      </c>
    </row>
    <row r="823" customFormat="false" ht="15" hidden="false" customHeight="false" outlineLevel="0" collapsed="false">
      <c r="N823" s="82" t="s">
        <v>2890</v>
      </c>
    </row>
    <row r="824" customFormat="false" ht="15" hidden="false" customHeight="false" outlineLevel="0" collapsed="false">
      <c r="N824" s="82" t="s">
        <v>2891</v>
      </c>
    </row>
    <row r="825" customFormat="false" ht="15" hidden="false" customHeight="false" outlineLevel="0" collapsed="false">
      <c r="N825" s="82" t="s">
        <v>2892</v>
      </c>
    </row>
    <row r="826" customFormat="false" ht="15" hidden="false" customHeight="false" outlineLevel="0" collapsed="false">
      <c r="N826" s="82" t="s">
        <v>2893</v>
      </c>
    </row>
    <row r="827" customFormat="false" ht="15" hidden="false" customHeight="false" outlineLevel="0" collapsed="false">
      <c r="N827" s="82" t="s">
        <v>2894</v>
      </c>
    </row>
    <row r="828" customFormat="false" ht="15" hidden="false" customHeight="false" outlineLevel="0" collapsed="false">
      <c r="N828" s="82" t="s">
        <v>2895</v>
      </c>
    </row>
    <row r="829" customFormat="false" ht="15" hidden="false" customHeight="false" outlineLevel="0" collapsed="false">
      <c r="N829" s="82" t="s">
        <v>2896</v>
      </c>
    </row>
    <row r="830" customFormat="false" ht="15" hidden="false" customHeight="false" outlineLevel="0" collapsed="false">
      <c r="N830" s="82" t="s">
        <v>2897</v>
      </c>
    </row>
    <row r="831" customFormat="false" ht="15" hidden="false" customHeight="false" outlineLevel="0" collapsed="false">
      <c r="N831" s="82" t="s">
        <v>2898</v>
      </c>
    </row>
    <row r="832" customFormat="false" ht="15" hidden="false" customHeight="false" outlineLevel="0" collapsed="false">
      <c r="N832" s="82" t="s">
        <v>2899</v>
      </c>
    </row>
    <row r="833" customFormat="false" ht="15" hidden="false" customHeight="false" outlineLevel="0" collapsed="false">
      <c r="N833" s="82" t="s">
        <v>2900</v>
      </c>
    </row>
    <row r="834" customFormat="false" ht="15" hidden="false" customHeight="false" outlineLevel="0" collapsed="false">
      <c r="N834" s="82" t="s">
        <v>2901</v>
      </c>
    </row>
    <row r="835" customFormat="false" ht="15" hidden="false" customHeight="false" outlineLevel="0" collapsed="false">
      <c r="N835" s="82" t="s">
        <v>2902</v>
      </c>
    </row>
    <row r="836" customFormat="false" ht="15" hidden="false" customHeight="false" outlineLevel="0" collapsed="false">
      <c r="N836" s="82" t="s">
        <v>2903</v>
      </c>
    </row>
    <row r="837" customFormat="false" ht="15" hidden="false" customHeight="false" outlineLevel="0" collapsed="false">
      <c r="N837" s="82" t="s">
        <v>2904</v>
      </c>
    </row>
    <row r="838" customFormat="false" ht="15" hidden="false" customHeight="false" outlineLevel="0" collapsed="false">
      <c r="N838" s="82" t="s">
        <v>2905</v>
      </c>
    </row>
    <row r="839" customFormat="false" ht="15" hidden="false" customHeight="false" outlineLevel="0" collapsed="false">
      <c r="N839" s="82" t="s">
        <v>2906</v>
      </c>
    </row>
    <row r="840" customFormat="false" ht="15" hidden="false" customHeight="false" outlineLevel="0" collapsed="false">
      <c r="N840" s="82" t="s">
        <v>2907</v>
      </c>
    </row>
    <row r="841" customFormat="false" ht="15" hidden="false" customHeight="false" outlineLevel="0" collapsed="false">
      <c r="N841" s="82" t="s">
        <v>2908</v>
      </c>
    </row>
    <row r="842" customFormat="false" ht="15" hidden="false" customHeight="false" outlineLevel="0" collapsed="false">
      <c r="N842" s="82" t="s">
        <v>2909</v>
      </c>
    </row>
    <row r="843" customFormat="false" ht="15" hidden="false" customHeight="false" outlineLevel="0" collapsed="false">
      <c r="N843" s="82" t="s">
        <v>2910</v>
      </c>
    </row>
    <row r="844" customFormat="false" ht="15" hidden="false" customHeight="false" outlineLevel="0" collapsed="false">
      <c r="N844" s="82" t="s">
        <v>2911</v>
      </c>
    </row>
    <row r="845" customFormat="false" ht="15" hidden="false" customHeight="false" outlineLevel="0" collapsed="false">
      <c r="N845" s="82" t="s">
        <v>2912</v>
      </c>
    </row>
    <row r="846" customFormat="false" ht="15" hidden="false" customHeight="false" outlineLevel="0" collapsed="false">
      <c r="N846" s="82" t="s">
        <v>2913</v>
      </c>
    </row>
    <row r="847" customFormat="false" ht="15" hidden="false" customHeight="false" outlineLevel="0" collapsed="false">
      <c r="N847" s="82" t="s">
        <v>2914</v>
      </c>
    </row>
    <row r="848" customFormat="false" ht="15" hidden="false" customHeight="false" outlineLevel="0" collapsed="false">
      <c r="N848" s="82" t="s">
        <v>2915</v>
      </c>
    </row>
    <row r="849" customFormat="false" ht="15" hidden="false" customHeight="false" outlineLevel="0" collapsed="false">
      <c r="N849" s="82" t="s">
        <v>2916</v>
      </c>
    </row>
    <row r="850" customFormat="false" ht="15" hidden="false" customHeight="false" outlineLevel="0" collapsed="false">
      <c r="N850" s="82" t="s">
        <v>2917</v>
      </c>
    </row>
    <row r="851" customFormat="false" ht="15" hidden="false" customHeight="false" outlineLevel="0" collapsed="false">
      <c r="N851" s="82" t="s">
        <v>2918</v>
      </c>
    </row>
    <row r="852" customFormat="false" ht="15" hidden="false" customHeight="false" outlineLevel="0" collapsed="false">
      <c r="N852" s="82" t="s">
        <v>2919</v>
      </c>
    </row>
    <row r="853" customFormat="false" ht="15" hidden="false" customHeight="false" outlineLevel="0" collapsed="false">
      <c r="N853" s="82" t="s">
        <v>2920</v>
      </c>
    </row>
    <row r="854" customFormat="false" ht="15" hidden="false" customHeight="false" outlineLevel="0" collapsed="false">
      <c r="N854" s="82" t="s">
        <v>2921</v>
      </c>
    </row>
    <row r="855" customFormat="false" ht="15" hidden="false" customHeight="false" outlineLevel="0" collapsed="false">
      <c r="N855" s="82" t="s">
        <v>2922</v>
      </c>
    </row>
    <row r="856" customFormat="false" ht="15" hidden="false" customHeight="false" outlineLevel="0" collapsed="false">
      <c r="N856" s="82" t="s">
        <v>2923</v>
      </c>
    </row>
    <row r="857" customFormat="false" ht="15" hidden="false" customHeight="false" outlineLevel="0" collapsed="false">
      <c r="N857" s="82" t="s">
        <v>2924</v>
      </c>
    </row>
    <row r="858" customFormat="false" ht="15" hidden="false" customHeight="false" outlineLevel="0" collapsed="false">
      <c r="N858" s="82" t="s">
        <v>2925</v>
      </c>
    </row>
    <row r="859" customFormat="false" ht="15" hidden="false" customHeight="false" outlineLevel="0" collapsed="false">
      <c r="N859" s="82" t="s">
        <v>2926</v>
      </c>
    </row>
    <row r="860" customFormat="false" ht="15" hidden="false" customHeight="false" outlineLevel="0" collapsed="false">
      <c r="N860" s="82" t="s">
        <v>2927</v>
      </c>
    </row>
    <row r="861" customFormat="false" ht="15" hidden="false" customHeight="false" outlineLevel="0" collapsed="false">
      <c r="N861" s="82" t="s">
        <v>2928</v>
      </c>
    </row>
    <row r="862" customFormat="false" ht="15" hidden="false" customHeight="false" outlineLevel="0" collapsed="false">
      <c r="N862" s="82" t="s">
        <v>2929</v>
      </c>
    </row>
    <row r="863" customFormat="false" ht="15" hidden="false" customHeight="false" outlineLevel="0" collapsed="false">
      <c r="N863" s="82" t="s">
        <v>2930</v>
      </c>
    </row>
    <row r="864" customFormat="false" ht="15" hidden="false" customHeight="false" outlineLevel="0" collapsed="false">
      <c r="N864" s="82" t="s">
        <v>2931</v>
      </c>
    </row>
    <row r="865" customFormat="false" ht="15" hidden="false" customHeight="false" outlineLevel="0" collapsed="false">
      <c r="N865" s="82" t="s">
        <v>2932</v>
      </c>
    </row>
    <row r="866" customFormat="false" ht="15" hidden="false" customHeight="false" outlineLevel="0" collapsed="false">
      <c r="N866" s="82" t="s">
        <v>2933</v>
      </c>
    </row>
    <row r="867" customFormat="false" ht="15" hidden="false" customHeight="false" outlineLevel="0" collapsed="false">
      <c r="N867" s="82" t="s">
        <v>2934</v>
      </c>
    </row>
    <row r="868" customFormat="false" ht="15" hidden="false" customHeight="false" outlineLevel="0" collapsed="false">
      <c r="N868" s="82" t="s">
        <v>2935</v>
      </c>
    </row>
    <row r="869" customFormat="false" ht="15" hidden="false" customHeight="false" outlineLevel="0" collapsed="false">
      <c r="N869" s="82" t="s">
        <v>2936</v>
      </c>
    </row>
    <row r="870" customFormat="false" ht="15" hidden="false" customHeight="false" outlineLevel="0" collapsed="false">
      <c r="N870" s="82" t="s">
        <v>2937</v>
      </c>
    </row>
    <row r="871" customFormat="false" ht="15" hidden="false" customHeight="false" outlineLevel="0" collapsed="false">
      <c r="N871" s="82" t="s">
        <v>2938</v>
      </c>
    </row>
    <row r="872" customFormat="false" ht="15" hidden="false" customHeight="false" outlineLevel="0" collapsed="false">
      <c r="N872" s="82" t="s">
        <v>2939</v>
      </c>
    </row>
    <row r="873" customFormat="false" ht="15" hidden="false" customHeight="false" outlineLevel="0" collapsed="false">
      <c r="N873" s="82" t="s">
        <v>2940</v>
      </c>
    </row>
    <row r="874" customFormat="false" ht="15" hidden="false" customHeight="false" outlineLevel="0" collapsed="false">
      <c r="N874" s="82" t="s">
        <v>2941</v>
      </c>
    </row>
    <row r="875" customFormat="false" ht="15" hidden="false" customHeight="false" outlineLevel="0" collapsed="false">
      <c r="N875" s="82" t="s">
        <v>2942</v>
      </c>
    </row>
    <row r="876" customFormat="false" ht="15" hidden="false" customHeight="false" outlineLevel="0" collapsed="false">
      <c r="N876" s="82" t="s">
        <v>2943</v>
      </c>
    </row>
    <row r="877" customFormat="false" ht="15" hidden="false" customHeight="false" outlineLevel="0" collapsed="false">
      <c r="N877" s="82" t="s">
        <v>2944</v>
      </c>
    </row>
    <row r="878" customFormat="false" ht="15" hidden="false" customHeight="false" outlineLevel="0" collapsed="false">
      <c r="N878" s="82" t="s">
        <v>2945</v>
      </c>
    </row>
    <row r="879" customFormat="false" ht="15" hidden="false" customHeight="false" outlineLevel="0" collapsed="false">
      <c r="N879" s="82" t="s">
        <v>2946</v>
      </c>
    </row>
    <row r="880" customFormat="false" ht="15" hidden="false" customHeight="false" outlineLevel="0" collapsed="false">
      <c r="N880" s="82" t="s">
        <v>2947</v>
      </c>
    </row>
    <row r="881" customFormat="false" ht="15" hidden="false" customHeight="false" outlineLevel="0" collapsed="false">
      <c r="N881" s="82" t="s">
        <v>2948</v>
      </c>
    </row>
    <row r="882" customFormat="false" ht="15" hidden="false" customHeight="false" outlineLevel="0" collapsed="false">
      <c r="N882" s="82" t="s">
        <v>2949</v>
      </c>
    </row>
    <row r="883" customFormat="false" ht="15" hidden="false" customHeight="false" outlineLevel="0" collapsed="false">
      <c r="N883" s="82" t="s">
        <v>2950</v>
      </c>
    </row>
    <row r="884" customFormat="false" ht="15" hidden="false" customHeight="false" outlineLevel="0" collapsed="false">
      <c r="N884" s="82" t="s">
        <v>2951</v>
      </c>
    </row>
    <row r="885" customFormat="false" ht="15" hidden="false" customHeight="false" outlineLevel="0" collapsed="false">
      <c r="N885" s="82" t="s">
        <v>2952</v>
      </c>
    </row>
    <row r="886" customFormat="false" ht="15" hidden="false" customHeight="false" outlineLevel="0" collapsed="false">
      <c r="N886" s="82" t="s">
        <v>2953</v>
      </c>
    </row>
    <row r="887" customFormat="false" ht="15" hidden="false" customHeight="false" outlineLevel="0" collapsed="false">
      <c r="N887" s="82" t="s">
        <v>2954</v>
      </c>
    </row>
    <row r="888" customFormat="false" ht="15" hidden="false" customHeight="false" outlineLevel="0" collapsed="false">
      <c r="N888" s="82" t="s">
        <v>2955</v>
      </c>
    </row>
    <row r="889" customFormat="false" ht="15" hidden="false" customHeight="false" outlineLevel="0" collapsed="false">
      <c r="N889" s="82" t="s">
        <v>2956</v>
      </c>
    </row>
    <row r="890" customFormat="false" ht="15" hidden="false" customHeight="false" outlineLevel="0" collapsed="false">
      <c r="N890" s="82" t="s">
        <v>2957</v>
      </c>
    </row>
    <row r="891" customFormat="false" ht="15" hidden="false" customHeight="false" outlineLevel="0" collapsed="false">
      <c r="N891" s="82" t="s">
        <v>2958</v>
      </c>
    </row>
    <row r="892" customFormat="false" ht="15" hidden="false" customHeight="false" outlineLevel="0" collapsed="false">
      <c r="N892" s="82" t="s">
        <v>2959</v>
      </c>
    </row>
    <row r="893" customFormat="false" ht="15" hidden="false" customHeight="false" outlineLevel="0" collapsed="false">
      <c r="N893" s="82" t="s">
        <v>2960</v>
      </c>
    </row>
    <row r="894" customFormat="false" ht="15" hidden="false" customHeight="false" outlineLevel="0" collapsed="false">
      <c r="N894" s="82" t="s">
        <v>2961</v>
      </c>
    </row>
    <row r="895" customFormat="false" ht="15" hidden="false" customHeight="false" outlineLevel="0" collapsed="false">
      <c r="N895" s="82" t="s">
        <v>2962</v>
      </c>
    </row>
    <row r="896" customFormat="false" ht="15" hidden="false" customHeight="false" outlineLevel="0" collapsed="false">
      <c r="N896" s="82" t="s">
        <v>2963</v>
      </c>
    </row>
    <row r="897" customFormat="false" ht="15" hidden="false" customHeight="false" outlineLevel="0" collapsed="false">
      <c r="N897" s="82" t="s">
        <v>2964</v>
      </c>
    </row>
    <row r="898" customFormat="false" ht="15" hidden="false" customHeight="false" outlineLevel="0" collapsed="false">
      <c r="N898" s="82" t="s">
        <v>2965</v>
      </c>
    </row>
    <row r="899" customFormat="false" ht="15" hidden="false" customHeight="false" outlineLevel="0" collapsed="false">
      <c r="N899" s="82" t="s">
        <v>2966</v>
      </c>
    </row>
    <row r="900" customFormat="false" ht="15" hidden="false" customHeight="false" outlineLevel="0" collapsed="false">
      <c r="N900" s="82" t="s">
        <v>2967</v>
      </c>
    </row>
    <row r="901" customFormat="false" ht="15" hidden="false" customHeight="false" outlineLevel="0" collapsed="false">
      <c r="N901" s="82" t="s">
        <v>2968</v>
      </c>
    </row>
    <row r="902" customFormat="false" ht="15" hidden="false" customHeight="false" outlineLevel="0" collapsed="false">
      <c r="N902" s="82" t="s">
        <v>2969</v>
      </c>
    </row>
    <row r="903" customFormat="false" ht="15" hidden="false" customHeight="false" outlineLevel="0" collapsed="false">
      <c r="N903" s="82" t="s">
        <v>2970</v>
      </c>
    </row>
    <row r="904" customFormat="false" ht="15" hidden="false" customHeight="false" outlineLevel="0" collapsed="false">
      <c r="N904" s="82" t="s">
        <v>2971</v>
      </c>
    </row>
    <row r="905" customFormat="false" ht="15" hidden="false" customHeight="false" outlineLevel="0" collapsed="false">
      <c r="N905" s="82" t="s">
        <v>2972</v>
      </c>
    </row>
    <row r="906" customFormat="false" ht="15" hidden="false" customHeight="false" outlineLevel="0" collapsed="false">
      <c r="N906" s="82" t="s">
        <v>2973</v>
      </c>
    </row>
    <row r="907" customFormat="false" ht="15" hidden="false" customHeight="false" outlineLevel="0" collapsed="false">
      <c r="N907" s="82" t="s">
        <v>2974</v>
      </c>
    </row>
    <row r="908" customFormat="false" ht="15" hidden="false" customHeight="false" outlineLevel="0" collapsed="false">
      <c r="N908" s="82" t="s">
        <v>2975</v>
      </c>
    </row>
    <row r="909" customFormat="false" ht="15" hidden="false" customHeight="false" outlineLevel="0" collapsed="false">
      <c r="N909" s="82" t="s">
        <v>2976</v>
      </c>
    </row>
    <row r="910" customFormat="false" ht="15" hidden="false" customHeight="false" outlineLevel="0" collapsed="false">
      <c r="N910" s="82" t="s">
        <v>2977</v>
      </c>
    </row>
    <row r="911" customFormat="false" ht="15" hidden="false" customHeight="false" outlineLevel="0" collapsed="false">
      <c r="N911" s="82" t="s">
        <v>2978</v>
      </c>
    </row>
    <row r="912" customFormat="false" ht="15" hidden="false" customHeight="false" outlineLevel="0" collapsed="false">
      <c r="N912" s="82" t="s">
        <v>2979</v>
      </c>
    </row>
    <row r="913" customFormat="false" ht="15" hidden="false" customHeight="false" outlineLevel="0" collapsed="false">
      <c r="N913" s="82" t="s">
        <v>2980</v>
      </c>
    </row>
    <row r="914" customFormat="false" ht="15" hidden="false" customHeight="false" outlineLevel="0" collapsed="false">
      <c r="N914" s="82" t="s">
        <v>2981</v>
      </c>
    </row>
    <row r="915" customFormat="false" ht="15" hidden="false" customHeight="false" outlineLevel="0" collapsed="false">
      <c r="N915" s="82" t="s">
        <v>2982</v>
      </c>
    </row>
    <row r="916" customFormat="false" ht="15" hidden="false" customHeight="false" outlineLevel="0" collapsed="false">
      <c r="N916" s="82" t="s">
        <v>2983</v>
      </c>
    </row>
    <row r="917" customFormat="false" ht="15" hidden="false" customHeight="false" outlineLevel="0" collapsed="false">
      <c r="N917" s="82" t="s">
        <v>2984</v>
      </c>
    </row>
    <row r="918" customFormat="false" ht="15" hidden="false" customHeight="false" outlineLevel="0" collapsed="false">
      <c r="N918" s="82" t="s">
        <v>2985</v>
      </c>
    </row>
    <row r="919" customFormat="false" ht="15" hidden="false" customHeight="false" outlineLevel="0" collapsed="false">
      <c r="N919" s="82" t="s">
        <v>2986</v>
      </c>
    </row>
    <row r="920" customFormat="false" ht="15" hidden="false" customHeight="false" outlineLevel="0" collapsed="false">
      <c r="N920" s="82" t="s">
        <v>2987</v>
      </c>
    </row>
    <row r="921" customFormat="false" ht="15" hidden="false" customHeight="false" outlineLevel="0" collapsed="false">
      <c r="N921" s="82" t="s">
        <v>2988</v>
      </c>
    </row>
    <row r="922" customFormat="false" ht="15" hidden="false" customHeight="false" outlineLevel="0" collapsed="false">
      <c r="N922" s="82" t="s">
        <v>2989</v>
      </c>
    </row>
    <row r="923" customFormat="false" ht="15" hidden="false" customHeight="false" outlineLevel="0" collapsed="false">
      <c r="N923" s="82" t="s">
        <v>2990</v>
      </c>
    </row>
    <row r="924" customFormat="false" ht="15" hidden="false" customHeight="false" outlineLevel="0" collapsed="false">
      <c r="N924" s="82" t="s">
        <v>2991</v>
      </c>
    </row>
    <row r="925" customFormat="false" ht="15" hidden="false" customHeight="false" outlineLevel="0" collapsed="false">
      <c r="N925" s="82" t="s">
        <v>2992</v>
      </c>
    </row>
    <row r="926" customFormat="false" ht="15" hidden="false" customHeight="false" outlineLevel="0" collapsed="false">
      <c r="N926" s="82" t="s">
        <v>2993</v>
      </c>
    </row>
    <row r="927" customFormat="false" ht="15" hidden="false" customHeight="false" outlineLevel="0" collapsed="false">
      <c r="N927" s="82" t="s">
        <v>2994</v>
      </c>
    </row>
    <row r="928" customFormat="false" ht="15" hidden="false" customHeight="false" outlineLevel="0" collapsed="false">
      <c r="N928" s="82" t="s">
        <v>2995</v>
      </c>
    </row>
    <row r="929" customFormat="false" ht="15" hidden="false" customHeight="false" outlineLevel="0" collapsed="false">
      <c r="N929" s="82" t="s">
        <v>2996</v>
      </c>
    </row>
    <row r="930" customFormat="false" ht="15" hidden="false" customHeight="false" outlineLevel="0" collapsed="false">
      <c r="N930" s="82" t="s">
        <v>2997</v>
      </c>
    </row>
    <row r="931" customFormat="false" ht="15" hidden="false" customHeight="false" outlineLevel="0" collapsed="false">
      <c r="N931" s="82" t="s">
        <v>2998</v>
      </c>
    </row>
    <row r="932" customFormat="false" ht="15" hidden="false" customHeight="false" outlineLevel="0" collapsed="false">
      <c r="N932" s="82" t="s">
        <v>2999</v>
      </c>
    </row>
    <row r="933" customFormat="false" ht="15" hidden="false" customHeight="false" outlineLevel="0" collapsed="false">
      <c r="N933" s="82" t="s">
        <v>3000</v>
      </c>
    </row>
    <row r="934" customFormat="false" ht="15" hidden="false" customHeight="false" outlineLevel="0" collapsed="false">
      <c r="N934" s="82" t="s">
        <v>3001</v>
      </c>
    </row>
    <row r="935" customFormat="false" ht="15" hidden="false" customHeight="false" outlineLevel="0" collapsed="false">
      <c r="N935" s="82" t="s">
        <v>3002</v>
      </c>
    </row>
    <row r="936" customFormat="false" ht="15" hidden="false" customHeight="false" outlineLevel="0" collapsed="false">
      <c r="N936" s="82" t="s">
        <v>3003</v>
      </c>
    </row>
    <row r="937" customFormat="false" ht="15" hidden="false" customHeight="false" outlineLevel="0" collapsed="false">
      <c r="N937" s="82" t="s">
        <v>3004</v>
      </c>
    </row>
    <row r="938" customFormat="false" ht="15" hidden="false" customHeight="false" outlineLevel="0" collapsed="false">
      <c r="N938" s="82" t="s">
        <v>3005</v>
      </c>
    </row>
    <row r="939" customFormat="false" ht="15" hidden="false" customHeight="false" outlineLevel="0" collapsed="false">
      <c r="N939" s="82" t="s">
        <v>3006</v>
      </c>
    </row>
    <row r="940" customFormat="false" ht="15" hidden="false" customHeight="false" outlineLevel="0" collapsed="false">
      <c r="N940" s="82" t="s">
        <v>3007</v>
      </c>
    </row>
    <row r="941" customFormat="false" ht="15" hidden="false" customHeight="false" outlineLevel="0" collapsed="false">
      <c r="N941" s="82" t="s">
        <v>3008</v>
      </c>
    </row>
    <row r="942" customFormat="false" ht="15" hidden="false" customHeight="false" outlineLevel="0" collapsed="false">
      <c r="N942" s="82" t="s">
        <v>3009</v>
      </c>
    </row>
    <row r="943" customFormat="false" ht="15" hidden="false" customHeight="false" outlineLevel="0" collapsed="false">
      <c r="N943" s="82" t="s">
        <v>3010</v>
      </c>
    </row>
    <row r="944" customFormat="false" ht="15" hidden="false" customHeight="false" outlineLevel="0" collapsed="false">
      <c r="N944" s="82" t="s">
        <v>3011</v>
      </c>
    </row>
    <row r="945" customFormat="false" ht="15" hidden="false" customHeight="false" outlineLevel="0" collapsed="false">
      <c r="N945" s="82" t="s">
        <v>3012</v>
      </c>
    </row>
    <row r="946" customFormat="false" ht="15" hidden="false" customHeight="false" outlineLevel="0" collapsed="false">
      <c r="N946" s="82" t="s">
        <v>3013</v>
      </c>
    </row>
    <row r="947" customFormat="false" ht="15" hidden="false" customHeight="false" outlineLevel="0" collapsed="false">
      <c r="N947" s="82" t="s">
        <v>3014</v>
      </c>
    </row>
    <row r="948" customFormat="false" ht="15" hidden="false" customHeight="false" outlineLevel="0" collapsed="false">
      <c r="N948" s="82" t="s">
        <v>3015</v>
      </c>
    </row>
    <row r="949" customFormat="false" ht="15" hidden="false" customHeight="false" outlineLevel="0" collapsed="false">
      <c r="N949" s="82" t="s">
        <v>3016</v>
      </c>
    </row>
    <row r="950" customFormat="false" ht="15" hidden="false" customHeight="false" outlineLevel="0" collapsed="false">
      <c r="N950" s="82" t="s">
        <v>3017</v>
      </c>
    </row>
    <row r="951" customFormat="false" ht="15" hidden="false" customHeight="false" outlineLevel="0" collapsed="false">
      <c r="N951" s="82" t="s">
        <v>3018</v>
      </c>
    </row>
    <row r="952" customFormat="false" ht="15" hidden="false" customHeight="false" outlineLevel="0" collapsed="false">
      <c r="N952" s="82" t="s">
        <v>3019</v>
      </c>
    </row>
    <row r="953" customFormat="false" ht="15" hidden="false" customHeight="false" outlineLevel="0" collapsed="false">
      <c r="N953" s="82" t="s">
        <v>3020</v>
      </c>
    </row>
    <row r="954" customFormat="false" ht="15" hidden="false" customHeight="false" outlineLevel="0" collapsed="false">
      <c r="N954" s="82" t="s">
        <v>3021</v>
      </c>
    </row>
    <row r="955" customFormat="false" ht="15" hidden="false" customHeight="false" outlineLevel="0" collapsed="false">
      <c r="N955" s="82" t="s">
        <v>3022</v>
      </c>
    </row>
    <row r="956" customFormat="false" ht="15" hidden="false" customHeight="false" outlineLevel="0" collapsed="false">
      <c r="N956" s="82" t="s">
        <v>3023</v>
      </c>
    </row>
    <row r="957" customFormat="false" ht="15" hidden="false" customHeight="false" outlineLevel="0" collapsed="false">
      <c r="N957" s="82" t="s">
        <v>3024</v>
      </c>
    </row>
    <row r="958" customFormat="false" ht="15" hidden="false" customHeight="false" outlineLevel="0" collapsed="false">
      <c r="N958" s="82" t="s">
        <v>3025</v>
      </c>
    </row>
    <row r="959" customFormat="false" ht="15" hidden="false" customHeight="false" outlineLevel="0" collapsed="false">
      <c r="N959" s="82" t="s">
        <v>3026</v>
      </c>
    </row>
    <row r="960" customFormat="false" ht="15" hidden="false" customHeight="false" outlineLevel="0" collapsed="false">
      <c r="N960" s="82" t="s">
        <v>3027</v>
      </c>
    </row>
    <row r="961" customFormat="false" ht="15" hidden="false" customHeight="false" outlineLevel="0" collapsed="false">
      <c r="N961" s="82" t="s">
        <v>3028</v>
      </c>
    </row>
    <row r="962" customFormat="false" ht="15" hidden="false" customHeight="false" outlineLevel="0" collapsed="false">
      <c r="N962" s="82" t="s">
        <v>3029</v>
      </c>
    </row>
    <row r="963" customFormat="false" ht="15" hidden="false" customHeight="false" outlineLevel="0" collapsed="false">
      <c r="N963" s="82" t="s">
        <v>3030</v>
      </c>
    </row>
    <row r="964" customFormat="false" ht="15" hidden="false" customHeight="false" outlineLevel="0" collapsed="false">
      <c r="N964" s="82" t="s">
        <v>3031</v>
      </c>
    </row>
    <row r="965" customFormat="false" ht="15" hidden="false" customHeight="false" outlineLevel="0" collapsed="false">
      <c r="N965" s="82" t="s">
        <v>3032</v>
      </c>
    </row>
    <row r="966" customFormat="false" ht="15" hidden="false" customHeight="false" outlineLevel="0" collapsed="false">
      <c r="N966" s="82" t="s">
        <v>3033</v>
      </c>
    </row>
    <row r="967" customFormat="false" ht="15" hidden="false" customHeight="false" outlineLevel="0" collapsed="false">
      <c r="N967" s="82" t="s">
        <v>3034</v>
      </c>
    </row>
    <row r="968" customFormat="false" ht="15" hidden="false" customHeight="false" outlineLevel="0" collapsed="false">
      <c r="N968" s="82" t="s">
        <v>3035</v>
      </c>
    </row>
    <row r="969" customFormat="false" ht="15" hidden="false" customHeight="false" outlineLevel="0" collapsed="false">
      <c r="N969" s="82" t="s">
        <v>3036</v>
      </c>
    </row>
    <row r="970" customFormat="false" ht="15" hidden="false" customHeight="false" outlineLevel="0" collapsed="false">
      <c r="N970" s="82" t="s">
        <v>3037</v>
      </c>
    </row>
    <row r="971" customFormat="false" ht="15" hidden="false" customHeight="false" outlineLevel="0" collapsed="false">
      <c r="N971" s="82" t="s">
        <v>3038</v>
      </c>
    </row>
    <row r="972" customFormat="false" ht="15" hidden="false" customHeight="false" outlineLevel="0" collapsed="false">
      <c r="N972" s="82" t="s">
        <v>3039</v>
      </c>
    </row>
    <row r="973" customFormat="false" ht="15" hidden="false" customHeight="false" outlineLevel="0" collapsed="false">
      <c r="N973" s="82" t="s">
        <v>3040</v>
      </c>
    </row>
    <row r="974" customFormat="false" ht="15" hidden="false" customHeight="false" outlineLevel="0" collapsed="false">
      <c r="N974" s="82" t="s">
        <v>3041</v>
      </c>
    </row>
    <row r="975" customFormat="false" ht="15" hidden="false" customHeight="false" outlineLevel="0" collapsed="false">
      <c r="N975" s="82" t="s">
        <v>3042</v>
      </c>
    </row>
    <row r="976" customFormat="false" ht="15" hidden="false" customHeight="false" outlineLevel="0" collapsed="false">
      <c r="N976" s="82" t="s">
        <v>3043</v>
      </c>
    </row>
    <row r="977" customFormat="false" ht="15" hidden="false" customHeight="false" outlineLevel="0" collapsed="false">
      <c r="N977" s="82" t="s">
        <v>3044</v>
      </c>
    </row>
    <row r="978" customFormat="false" ht="15" hidden="false" customHeight="false" outlineLevel="0" collapsed="false">
      <c r="N978" s="82" t="s">
        <v>3045</v>
      </c>
    </row>
    <row r="979" customFormat="false" ht="15" hidden="false" customHeight="false" outlineLevel="0" collapsed="false">
      <c r="N979" s="82" t="s">
        <v>3046</v>
      </c>
    </row>
    <row r="980" customFormat="false" ht="15" hidden="false" customHeight="false" outlineLevel="0" collapsed="false">
      <c r="N980" s="82" t="s">
        <v>3047</v>
      </c>
    </row>
    <row r="981" customFormat="false" ht="15" hidden="false" customHeight="false" outlineLevel="0" collapsed="false">
      <c r="N981" s="82" t="s">
        <v>3048</v>
      </c>
    </row>
    <row r="982" customFormat="false" ht="15" hidden="false" customHeight="false" outlineLevel="0" collapsed="false">
      <c r="N982" s="82" t="s">
        <v>3049</v>
      </c>
    </row>
    <row r="983" customFormat="false" ht="15" hidden="false" customHeight="false" outlineLevel="0" collapsed="false">
      <c r="N983" s="82" t="s">
        <v>3050</v>
      </c>
    </row>
    <row r="984" customFormat="false" ht="15" hidden="false" customHeight="false" outlineLevel="0" collapsed="false">
      <c r="N984" s="82" t="s">
        <v>3051</v>
      </c>
    </row>
    <row r="985" customFormat="false" ht="15" hidden="false" customHeight="false" outlineLevel="0" collapsed="false">
      <c r="N985" s="82" t="s">
        <v>3052</v>
      </c>
    </row>
    <row r="986" customFormat="false" ht="15" hidden="false" customHeight="false" outlineLevel="0" collapsed="false">
      <c r="N986" s="82" t="s">
        <v>3053</v>
      </c>
    </row>
    <row r="987" customFormat="false" ht="15" hidden="false" customHeight="false" outlineLevel="0" collapsed="false">
      <c r="N987" s="82" t="s">
        <v>3054</v>
      </c>
    </row>
    <row r="988" customFormat="false" ht="15" hidden="false" customHeight="false" outlineLevel="0" collapsed="false">
      <c r="N988" s="82" t="s">
        <v>3055</v>
      </c>
    </row>
    <row r="989" customFormat="false" ht="15" hidden="false" customHeight="false" outlineLevel="0" collapsed="false">
      <c r="N989" s="82" t="s">
        <v>3056</v>
      </c>
    </row>
    <row r="990" customFormat="false" ht="15" hidden="false" customHeight="false" outlineLevel="0" collapsed="false">
      <c r="N990" s="82" t="s">
        <v>3057</v>
      </c>
    </row>
    <row r="991" customFormat="false" ht="15" hidden="false" customHeight="false" outlineLevel="0" collapsed="false">
      <c r="N991" s="82" t="s">
        <v>3058</v>
      </c>
    </row>
    <row r="992" customFormat="false" ht="15" hidden="false" customHeight="false" outlineLevel="0" collapsed="false">
      <c r="N992" s="82" t="s">
        <v>3059</v>
      </c>
    </row>
    <row r="993" customFormat="false" ht="15" hidden="false" customHeight="false" outlineLevel="0" collapsed="false">
      <c r="N993" s="82" t="s">
        <v>3060</v>
      </c>
    </row>
    <row r="994" customFormat="false" ht="15" hidden="false" customHeight="false" outlineLevel="0" collapsed="false">
      <c r="N994" s="82" t="s">
        <v>3061</v>
      </c>
    </row>
    <row r="995" customFormat="false" ht="15" hidden="false" customHeight="false" outlineLevel="0" collapsed="false">
      <c r="N995" s="82" t="s">
        <v>3062</v>
      </c>
    </row>
    <row r="996" customFormat="false" ht="15" hidden="false" customHeight="false" outlineLevel="0" collapsed="false">
      <c r="N996" s="82" t="s">
        <v>3063</v>
      </c>
    </row>
    <row r="997" customFormat="false" ht="15" hidden="false" customHeight="false" outlineLevel="0" collapsed="false">
      <c r="N997" s="82" t="s">
        <v>3064</v>
      </c>
    </row>
    <row r="998" customFormat="false" ht="15" hidden="false" customHeight="false" outlineLevel="0" collapsed="false">
      <c r="N998" s="82" t="s">
        <v>3065</v>
      </c>
    </row>
    <row r="999" customFormat="false" ht="15" hidden="false" customHeight="false" outlineLevel="0" collapsed="false">
      <c r="N999" s="82" t="s">
        <v>3066</v>
      </c>
    </row>
    <row r="1000" customFormat="false" ht="15" hidden="false" customHeight="false" outlineLevel="0" collapsed="false">
      <c r="N1000" s="82" t="s">
        <v>3067</v>
      </c>
    </row>
    <row r="1001" customFormat="false" ht="15" hidden="false" customHeight="false" outlineLevel="0" collapsed="false">
      <c r="N1001" s="82" t="s">
        <v>3068</v>
      </c>
    </row>
    <row r="1002" customFormat="false" ht="15" hidden="false" customHeight="false" outlineLevel="0" collapsed="false">
      <c r="N1002" s="82" t="s">
        <v>3069</v>
      </c>
    </row>
    <row r="1003" customFormat="false" ht="15" hidden="false" customHeight="false" outlineLevel="0" collapsed="false">
      <c r="N1003" s="82" t="s">
        <v>3070</v>
      </c>
    </row>
    <row r="1004" customFormat="false" ht="15" hidden="false" customHeight="false" outlineLevel="0" collapsed="false">
      <c r="N1004" s="82" t="s">
        <v>3071</v>
      </c>
    </row>
    <row r="1005" customFormat="false" ht="15" hidden="false" customHeight="false" outlineLevel="0" collapsed="false">
      <c r="N1005" s="82" t="s">
        <v>3072</v>
      </c>
    </row>
    <row r="1006" customFormat="false" ht="15" hidden="false" customHeight="false" outlineLevel="0" collapsed="false">
      <c r="N1006" s="82" t="s">
        <v>3073</v>
      </c>
    </row>
    <row r="1007" customFormat="false" ht="15" hidden="false" customHeight="false" outlineLevel="0" collapsed="false">
      <c r="N1007" s="82" t="s">
        <v>3074</v>
      </c>
    </row>
    <row r="1008" customFormat="false" ht="15" hidden="false" customHeight="false" outlineLevel="0" collapsed="false">
      <c r="N1008" s="82" t="s">
        <v>3075</v>
      </c>
    </row>
    <row r="1009" customFormat="false" ht="15" hidden="false" customHeight="false" outlineLevel="0" collapsed="false">
      <c r="N1009" s="82" t="s">
        <v>3076</v>
      </c>
    </row>
    <row r="1010" customFormat="false" ht="15" hidden="false" customHeight="false" outlineLevel="0" collapsed="false">
      <c r="N1010" s="82" t="s">
        <v>3077</v>
      </c>
    </row>
    <row r="1011" customFormat="false" ht="15" hidden="false" customHeight="false" outlineLevel="0" collapsed="false">
      <c r="N1011" s="82" t="s">
        <v>3078</v>
      </c>
    </row>
    <row r="1012" customFormat="false" ht="15" hidden="false" customHeight="false" outlineLevel="0" collapsed="false">
      <c r="N1012" s="82" t="s">
        <v>3079</v>
      </c>
    </row>
    <row r="1013" customFormat="false" ht="15" hidden="false" customHeight="false" outlineLevel="0" collapsed="false">
      <c r="N1013" s="82" t="s">
        <v>3080</v>
      </c>
    </row>
    <row r="1014" customFormat="false" ht="15" hidden="false" customHeight="false" outlineLevel="0" collapsed="false">
      <c r="N1014" s="82" t="s">
        <v>3081</v>
      </c>
    </row>
    <row r="1015" customFormat="false" ht="15" hidden="false" customHeight="false" outlineLevel="0" collapsed="false">
      <c r="N1015" s="82" t="s">
        <v>3082</v>
      </c>
    </row>
    <row r="1016" customFormat="false" ht="15" hidden="false" customHeight="false" outlineLevel="0" collapsed="false">
      <c r="N1016" s="82" t="s">
        <v>3083</v>
      </c>
    </row>
    <row r="1017" customFormat="false" ht="15" hidden="false" customHeight="false" outlineLevel="0" collapsed="false">
      <c r="N1017" s="82" t="s">
        <v>3084</v>
      </c>
    </row>
    <row r="1018" customFormat="false" ht="15" hidden="false" customHeight="false" outlineLevel="0" collapsed="false">
      <c r="N1018" s="82" t="s">
        <v>3085</v>
      </c>
    </row>
    <row r="1019" customFormat="false" ht="15" hidden="false" customHeight="false" outlineLevel="0" collapsed="false">
      <c r="N1019" s="82" t="s">
        <v>3086</v>
      </c>
    </row>
    <row r="1020" customFormat="false" ht="15" hidden="false" customHeight="false" outlineLevel="0" collapsed="false">
      <c r="N1020" s="82" t="s">
        <v>3087</v>
      </c>
    </row>
    <row r="1021" customFormat="false" ht="15" hidden="false" customHeight="false" outlineLevel="0" collapsed="false">
      <c r="N1021" s="82" t="s">
        <v>3088</v>
      </c>
    </row>
    <row r="1022" customFormat="false" ht="15" hidden="false" customHeight="false" outlineLevel="0" collapsed="false">
      <c r="N1022" s="82" t="s">
        <v>3089</v>
      </c>
    </row>
    <row r="1023" customFormat="false" ht="15" hidden="false" customHeight="false" outlineLevel="0" collapsed="false">
      <c r="N1023" s="82" t="s">
        <v>3090</v>
      </c>
    </row>
    <row r="1024" customFormat="false" ht="15" hidden="false" customHeight="false" outlineLevel="0" collapsed="false">
      <c r="N1024" s="82" t="s">
        <v>3091</v>
      </c>
    </row>
    <row r="1025" customFormat="false" ht="15" hidden="false" customHeight="false" outlineLevel="0" collapsed="false">
      <c r="N1025" s="82" t="s">
        <v>3092</v>
      </c>
    </row>
    <row r="1026" customFormat="false" ht="15" hidden="false" customHeight="false" outlineLevel="0" collapsed="false">
      <c r="N1026" s="82" t="s">
        <v>3093</v>
      </c>
    </row>
    <row r="1027" customFormat="false" ht="15" hidden="false" customHeight="false" outlineLevel="0" collapsed="false">
      <c r="N1027" s="82" t="s">
        <v>3094</v>
      </c>
    </row>
    <row r="1028" customFormat="false" ht="15" hidden="false" customHeight="false" outlineLevel="0" collapsed="false">
      <c r="N1028" s="82" t="s">
        <v>3095</v>
      </c>
    </row>
    <row r="1029" customFormat="false" ht="15" hidden="false" customHeight="false" outlineLevel="0" collapsed="false">
      <c r="N1029" s="82" t="s">
        <v>3096</v>
      </c>
    </row>
    <row r="1030" customFormat="false" ht="15" hidden="false" customHeight="false" outlineLevel="0" collapsed="false">
      <c r="N1030" s="82" t="s">
        <v>3097</v>
      </c>
    </row>
    <row r="1031" customFormat="false" ht="15" hidden="false" customHeight="false" outlineLevel="0" collapsed="false">
      <c r="N1031" s="82" t="s">
        <v>3098</v>
      </c>
    </row>
    <row r="1032" customFormat="false" ht="15" hidden="false" customHeight="false" outlineLevel="0" collapsed="false">
      <c r="N1032" s="82" t="s">
        <v>3099</v>
      </c>
    </row>
    <row r="1033" customFormat="false" ht="15" hidden="false" customHeight="false" outlineLevel="0" collapsed="false">
      <c r="N1033" s="82" t="s">
        <v>3100</v>
      </c>
    </row>
    <row r="1034" customFormat="false" ht="15" hidden="false" customHeight="false" outlineLevel="0" collapsed="false">
      <c r="N1034" s="82" t="s">
        <v>3101</v>
      </c>
    </row>
    <row r="1035" customFormat="false" ht="15" hidden="false" customHeight="false" outlineLevel="0" collapsed="false">
      <c r="N1035" s="82" t="s">
        <v>3102</v>
      </c>
    </row>
    <row r="1036" customFormat="false" ht="15" hidden="false" customHeight="false" outlineLevel="0" collapsed="false">
      <c r="N1036" s="82" t="s">
        <v>3103</v>
      </c>
    </row>
    <row r="1037" customFormat="false" ht="15" hidden="false" customHeight="false" outlineLevel="0" collapsed="false">
      <c r="N1037" s="82" t="s">
        <v>3104</v>
      </c>
    </row>
    <row r="1038" customFormat="false" ht="15" hidden="false" customHeight="false" outlineLevel="0" collapsed="false">
      <c r="N1038" s="82" t="s">
        <v>3105</v>
      </c>
    </row>
    <row r="1039" customFormat="false" ht="15" hidden="false" customHeight="false" outlineLevel="0" collapsed="false">
      <c r="N1039" s="82" t="s">
        <v>3106</v>
      </c>
    </row>
    <row r="1040" customFormat="false" ht="15" hidden="false" customHeight="false" outlineLevel="0" collapsed="false">
      <c r="N1040" s="82" t="s">
        <v>3107</v>
      </c>
    </row>
    <row r="1041" customFormat="false" ht="15" hidden="false" customHeight="false" outlineLevel="0" collapsed="false">
      <c r="N1041" s="82" t="s">
        <v>3108</v>
      </c>
    </row>
    <row r="1042" customFormat="false" ht="15" hidden="false" customHeight="false" outlineLevel="0" collapsed="false">
      <c r="N1042" s="82" t="s">
        <v>3109</v>
      </c>
    </row>
    <row r="1043" customFormat="false" ht="15" hidden="false" customHeight="false" outlineLevel="0" collapsed="false">
      <c r="N1043" s="82" t="s">
        <v>3110</v>
      </c>
    </row>
    <row r="1044" customFormat="false" ht="15" hidden="false" customHeight="false" outlineLevel="0" collapsed="false">
      <c r="N1044" s="82" t="s">
        <v>3111</v>
      </c>
    </row>
    <row r="1045" customFormat="false" ht="15" hidden="false" customHeight="false" outlineLevel="0" collapsed="false">
      <c r="N1045" s="82" t="s">
        <v>3112</v>
      </c>
    </row>
    <row r="1046" customFormat="false" ht="15" hidden="false" customHeight="false" outlineLevel="0" collapsed="false">
      <c r="N1046" s="82" t="s">
        <v>3113</v>
      </c>
    </row>
    <row r="1047" customFormat="false" ht="15" hidden="false" customHeight="false" outlineLevel="0" collapsed="false">
      <c r="N1047" s="82" t="s">
        <v>3114</v>
      </c>
    </row>
    <row r="1048" customFormat="false" ht="15" hidden="false" customHeight="false" outlineLevel="0" collapsed="false">
      <c r="N1048" s="82" t="s">
        <v>3115</v>
      </c>
    </row>
    <row r="1049" customFormat="false" ht="15" hidden="false" customHeight="false" outlineLevel="0" collapsed="false">
      <c r="N1049" s="82" t="s">
        <v>3116</v>
      </c>
    </row>
    <row r="1050" customFormat="false" ht="15" hidden="false" customHeight="false" outlineLevel="0" collapsed="false">
      <c r="N1050" s="82" t="s">
        <v>3117</v>
      </c>
    </row>
    <row r="1051" customFormat="false" ht="15" hidden="false" customHeight="false" outlineLevel="0" collapsed="false">
      <c r="N1051" s="82" t="s">
        <v>3118</v>
      </c>
    </row>
    <row r="1052" customFormat="false" ht="15" hidden="false" customHeight="false" outlineLevel="0" collapsed="false">
      <c r="N1052" s="82" t="s">
        <v>3119</v>
      </c>
    </row>
    <row r="1053" customFormat="false" ht="15" hidden="false" customHeight="false" outlineLevel="0" collapsed="false">
      <c r="N1053" s="82" t="s">
        <v>3120</v>
      </c>
    </row>
    <row r="1054" customFormat="false" ht="15" hidden="false" customHeight="false" outlineLevel="0" collapsed="false">
      <c r="N1054" s="82" t="s">
        <v>3121</v>
      </c>
    </row>
    <row r="1055" customFormat="false" ht="15" hidden="false" customHeight="false" outlineLevel="0" collapsed="false">
      <c r="N1055" s="82" t="s">
        <v>3122</v>
      </c>
    </row>
    <row r="1056" customFormat="false" ht="15" hidden="false" customHeight="false" outlineLevel="0" collapsed="false">
      <c r="N1056" s="82" t="s">
        <v>3123</v>
      </c>
    </row>
    <row r="1057" customFormat="false" ht="15" hidden="false" customHeight="false" outlineLevel="0" collapsed="false">
      <c r="N1057" s="82" t="s">
        <v>3124</v>
      </c>
    </row>
    <row r="1058" customFormat="false" ht="15" hidden="false" customHeight="false" outlineLevel="0" collapsed="false">
      <c r="N1058" s="82" t="s">
        <v>3125</v>
      </c>
    </row>
    <row r="1059" customFormat="false" ht="15" hidden="false" customHeight="false" outlineLevel="0" collapsed="false">
      <c r="N1059" s="82" t="s">
        <v>3126</v>
      </c>
    </row>
    <row r="1060" customFormat="false" ht="15" hidden="false" customHeight="false" outlineLevel="0" collapsed="false">
      <c r="N1060" s="82" t="s">
        <v>3127</v>
      </c>
    </row>
    <row r="1061" customFormat="false" ht="15" hidden="false" customHeight="false" outlineLevel="0" collapsed="false">
      <c r="N1061" s="82" t="s">
        <v>3128</v>
      </c>
    </row>
    <row r="1062" customFormat="false" ht="15" hidden="false" customHeight="false" outlineLevel="0" collapsed="false">
      <c r="N1062" s="82" t="s">
        <v>3129</v>
      </c>
    </row>
    <row r="1063" customFormat="false" ht="15" hidden="false" customHeight="false" outlineLevel="0" collapsed="false">
      <c r="N1063" s="82" t="s">
        <v>3130</v>
      </c>
    </row>
    <row r="1064" customFormat="false" ht="15" hidden="false" customHeight="false" outlineLevel="0" collapsed="false">
      <c r="N1064" s="82" t="s">
        <v>3131</v>
      </c>
    </row>
    <row r="1065" customFormat="false" ht="15" hidden="false" customHeight="false" outlineLevel="0" collapsed="false">
      <c r="N1065" s="82" t="s">
        <v>3132</v>
      </c>
    </row>
    <row r="1066" customFormat="false" ht="15" hidden="false" customHeight="false" outlineLevel="0" collapsed="false">
      <c r="N1066" s="82" t="s">
        <v>3133</v>
      </c>
    </row>
    <row r="1067" customFormat="false" ht="15" hidden="false" customHeight="false" outlineLevel="0" collapsed="false">
      <c r="N1067" s="82" t="s">
        <v>3134</v>
      </c>
    </row>
    <row r="1068" customFormat="false" ht="15" hidden="false" customHeight="false" outlineLevel="0" collapsed="false">
      <c r="N1068" s="82" t="s">
        <v>3135</v>
      </c>
    </row>
    <row r="1069" customFormat="false" ht="15" hidden="false" customHeight="false" outlineLevel="0" collapsed="false">
      <c r="N1069" s="82" t="s">
        <v>3136</v>
      </c>
    </row>
    <row r="1070" customFormat="false" ht="15" hidden="false" customHeight="false" outlineLevel="0" collapsed="false">
      <c r="N1070" s="82" t="s">
        <v>3137</v>
      </c>
    </row>
    <row r="1071" customFormat="false" ht="15" hidden="false" customHeight="false" outlineLevel="0" collapsed="false">
      <c r="N1071" s="82" t="s">
        <v>3138</v>
      </c>
    </row>
    <row r="1072" customFormat="false" ht="15" hidden="false" customHeight="false" outlineLevel="0" collapsed="false">
      <c r="N1072" s="82" t="s">
        <v>3139</v>
      </c>
    </row>
    <row r="1073" customFormat="false" ht="15" hidden="false" customHeight="false" outlineLevel="0" collapsed="false">
      <c r="N1073" s="82" t="s">
        <v>3140</v>
      </c>
    </row>
    <row r="1074" customFormat="false" ht="15" hidden="false" customHeight="false" outlineLevel="0" collapsed="false">
      <c r="N1074" s="82" t="s">
        <v>3141</v>
      </c>
    </row>
    <row r="1075" customFormat="false" ht="15" hidden="false" customHeight="false" outlineLevel="0" collapsed="false">
      <c r="N1075" s="82" t="s">
        <v>3142</v>
      </c>
    </row>
    <row r="1076" customFormat="false" ht="15" hidden="false" customHeight="false" outlineLevel="0" collapsed="false">
      <c r="N1076" s="82" t="s">
        <v>3143</v>
      </c>
    </row>
    <row r="1077" customFormat="false" ht="15" hidden="false" customHeight="false" outlineLevel="0" collapsed="false">
      <c r="N1077" s="82" t="s">
        <v>3144</v>
      </c>
    </row>
    <row r="1078" customFormat="false" ht="15" hidden="false" customHeight="false" outlineLevel="0" collapsed="false">
      <c r="N1078" s="82" t="s">
        <v>3145</v>
      </c>
    </row>
    <row r="1079" customFormat="false" ht="15" hidden="false" customHeight="false" outlineLevel="0" collapsed="false">
      <c r="N1079" s="82" t="s">
        <v>3146</v>
      </c>
    </row>
    <row r="1080" customFormat="false" ht="15" hidden="false" customHeight="false" outlineLevel="0" collapsed="false">
      <c r="N1080" s="82" t="s">
        <v>3147</v>
      </c>
    </row>
    <row r="1081" customFormat="false" ht="15" hidden="false" customHeight="false" outlineLevel="0" collapsed="false">
      <c r="N1081" s="82" t="s">
        <v>3148</v>
      </c>
    </row>
    <row r="1082" customFormat="false" ht="15" hidden="false" customHeight="false" outlineLevel="0" collapsed="false">
      <c r="N1082" s="82" t="s">
        <v>3149</v>
      </c>
    </row>
    <row r="1083" customFormat="false" ht="15" hidden="false" customHeight="false" outlineLevel="0" collapsed="false">
      <c r="N1083" s="82" t="s">
        <v>3150</v>
      </c>
    </row>
    <row r="1084" customFormat="false" ht="15" hidden="false" customHeight="false" outlineLevel="0" collapsed="false">
      <c r="N1084" s="82" t="s">
        <v>3151</v>
      </c>
    </row>
    <row r="1085" customFormat="false" ht="15" hidden="false" customHeight="false" outlineLevel="0" collapsed="false">
      <c r="N1085" s="82" t="s">
        <v>3152</v>
      </c>
    </row>
    <row r="1086" customFormat="false" ht="15" hidden="false" customHeight="false" outlineLevel="0" collapsed="false">
      <c r="N1086" s="82" t="s">
        <v>3153</v>
      </c>
    </row>
    <row r="1087" customFormat="false" ht="15" hidden="false" customHeight="false" outlineLevel="0" collapsed="false">
      <c r="N1087" s="82" t="s">
        <v>3154</v>
      </c>
    </row>
    <row r="1088" customFormat="false" ht="15" hidden="false" customHeight="false" outlineLevel="0" collapsed="false">
      <c r="N1088" s="82" t="s">
        <v>3155</v>
      </c>
    </row>
    <row r="1089" customFormat="false" ht="15" hidden="false" customHeight="false" outlineLevel="0" collapsed="false">
      <c r="N1089" s="82" t="s">
        <v>3156</v>
      </c>
    </row>
    <row r="1090" customFormat="false" ht="15" hidden="false" customHeight="false" outlineLevel="0" collapsed="false">
      <c r="N1090" s="82" t="s">
        <v>3157</v>
      </c>
    </row>
    <row r="1091" customFormat="false" ht="15" hidden="false" customHeight="false" outlineLevel="0" collapsed="false">
      <c r="N1091" s="82" t="s">
        <v>3158</v>
      </c>
    </row>
    <row r="1092" customFormat="false" ht="15" hidden="false" customHeight="false" outlineLevel="0" collapsed="false">
      <c r="N1092" s="82" t="s">
        <v>3159</v>
      </c>
    </row>
    <row r="1093" customFormat="false" ht="15" hidden="false" customHeight="false" outlineLevel="0" collapsed="false">
      <c r="N1093" s="82" t="s">
        <v>3160</v>
      </c>
    </row>
    <row r="1094" customFormat="false" ht="15" hidden="false" customHeight="false" outlineLevel="0" collapsed="false">
      <c r="N1094" s="82" t="s">
        <v>3161</v>
      </c>
    </row>
    <row r="1095" customFormat="false" ht="15" hidden="false" customHeight="false" outlineLevel="0" collapsed="false">
      <c r="N1095" s="82" t="s">
        <v>3162</v>
      </c>
    </row>
    <row r="1096" customFormat="false" ht="15" hidden="false" customHeight="false" outlineLevel="0" collapsed="false">
      <c r="N1096" s="82" t="s">
        <v>3163</v>
      </c>
    </row>
    <row r="1097" customFormat="false" ht="15" hidden="false" customHeight="false" outlineLevel="0" collapsed="false">
      <c r="N1097" s="82" t="s">
        <v>3164</v>
      </c>
    </row>
    <row r="1098" customFormat="false" ht="15" hidden="false" customHeight="false" outlineLevel="0" collapsed="false">
      <c r="N1098" s="82" t="s">
        <v>3165</v>
      </c>
    </row>
    <row r="1099" customFormat="false" ht="15" hidden="false" customHeight="false" outlineLevel="0" collapsed="false">
      <c r="N1099" s="82" t="s">
        <v>3166</v>
      </c>
    </row>
    <row r="1100" customFormat="false" ht="15" hidden="false" customHeight="false" outlineLevel="0" collapsed="false">
      <c r="N1100" s="82" t="s">
        <v>3167</v>
      </c>
    </row>
    <row r="1101" customFormat="false" ht="15" hidden="false" customHeight="false" outlineLevel="0" collapsed="false">
      <c r="N1101" s="82" t="s">
        <v>3168</v>
      </c>
    </row>
    <row r="1102" customFormat="false" ht="15" hidden="false" customHeight="false" outlineLevel="0" collapsed="false">
      <c r="N1102" s="82" t="s">
        <v>3169</v>
      </c>
    </row>
    <row r="1103" customFormat="false" ht="15" hidden="false" customHeight="false" outlineLevel="0" collapsed="false">
      <c r="N1103" s="82" t="s">
        <v>3170</v>
      </c>
    </row>
    <row r="1104" customFormat="false" ht="15" hidden="false" customHeight="false" outlineLevel="0" collapsed="false">
      <c r="N1104" s="82" t="s">
        <v>3171</v>
      </c>
    </row>
    <row r="1105" customFormat="false" ht="15" hidden="false" customHeight="false" outlineLevel="0" collapsed="false">
      <c r="N1105" s="82" t="s">
        <v>3172</v>
      </c>
    </row>
    <row r="1106" customFormat="false" ht="15" hidden="false" customHeight="false" outlineLevel="0" collapsed="false">
      <c r="N1106" s="82" t="s">
        <v>3173</v>
      </c>
    </row>
    <row r="1107" customFormat="false" ht="15" hidden="false" customHeight="false" outlineLevel="0" collapsed="false">
      <c r="N1107" s="82" t="s">
        <v>3174</v>
      </c>
    </row>
    <row r="1108" customFormat="false" ht="15" hidden="false" customHeight="false" outlineLevel="0" collapsed="false">
      <c r="N1108" s="82" t="s">
        <v>3175</v>
      </c>
    </row>
    <row r="1109" customFormat="false" ht="15" hidden="false" customHeight="false" outlineLevel="0" collapsed="false">
      <c r="N1109" s="82" t="s">
        <v>3176</v>
      </c>
    </row>
    <row r="1110" customFormat="false" ht="15" hidden="false" customHeight="false" outlineLevel="0" collapsed="false">
      <c r="N1110" s="82" t="s">
        <v>3177</v>
      </c>
    </row>
    <row r="1111" customFormat="false" ht="15" hidden="false" customHeight="false" outlineLevel="0" collapsed="false">
      <c r="N1111" s="82" t="s">
        <v>3178</v>
      </c>
    </row>
    <row r="1112" customFormat="false" ht="15" hidden="false" customHeight="false" outlineLevel="0" collapsed="false">
      <c r="N1112" s="82" t="s">
        <v>3179</v>
      </c>
    </row>
    <row r="1113" customFormat="false" ht="15" hidden="false" customHeight="false" outlineLevel="0" collapsed="false">
      <c r="N1113" s="82" t="s">
        <v>3180</v>
      </c>
    </row>
    <row r="1114" customFormat="false" ht="15" hidden="false" customHeight="false" outlineLevel="0" collapsed="false">
      <c r="N1114" s="82" t="s">
        <v>3181</v>
      </c>
    </row>
    <row r="1115" customFormat="false" ht="15" hidden="false" customHeight="false" outlineLevel="0" collapsed="false">
      <c r="N1115" s="82" t="s">
        <v>3182</v>
      </c>
    </row>
    <row r="1116" customFormat="false" ht="15" hidden="false" customHeight="false" outlineLevel="0" collapsed="false">
      <c r="N1116" s="82" t="s">
        <v>3183</v>
      </c>
    </row>
    <row r="1117" customFormat="false" ht="15" hidden="false" customHeight="false" outlineLevel="0" collapsed="false">
      <c r="N1117" s="82" t="s">
        <v>3184</v>
      </c>
    </row>
    <row r="1118" customFormat="false" ht="15" hidden="false" customHeight="false" outlineLevel="0" collapsed="false">
      <c r="N1118" s="82" t="s">
        <v>3185</v>
      </c>
    </row>
    <row r="1119" customFormat="false" ht="15" hidden="false" customHeight="false" outlineLevel="0" collapsed="false">
      <c r="N1119" s="82" t="s">
        <v>3186</v>
      </c>
    </row>
    <row r="1120" customFormat="false" ht="15" hidden="false" customHeight="false" outlineLevel="0" collapsed="false">
      <c r="N1120" s="82" t="s">
        <v>3187</v>
      </c>
    </row>
    <row r="1121" customFormat="false" ht="15" hidden="false" customHeight="false" outlineLevel="0" collapsed="false">
      <c r="N1121" s="82" t="s">
        <v>3188</v>
      </c>
    </row>
    <row r="1122" customFormat="false" ht="15" hidden="false" customHeight="false" outlineLevel="0" collapsed="false">
      <c r="N1122" s="82" t="s">
        <v>3189</v>
      </c>
    </row>
    <row r="1123" customFormat="false" ht="15" hidden="false" customHeight="false" outlineLevel="0" collapsed="false">
      <c r="N1123" s="82" t="s">
        <v>3190</v>
      </c>
    </row>
    <row r="1124" customFormat="false" ht="15" hidden="false" customHeight="false" outlineLevel="0" collapsed="false">
      <c r="N1124" s="82" t="s">
        <v>3191</v>
      </c>
    </row>
    <row r="1125" customFormat="false" ht="15" hidden="false" customHeight="false" outlineLevel="0" collapsed="false">
      <c r="N1125" s="82" t="s">
        <v>3192</v>
      </c>
    </row>
    <row r="1126" customFormat="false" ht="15" hidden="false" customHeight="false" outlineLevel="0" collapsed="false">
      <c r="N1126" s="82" t="s">
        <v>3193</v>
      </c>
    </row>
    <row r="1127" customFormat="false" ht="15" hidden="false" customHeight="false" outlineLevel="0" collapsed="false">
      <c r="N1127" s="82" t="s">
        <v>3194</v>
      </c>
    </row>
    <row r="1128" customFormat="false" ht="15" hidden="false" customHeight="false" outlineLevel="0" collapsed="false">
      <c r="N1128" s="82" t="s">
        <v>3195</v>
      </c>
    </row>
    <row r="1129" customFormat="false" ht="15" hidden="false" customHeight="false" outlineLevel="0" collapsed="false">
      <c r="N1129" s="82" t="s">
        <v>3196</v>
      </c>
    </row>
    <row r="1130" customFormat="false" ht="15" hidden="false" customHeight="false" outlineLevel="0" collapsed="false">
      <c r="N1130" s="82" t="s">
        <v>3197</v>
      </c>
    </row>
    <row r="1131" customFormat="false" ht="15" hidden="false" customHeight="false" outlineLevel="0" collapsed="false">
      <c r="N1131" s="82" t="s">
        <v>3198</v>
      </c>
    </row>
    <row r="1132" customFormat="false" ht="15" hidden="false" customHeight="false" outlineLevel="0" collapsed="false">
      <c r="N1132" s="82" t="s">
        <v>3199</v>
      </c>
    </row>
    <row r="1133" customFormat="false" ht="15" hidden="false" customHeight="false" outlineLevel="0" collapsed="false">
      <c r="N1133" s="82" t="s">
        <v>3200</v>
      </c>
    </row>
    <row r="1134" customFormat="false" ht="15" hidden="false" customHeight="false" outlineLevel="0" collapsed="false">
      <c r="N1134" s="82" t="s">
        <v>3201</v>
      </c>
    </row>
    <row r="1135" customFormat="false" ht="15" hidden="false" customHeight="false" outlineLevel="0" collapsed="false">
      <c r="N1135" s="82" t="s">
        <v>3202</v>
      </c>
    </row>
    <row r="1136" customFormat="false" ht="15" hidden="false" customHeight="false" outlineLevel="0" collapsed="false">
      <c r="N1136" s="82" t="s">
        <v>3203</v>
      </c>
    </row>
    <row r="1137" customFormat="false" ht="15" hidden="false" customHeight="false" outlineLevel="0" collapsed="false">
      <c r="N1137" s="82" t="s">
        <v>3204</v>
      </c>
    </row>
    <row r="1138" customFormat="false" ht="15" hidden="false" customHeight="false" outlineLevel="0" collapsed="false">
      <c r="N1138" s="82" t="s">
        <v>3205</v>
      </c>
    </row>
    <row r="1139" customFormat="false" ht="15" hidden="false" customHeight="false" outlineLevel="0" collapsed="false">
      <c r="N1139" s="82" t="s">
        <v>3206</v>
      </c>
    </row>
    <row r="1140" customFormat="false" ht="15" hidden="false" customHeight="false" outlineLevel="0" collapsed="false">
      <c r="N1140" s="82" t="s">
        <v>3207</v>
      </c>
    </row>
    <row r="1141" customFormat="false" ht="15" hidden="false" customHeight="false" outlineLevel="0" collapsed="false">
      <c r="N1141" s="82" t="s">
        <v>3208</v>
      </c>
    </row>
    <row r="1142" customFormat="false" ht="15" hidden="false" customHeight="false" outlineLevel="0" collapsed="false">
      <c r="N1142" s="82" t="s">
        <v>3209</v>
      </c>
    </row>
    <row r="1143" customFormat="false" ht="15" hidden="false" customHeight="false" outlineLevel="0" collapsed="false">
      <c r="N1143" s="82" t="s">
        <v>3210</v>
      </c>
    </row>
    <row r="1144" customFormat="false" ht="15" hidden="false" customHeight="false" outlineLevel="0" collapsed="false">
      <c r="N1144" s="82" t="s">
        <v>3211</v>
      </c>
    </row>
    <row r="1145" customFormat="false" ht="15" hidden="false" customHeight="false" outlineLevel="0" collapsed="false">
      <c r="N1145" s="82" t="s">
        <v>3212</v>
      </c>
    </row>
    <row r="1146" customFormat="false" ht="15" hidden="false" customHeight="false" outlineLevel="0" collapsed="false">
      <c r="N1146" s="82" t="s">
        <v>3213</v>
      </c>
    </row>
    <row r="1147" customFormat="false" ht="15" hidden="false" customHeight="false" outlineLevel="0" collapsed="false">
      <c r="N1147" s="82" t="s">
        <v>3214</v>
      </c>
    </row>
    <row r="1148" customFormat="false" ht="15" hidden="false" customHeight="false" outlineLevel="0" collapsed="false">
      <c r="N1148" s="82" t="s">
        <v>3215</v>
      </c>
    </row>
    <row r="1149" customFormat="false" ht="15" hidden="false" customHeight="false" outlineLevel="0" collapsed="false">
      <c r="N1149" s="82" t="s">
        <v>3216</v>
      </c>
    </row>
    <row r="1150" customFormat="false" ht="15" hidden="false" customHeight="false" outlineLevel="0" collapsed="false">
      <c r="N1150" s="82" t="s">
        <v>3217</v>
      </c>
    </row>
    <row r="1151" customFormat="false" ht="15" hidden="false" customHeight="false" outlineLevel="0" collapsed="false">
      <c r="N1151" s="82" t="s">
        <v>3218</v>
      </c>
    </row>
    <row r="1152" customFormat="false" ht="15" hidden="false" customHeight="false" outlineLevel="0" collapsed="false">
      <c r="N1152" s="82" t="s">
        <v>3219</v>
      </c>
    </row>
    <row r="1153" customFormat="false" ht="15" hidden="false" customHeight="false" outlineLevel="0" collapsed="false">
      <c r="N1153" s="82" t="s">
        <v>3220</v>
      </c>
    </row>
    <row r="1154" customFormat="false" ht="15" hidden="false" customHeight="false" outlineLevel="0" collapsed="false">
      <c r="N1154" s="82" t="s">
        <v>3221</v>
      </c>
    </row>
    <row r="1155" customFormat="false" ht="15" hidden="false" customHeight="false" outlineLevel="0" collapsed="false">
      <c r="N1155" s="82" t="s">
        <v>3222</v>
      </c>
    </row>
    <row r="1156" customFormat="false" ht="15" hidden="false" customHeight="false" outlineLevel="0" collapsed="false">
      <c r="N1156" s="82" t="s">
        <v>3223</v>
      </c>
    </row>
    <row r="1157" customFormat="false" ht="15" hidden="false" customHeight="false" outlineLevel="0" collapsed="false">
      <c r="N1157" s="82" t="s">
        <v>3224</v>
      </c>
    </row>
    <row r="1158" customFormat="false" ht="15" hidden="false" customHeight="false" outlineLevel="0" collapsed="false">
      <c r="N1158" s="82" t="s">
        <v>3225</v>
      </c>
    </row>
    <row r="1159" customFormat="false" ht="15" hidden="false" customHeight="false" outlineLevel="0" collapsed="false">
      <c r="N1159" s="82" t="s">
        <v>3226</v>
      </c>
    </row>
    <row r="1160" customFormat="false" ht="15" hidden="false" customHeight="false" outlineLevel="0" collapsed="false">
      <c r="N1160" s="82" t="s">
        <v>3227</v>
      </c>
    </row>
    <row r="1161" customFormat="false" ht="15" hidden="false" customHeight="false" outlineLevel="0" collapsed="false">
      <c r="N1161" s="82" t="s">
        <v>3228</v>
      </c>
    </row>
    <row r="1162" customFormat="false" ht="15" hidden="false" customHeight="false" outlineLevel="0" collapsed="false">
      <c r="N1162" s="82" t="s">
        <v>3229</v>
      </c>
    </row>
    <row r="1163" customFormat="false" ht="15" hidden="false" customHeight="false" outlineLevel="0" collapsed="false">
      <c r="N1163" s="82" t="s">
        <v>3230</v>
      </c>
    </row>
    <row r="1164" customFormat="false" ht="15" hidden="false" customHeight="false" outlineLevel="0" collapsed="false">
      <c r="N1164" s="82" t="s">
        <v>3231</v>
      </c>
    </row>
    <row r="1165" customFormat="false" ht="15" hidden="false" customHeight="false" outlineLevel="0" collapsed="false">
      <c r="N1165" s="82" t="s">
        <v>3232</v>
      </c>
    </row>
    <row r="1166" customFormat="false" ht="15" hidden="false" customHeight="false" outlineLevel="0" collapsed="false">
      <c r="N1166" s="82" t="s">
        <v>3233</v>
      </c>
    </row>
    <row r="1167" customFormat="false" ht="15" hidden="false" customHeight="false" outlineLevel="0" collapsed="false">
      <c r="N1167" s="82" t="s">
        <v>3234</v>
      </c>
    </row>
    <row r="1168" customFormat="false" ht="15" hidden="false" customHeight="false" outlineLevel="0" collapsed="false">
      <c r="N1168" s="82" t="s">
        <v>3235</v>
      </c>
    </row>
    <row r="1169" customFormat="false" ht="15" hidden="false" customHeight="false" outlineLevel="0" collapsed="false">
      <c r="N1169" s="82" t="s">
        <v>3236</v>
      </c>
    </row>
    <row r="1170" customFormat="false" ht="15" hidden="false" customHeight="false" outlineLevel="0" collapsed="false">
      <c r="N1170" s="82" t="s">
        <v>3237</v>
      </c>
    </row>
    <row r="1171" customFormat="false" ht="15" hidden="false" customHeight="false" outlineLevel="0" collapsed="false">
      <c r="N1171" s="82" t="s">
        <v>3238</v>
      </c>
    </row>
    <row r="1172" customFormat="false" ht="15" hidden="false" customHeight="false" outlineLevel="0" collapsed="false">
      <c r="N1172" s="82" t="s">
        <v>3239</v>
      </c>
    </row>
    <row r="1173" customFormat="false" ht="15" hidden="false" customHeight="false" outlineLevel="0" collapsed="false">
      <c r="N1173" s="82" t="s">
        <v>3240</v>
      </c>
    </row>
    <row r="1174" customFormat="false" ht="15" hidden="false" customHeight="false" outlineLevel="0" collapsed="false">
      <c r="N1174" s="82" t="s">
        <v>3241</v>
      </c>
    </row>
    <row r="1175" customFormat="false" ht="15" hidden="false" customHeight="false" outlineLevel="0" collapsed="false">
      <c r="N1175" s="82" t="s">
        <v>3242</v>
      </c>
    </row>
    <row r="1176" customFormat="false" ht="15" hidden="false" customHeight="false" outlineLevel="0" collapsed="false">
      <c r="N1176" s="82" t="s">
        <v>3243</v>
      </c>
    </row>
    <row r="1177" customFormat="false" ht="15" hidden="false" customHeight="false" outlineLevel="0" collapsed="false">
      <c r="N1177" s="82" t="s">
        <v>3244</v>
      </c>
    </row>
    <row r="1178" customFormat="false" ht="15" hidden="false" customHeight="false" outlineLevel="0" collapsed="false">
      <c r="N1178" s="82" t="s">
        <v>3245</v>
      </c>
    </row>
    <row r="1179" customFormat="false" ht="15" hidden="false" customHeight="false" outlineLevel="0" collapsed="false">
      <c r="N1179" s="82" t="s">
        <v>3246</v>
      </c>
    </row>
    <row r="1180" customFormat="false" ht="15" hidden="false" customHeight="false" outlineLevel="0" collapsed="false">
      <c r="N1180" s="82" t="s">
        <v>3247</v>
      </c>
    </row>
    <row r="1181" customFormat="false" ht="15" hidden="false" customHeight="false" outlineLevel="0" collapsed="false">
      <c r="N1181" s="82" t="s">
        <v>3248</v>
      </c>
    </row>
    <row r="1182" customFormat="false" ht="15" hidden="false" customHeight="false" outlineLevel="0" collapsed="false">
      <c r="N1182" s="82" t="s">
        <v>3249</v>
      </c>
    </row>
    <row r="1183" customFormat="false" ht="15" hidden="false" customHeight="false" outlineLevel="0" collapsed="false">
      <c r="N1183" s="82" t="s">
        <v>3250</v>
      </c>
    </row>
    <row r="1184" customFormat="false" ht="15" hidden="false" customHeight="false" outlineLevel="0" collapsed="false">
      <c r="N1184" s="82" t="s">
        <v>3251</v>
      </c>
    </row>
    <row r="1185" customFormat="false" ht="15" hidden="false" customHeight="false" outlineLevel="0" collapsed="false">
      <c r="N1185" s="82" t="s">
        <v>3252</v>
      </c>
    </row>
    <row r="1186" customFormat="false" ht="15" hidden="false" customHeight="false" outlineLevel="0" collapsed="false">
      <c r="N1186" s="82" t="s">
        <v>3253</v>
      </c>
    </row>
    <row r="1187" customFormat="false" ht="15" hidden="false" customHeight="false" outlineLevel="0" collapsed="false">
      <c r="N1187" s="82" t="s">
        <v>3254</v>
      </c>
    </row>
    <row r="1188" customFormat="false" ht="15" hidden="false" customHeight="false" outlineLevel="0" collapsed="false">
      <c r="N1188" s="82" t="s">
        <v>3255</v>
      </c>
    </row>
    <row r="1189" customFormat="false" ht="15" hidden="false" customHeight="false" outlineLevel="0" collapsed="false">
      <c r="N1189" s="82" t="s">
        <v>3256</v>
      </c>
    </row>
    <row r="1190" customFormat="false" ht="15" hidden="false" customHeight="false" outlineLevel="0" collapsed="false">
      <c r="N1190" s="82" t="s">
        <v>3257</v>
      </c>
    </row>
    <row r="1191" customFormat="false" ht="15" hidden="false" customHeight="false" outlineLevel="0" collapsed="false">
      <c r="N1191" s="82" t="s">
        <v>3258</v>
      </c>
    </row>
    <row r="1192" customFormat="false" ht="15" hidden="false" customHeight="false" outlineLevel="0" collapsed="false">
      <c r="N1192" s="82" t="s">
        <v>3259</v>
      </c>
    </row>
    <row r="1193" customFormat="false" ht="15" hidden="false" customHeight="false" outlineLevel="0" collapsed="false">
      <c r="N1193" s="82" t="s">
        <v>3260</v>
      </c>
    </row>
    <row r="1194" customFormat="false" ht="15" hidden="false" customHeight="false" outlineLevel="0" collapsed="false">
      <c r="N1194" s="82" t="s">
        <v>3261</v>
      </c>
    </row>
    <row r="1195" customFormat="false" ht="15" hidden="false" customHeight="false" outlineLevel="0" collapsed="false">
      <c r="N1195" s="82" t="s">
        <v>3262</v>
      </c>
    </row>
    <row r="1196" customFormat="false" ht="15" hidden="false" customHeight="false" outlineLevel="0" collapsed="false">
      <c r="N1196" s="82" t="s">
        <v>3263</v>
      </c>
    </row>
    <row r="1197" customFormat="false" ht="15" hidden="false" customHeight="false" outlineLevel="0" collapsed="false">
      <c r="N1197" s="82" t="s">
        <v>3264</v>
      </c>
    </row>
    <row r="1198" customFormat="false" ht="15" hidden="false" customHeight="false" outlineLevel="0" collapsed="false">
      <c r="N1198" s="82" t="s">
        <v>3265</v>
      </c>
    </row>
    <row r="1199" customFormat="false" ht="15" hidden="false" customHeight="false" outlineLevel="0" collapsed="false">
      <c r="N1199" s="82" t="s">
        <v>3266</v>
      </c>
    </row>
    <row r="1200" customFormat="false" ht="15" hidden="false" customHeight="false" outlineLevel="0" collapsed="false">
      <c r="N1200" s="82" t="s">
        <v>3267</v>
      </c>
    </row>
    <row r="1201" customFormat="false" ht="15" hidden="false" customHeight="false" outlineLevel="0" collapsed="false">
      <c r="N1201" s="82" t="s">
        <v>3268</v>
      </c>
    </row>
    <row r="1202" customFormat="false" ht="15" hidden="false" customHeight="false" outlineLevel="0" collapsed="false">
      <c r="N1202" s="82" t="s">
        <v>3269</v>
      </c>
    </row>
    <row r="1203" customFormat="false" ht="15" hidden="false" customHeight="false" outlineLevel="0" collapsed="false">
      <c r="N1203" s="82" t="s">
        <v>3270</v>
      </c>
    </row>
    <row r="1204" customFormat="false" ht="15" hidden="false" customHeight="false" outlineLevel="0" collapsed="false">
      <c r="N1204" s="82" t="s">
        <v>3271</v>
      </c>
    </row>
    <row r="1205" customFormat="false" ht="15" hidden="false" customHeight="false" outlineLevel="0" collapsed="false">
      <c r="N1205" s="82" t="s">
        <v>3272</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3273</v>
      </c>
      <c r="B2" s="94" t="str">
        <f aca="false">Flights!$F$5&amp;"   "&amp;TEXT(Flights!$D$5,"DD-MMM-YY")&amp;" ("&amp;Flights!$E$5&amp;")"</f>
        <v>MH0001   08-Oct-26 (THU)</v>
      </c>
      <c r="C2" s="94"/>
      <c r="D2" s="94"/>
      <c r="E2" s="95" t="s">
        <v>3274</v>
      </c>
      <c r="F2" s="96" t="str">
        <f aca="false">Flights!$AT$5</f>
        <v>NOT READY – DOCUMENTS</v>
      </c>
      <c r="G2" s="96"/>
      <c r="H2" s="96"/>
    </row>
    <row r="3" customFormat="false" ht="24" hidden="false" customHeight="true" outlineLevel="0" collapsed="false">
      <c r="A3" s="93" t="s">
        <v>3275</v>
      </c>
      <c r="B3" s="94" t="str">
        <f aca="false">Flights!$G$5&amp;" → "&amp;Flights!$H$5&amp;"   Class "&amp;Flights!$K$5&amp;"   Seat "&amp;Flights!$O$5</f>
        <v>LHR → KUL   Class EY   Seat 14C</v>
      </c>
      <c r="C3" s="94"/>
      <c r="D3" s="94"/>
      <c r="E3" s="95" t="s">
        <v>73</v>
      </c>
      <c r="F3" s="95" t="s">
        <v>3276</v>
      </c>
      <c r="G3" s="95" t="s">
        <v>3277</v>
      </c>
      <c r="H3" s="95"/>
    </row>
    <row r="4" customFormat="false" ht="24" hidden="false" customHeight="true" outlineLevel="0" collapsed="false">
      <c r="A4" s="93" t="s">
        <v>3278</v>
      </c>
      <c r="B4" s="94" t="str">
        <f aca="false">IF(ISNUMBER(Flights!$I$5),TEXT(Flights!$I$5,"DD-MMM-YY HH:MM"),"")&amp;" "&amp;Flights!$G$5&amp;"  →  "&amp;IF(ISNUMBER(Flights!$J$5),TEXT(Flights!$J$5,"DD-MMM-YY HH:MM"),"")&amp;" "&amp;Flights!$H$5</f>
        <v>08-Oct-26 21:35 LHR  →  09-Oct-26 17:50 KUL</v>
      </c>
      <c r="C4" s="94"/>
      <c r="D4" s="94"/>
      <c r="E4" s="93" t="s">
        <v>3279</v>
      </c>
      <c r="F4" s="97" t="str">
        <f aca="false">IF(ISNUMBER(Flights!$AG$5),TEXT(Flights!$AG$5,"DD-MMM-YY HH:MM"),"")&amp;" "&amp;Flights!$V$5</f>
        <v>01-Oct-26 21:35 LHR</v>
      </c>
      <c r="G4" s="98" t="n">
        <f aca="false">Flights!$AJ$5</f>
        <v>0</v>
      </c>
      <c r="H4" s="98"/>
    </row>
    <row r="5" customFormat="false" ht="24" hidden="false" customHeight="true" outlineLevel="0" collapsed="false">
      <c r="A5" s="93" t="s">
        <v>3280</v>
      </c>
      <c r="B5" s="94" t="str">
        <f aca="false">Flights!$L$5&amp;" – "&amp;Flights!$M$5</f>
        <v>A350 – A350-900: A359 (9M-MAB..MAG, row 6) or A350 9M-MAH (row 7) - tail to confirm</v>
      </c>
      <c r="C5" s="94"/>
      <c r="D5" s="94"/>
      <c r="E5" s="93" t="s">
        <v>3281</v>
      </c>
      <c r="F5" s="97" t="str">
        <f aca="false">IF(ISNUMBER(Flights!$AH$5),TEXT(Flights!$AH$5,"DD-MMM-YY HH:MM"),"")&amp;" "&amp;Flights!$V$5</f>
        <v>07-Oct-26 21:35 LHR</v>
      </c>
      <c r="G5" s="98" t="n">
        <f aca="false">Flights!$AK$5</f>
        <v>0</v>
      </c>
      <c r="H5" s="98"/>
    </row>
    <row r="6" customFormat="false" ht="24" hidden="false" customHeight="true" outlineLevel="0" collapsed="false">
      <c r="A6" s="93" t="s">
        <v>3282</v>
      </c>
      <c r="B6" s="94" t="str">
        <f aca="false">IF(TRIM(Flights!$N$5)="","__________________",Flights!$N$5)</f>
        <v>__________________</v>
      </c>
      <c r="C6" s="94"/>
      <c r="D6" s="94"/>
      <c r="E6" s="93" t="s">
        <v>3283</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3284</v>
      </c>
      <c r="B7" s="94" t="str">
        <f aca="false">Flights!$T$5</f>
        <v>2.5 Meal (Meal)</v>
      </c>
      <c r="C7" s="94"/>
      <c r="D7" s="94"/>
      <c r="E7" s="93" t="s">
        <v>3285</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3286</v>
      </c>
      <c r="F8" s="99" t="s">
        <v>3287</v>
      </c>
      <c r="G8" s="98" t="n">
        <f aca="false">Flights!$AN$5</f>
        <v>0</v>
      </c>
      <c r="H8" s="98"/>
    </row>
    <row r="9" customFormat="false" ht="12.75" hidden="false" customHeight="true" outlineLevel="0" collapsed="false">
      <c r="A9" s="93" t="s">
        <v>3288</v>
      </c>
      <c r="B9" s="94" t="str">
        <f aca="false">TRIM(Flights!$P$5&amp;"  "&amp;Flights!$Q$5)</f>
        <v>-</v>
      </c>
      <c r="C9" s="94"/>
      <c r="D9" s="94"/>
      <c r="E9" s="93" t="s">
        <v>3289</v>
      </c>
      <c r="F9" s="100" t="n">
        <f aca="false">Flights!$AP$5</f>
        <v>0</v>
      </c>
      <c r="G9" s="100" t="n">
        <f aca="false">Flights!$AQ$5</f>
        <v>0</v>
      </c>
      <c r="H9" s="100" t="n">
        <f aca="false">Flights!$AU$5</f>
        <v>0</v>
      </c>
    </row>
    <row r="10" customFormat="false" ht="24" hidden="false" customHeight="true" outlineLevel="0" collapsed="false">
      <c r="A10" s="93" t="s">
        <v>3290</v>
      </c>
      <c r="B10" s="94" t="str">
        <f aca="false">IF(TRIM(Flights!$X$5)="","__________________",Flights!$X$5)</f>
        <v>__________________</v>
      </c>
      <c r="C10" s="94"/>
      <c r="D10" s="94"/>
      <c r="E10" s="93" t="s">
        <v>3291</v>
      </c>
      <c r="F10" s="100" t="n">
        <f aca="false">Flights!$AO$5</f>
        <v>24</v>
      </c>
      <c r="G10" s="100" t="n">
        <f aca="false">Flights!$AS$5</f>
        <v>1</v>
      </c>
      <c r="H10" s="100" t="n">
        <f aca="false">Flights!$AR$5</f>
        <v>2</v>
      </c>
    </row>
    <row r="11" customFormat="false" ht="21" hidden="false" customHeight="true" outlineLevel="0" collapsed="false">
      <c r="A11" s="93" t="s">
        <v>3292</v>
      </c>
      <c r="B11" s="94" t="str">
        <f aca="false">IF(TRIM(Flights!$Y$5)="","__________________",Flights!$Y$5)</f>
        <v>__________________</v>
      </c>
      <c r="C11" s="94"/>
      <c r="D11" s="94"/>
      <c r="E11" s="93" t="s">
        <v>3293</v>
      </c>
      <c r="F11" s="100" t="str">
        <f aca="false">Flights!$AV$5&amp;" / "&amp;Flights!$AW$5</f>
        <v>0 / 24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3304</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3305</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3318</v>
      </c>
      <c r="B52" s="116"/>
      <c r="C52" s="116"/>
      <c r="D52" s="116"/>
      <c r="E52" s="116" t="s">
        <v>3319</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3273</v>
      </c>
      <c r="B2" s="94" t="str">
        <f aca="false">Flights!$F$6&amp;"   "&amp;TEXT(Flights!$D$6,"DD-MMM-YY")&amp;" ("&amp;Flights!$E$6&amp;")"</f>
        <v>MH0727   09-Oct-26 (FRI)</v>
      </c>
      <c r="C2" s="94"/>
      <c r="D2" s="94"/>
      <c r="E2" s="95" t="s">
        <v>3274</v>
      </c>
      <c r="F2" s="96" t="str">
        <f aca="false">Flights!$AT$6</f>
        <v>NOT READY – DOCUMENTS</v>
      </c>
      <c r="G2" s="96"/>
      <c r="H2" s="96"/>
    </row>
    <row r="3" customFormat="false" ht="24" hidden="false" customHeight="true" outlineLevel="0" collapsed="false">
      <c r="A3" s="93" t="s">
        <v>3275</v>
      </c>
      <c r="B3" s="94" t="str">
        <f aca="false">Flights!$G$6&amp;" → "&amp;Flights!$H$6&amp;"   Class "&amp;Flights!$K$6&amp;"   Seat "&amp;Flights!$O$6</f>
        <v>KUL → CGK   Class BC   Seat 1C</v>
      </c>
      <c r="C3" s="94"/>
      <c r="D3" s="94"/>
      <c r="E3" s="95" t="s">
        <v>73</v>
      </c>
      <c r="F3" s="95" t="s">
        <v>3276</v>
      </c>
      <c r="G3" s="95" t="s">
        <v>3277</v>
      </c>
      <c r="H3" s="95"/>
    </row>
    <row r="4" customFormat="false" ht="24" hidden="false" customHeight="true" outlineLevel="0" collapsed="false">
      <c r="A4" s="93" t="s">
        <v>3278</v>
      </c>
      <c r="B4" s="94" t="str">
        <f aca="false">IF(ISNUMBER(Flights!$I$6),TEXT(Flights!$I$6,"DD-MMM-YY HH:MM"),"")&amp;" "&amp;Flights!$G$6&amp;"  →  "&amp;IF(ISNUMBER(Flights!$J$6),TEXT(Flights!$J$6,"DD-MMM-YY HH:MM"),"")&amp;" "&amp;Flights!$H$6</f>
        <v>09-Oct-26 21:50 KUL  →  09-Oct-26 23:05 CGK</v>
      </c>
      <c r="C4" s="94"/>
      <c r="D4" s="94"/>
      <c r="E4" s="93" t="s">
        <v>3279</v>
      </c>
      <c r="F4" s="97" t="str">
        <f aca="false">IF(ISNUMBER(Flights!$AG$6),TEXT(Flights!$AG$6,"DD-MMM-YY HH:MM"),"")&amp;" "&amp;Flights!$V$6</f>
        <v>02-Oct-26 21:50 KUL</v>
      </c>
      <c r="G4" s="98" t="n">
        <f aca="false">Flights!$AJ$6</f>
        <v>0</v>
      </c>
      <c r="H4" s="98"/>
    </row>
    <row r="5" customFormat="false" ht="24" hidden="false" customHeight="true" outlineLevel="0" collapsed="false">
      <c r="A5" s="93" t="s">
        <v>3280</v>
      </c>
      <c r="B5" s="94" t="str">
        <f aca="false">Flights!$L$6&amp;" – "&amp;Flights!$M$6</f>
        <v>B738MAX – B737-8 (B7M8)</v>
      </c>
      <c r="C5" s="94"/>
      <c r="D5" s="94"/>
      <c r="E5" s="93" t="s">
        <v>3281</v>
      </c>
      <c r="F5" s="97" t="str">
        <f aca="false">IF(ISNUMBER(Flights!$AH$6),TEXT(Flights!$AH$6,"DD-MMM-YY HH:MM"),"")&amp;" "&amp;Flights!$V$6</f>
        <v>08-Oct-26 21:50 KUL</v>
      </c>
      <c r="G5" s="98" t="n">
        <f aca="false">Flights!$AK$6</f>
        <v>0</v>
      </c>
      <c r="H5" s="98"/>
    </row>
    <row r="6" customFormat="false" ht="24" hidden="false" customHeight="true" outlineLevel="0" collapsed="false">
      <c r="A6" s="93" t="s">
        <v>3282</v>
      </c>
      <c r="B6" s="94" t="str">
        <f aca="false">IF(TRIM(Flights!$N$6)="","__________________",Flights!$N$6)</f>
        <v>__________________</v>
      </c>
      <c r="C6" s="94"/>
      <c r="D6" s="94"/>
      <c r="E6" s="93" t="s">
        <v>3283</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3284</v>
      </c>
      <c r="B7" s="94" t="str">
        <f aca="false">Flights!$T$6</f>
        <v>1 Meal (Meal)</v>
      </c>
      <c r="C7" s="94"/>
      <c r="D7" s="94"/>
      <c r="E7" s="93" t="s">
        <v>3285</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3286</v>
      </c>
      <c r="F8" s="99" t="s">
        <v>3287</v>
      </c>
      <c r="G8" s="98" t="n">
        <f aca="false">Flights!$AN$6</f>
        <v>0</v>
      </c>
      <c r="H8" s="98"/>
    </row>
    <row r="9" customFormat="false" ht="12.75" hidden="false" customHeight="true" outlineLevel="0" collapsed="false">
      <c r="A9" s="93" t="s">
        <v>3288</v>
      </c>
      <c r="B9" s="94" t="str">
        <f aca="false">TRIM(Flights!$P$6&amp;"  "&amp;Flights!$Q$6)</f>
        <v>4H 00M Overnight CGK</v>
      </c>
      <c r="C9" s="94"/>
      <c r="D9" s="94"/>
      <c r="E9" s="93" t="s">
        <v>3289</v>
      </c>
      <c r="F9" s="100" t="n">
        <f aca="false">Flights!$AP$6</f>
        <v>0</v>
      </c>
      <c r="G9" s="100" t="n">
        <f aca="false">Flights!$AQ$6</f>
        <v>0</v>
      </c>
      <c r="H9" s="100" t="n">
        <f aca="false">Flights!$AU$6</f>
        <v>0</v>
      </c>
    </row>
    <row r="10" customFormat="false" ht="24" hidden="false" customHeight="true" outlineLevel="0" collapsed="false">
      <c r="A10" s="93" t="s">
        <v>3290</v>
      </c>
      <c r="B10" s="94" t="str">
        <f aca="false">IF(TRIM(Flights!$X$6)="","__________________",Flights!$X$6)</f>
        <v>__________________</v>
      </c>
      <c r="C10" s="94"/>
      <c r="D10" s="94"/>
      <c r="E10" s="93" t="s">
        <v>3291</v>
      </c>
      <c r="F10" s="100" t="n">
        <f aca="false">Flights!$AO$6</f>
        <v>38</v>
      </c>
      <c r="G10" s="100" t="n">
        <f aca="false">Flights!$AS$6</f>
        <v>2</v>
      </c>
      <c r="H10" s="100" t="n">
        <f aca="false">Flights!$AR$6</f>
        <v>2</v>
      </c>
    </row>
    <row r="11" customFormat="false" ht="21" hidden="false" customHeight="true" outlineLevel="0" collapsed="false">
      <c r="A11" s="93" t="s">
        <v>3292</v>
      </c>
      <c r="B11" s="94" t="str">
        <f aca="false">IF(TRIM(Flights!$Y$6)="","__________________",Flights!$Y$6)</f>
        <v>__________________</v>
      </c>
      <c r="C11" s="94"/>
      <c r="D11" s="94"/>
      <c r="E11" s="93" t="s">
        <v>3293</v>
      </c>
      <c r="F11" s="100" t="str">
        <f aca="false">Flights!$AV$6&amp;" / "&amp;Flights!$AW$6</f>
        <v>0 / 38</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3304</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3305</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3318</v>
      </c>
      <c r="B66" s="116"/>
      <c r="C66" s="116"/>
      <c r="D66" s="116"/>
      <c r="E66" s="116" t="s">
        <v>3319</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3273</v>
      </c>
      <c r="B2" s="94" t="str">
        <f aca="false">Flights!$F$7&amp;"   "&amp;TEXT(Flights!$D$7,"DD-MMM-YY")&amp;" ("&amp;Flights!$E$7&amp;")"</f>
        <v>MH0720   10-Oct-26 (SAT)</v>
      </c>
      <c r="C2" s="94"/>
      <c r="D2" s="94"/>
      <c r="E2" s="95" t="s">
        <v>3274</v>
      </c>
      <c r="F2" s="96" t="str">
        <f aca="false">Flights!$AT$7</f>
        <v>NOT READY – DOCUMENTS</v>
      </c>
      <c r="G2" s="96"/>
      <c r="H2" s="96"/>
    </row>
    <row r="3" customFormat="false" ht="24" hidden="false" customHeight="true" outlineLevel="0" collapsed="false">
      <c r="A3" s="93" t="s">
        <v>3275</v>
      </c>
      <c r="B3" s="94" t="str">
        <f aca="false">Flights!$G$7&amp;" → "&amp;Flights!$H$7&amp;"   Class "&amp;Flights!$K$7&amp;"   Seat "&amp;Flights!$O$7</f>
        <v>CGK → KUL   Class EY   Seat 11C</v>
      </c>
      <c r="C3" s="94"/>
      <c r="D3" s="94"/>
      <c r="E3" s="95" t="s">
        <v>73</v>
      </c>
      <c r="F3" s="95" t="s">
        <v>3276</v>
      </c>
      <c r="G3" s="95" t="s">
        <v>3277</v>
      </c>
      <c r="H3" s="95"/>
    </row>
    <row r="4" customFormat="false" ht="24" hidden="false" customHeight="true" outlineLevel="0" collapsed="false">
      <c r="A4" s="93" t="s">
        <v>3278</v>
      </c>
      <c r="B4" s="94" t="str">
        <f aca="false">IF(ISNUMBER(Flights!$I$7),TEXT(Flights!$I$7,"DD-MMM-YY HH:MM"),"")&amp;" "&amp;Flights!$G$7&amp;"  →  "&amp;IF(ISNUMBER(Flights!$J$7),TEXT(Flights!$J$7,"DD-MMM-YY HH:MM"),"")&amp;" "&amp;Flights!$H$7</f>
        <v>10-Oct-26 16:05 CGK  →  10-Oct-26 19:25 KUL</v>
      </c>
      <c r="C4" s="94"/>
      <c r="D4" s="94"/>
      <c r="E4" s="93" t="s">
        <v>3279</v>
      </c>
      <c r="F4" s="97" t="str">
        <f aca="false">IF(ISNUMBER(Flights!$AG$7),TEXT(Flights!$AG$7,"DD-MMM-YY HH:MM"),"")&amp;" "&amp;Flights!$V$7</f>
        <v>03-Oct-26 16:05 CGK</v>
      </c>
      <c r="G4" s="98" t="n">
        <f aca="false">Flights!$AJ$7</f>
        <v>0</v>
      </c>
      <c r="H4" s="98"/>
    </row>
    <row r="5" customFormat="false" ht="24" hidden="false" customHeight="true" outlineLevel="0" collapsed="false">
      <c r="A5" s="93" t="s">
        <v>3280</v>
      </c>
      <c r="B5" s="94" t="str">
        <f aca="false">Flights!$L$7&amp;" – "&amp;Flights!$M$7</f>
        <v>A333 – A330-300 (A333)</v>
      </c>
      <c r="C5" s="94"/>
      <c r="D5" s="94"/>
      <c r="E5" s="93" t="s">
        <v>3281</v>
      </c>
      <c r="F5" s="97" t="str">
        <f aca="false">IF(ISNUMBER(Flights!$AH$7),TEXT(Flights!$AH$7,"DD-MMM-YY HH:MM"),"")&amp;" "&amp;Flights!$V$7</f>
        <v>09-Oct-26 16:05 CGK</v>
      </c>
      <c r="G5" s="98" t="n">
        <f aca="false">Flights!$AK$7</f>
        <v>0</v>
      </c>
      <c r="H5" s="98"/>
    </row>
    <row r="6" customFormat="false" ht="24" hidden="false" customHeight="true" outlineLevel="0" collapsed="false">
      <c r="A6" s="93" t="s">
        <v>3282</v>
      </c>
      <c r="B6" s="94" t="str">
        <f aca="false">IF(TRIM(Flights!$N$7)="","__________________",Flights!$N$7)</f>
        <v>__________________</v>
      </c>
      <c r="C6" s="94"/>
      <c r="D6" s="94"/>
      <c r="E6" s="93" t="s">
        <v>3283</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3284</v>
      </c>
      <c r="B7" s="94" t="str">
        <f aca="false">Flights!$T$7</f>
        <v>1 Meal (Meal)</v>
      </c>
      <c r="C7" s="94"/>
      <c r="D7" s="94"/>
      <c r="E7" s="93" t="s">
        <v>3285</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3286</v>
      </c>
      <c r="F8" s="99" t="s">
        <v>3287</v>
      </c>
      <c r="G8" s="98" t="n">
        <f aca="false">Flights!$AN$7</f>
        <v>0</v>
      </c>
      <c r="H8" s="98"/>
    </row>
    <row r="9" customFormat="false" ht="12.75" hidden="false" customHeight="true" outlineLevel="0" collapsed="false">
      <c r="A9" s="93" t="s">
        <v>3288</v>
      </c>
      <c r="B9" s="94" t="str">
        <f aca="false">TRIM(Flights!$P$7&amp;"  "&amp;Flights!$Q$7)</f>
        <v>-</v>
      </c>
      <c r="C9" s="94"/>
      <c r="D9" s="94"/>
      <c r="E9" s="93" t="s">
        <v>3289</v>
      </c>
      <c r="F9" s="100" t="n">
        <f aca="false">Flights!$AP$7</f>
        <v>0</v>
      </c>
      <c r="G9" s="100" t="n">
        <f aca="false">Flights!$AQ$7</f>
        <v>0</v>
      </c>
      <c r="H9" s="100" t="n">
        <f aca="false">Flights!$AU$7</f>
        <v>0</v>
      </c>
    </row>
    <row r="10" customFormat="false" ht="24" hidden="false" customHeight="true" outlineLevel="0" collapsed="false">
      <c r="A10" s="93" t="s">
        <v>3290</v>
      </c>
      <c r="B10" s="94" t="str">
        <f aca="false">IF(TRIM(Flights!$X$7)="","__________________",Flights!$X$7)</f>
        <v>__________________</v>
      </c>
      <c r="C10" s="94"/>
      <c r="D10" s="94"/>
      <c r="E10" s="93" t="s">
        <v>3291</v>
      </c>
      <c r="F10" s="100" t="n">
        <f aca="false">Flights!$AO$7</f>
        <v>20</v>
      </c>
      <c r="G10" s="100" t="n">
        <f aca="false">Flights!$AS$7</f>
        <v>0</v>
      </c>
      <c r="H10" s="100" t="n">
        <f aca="false">Flights!$AR$7</f>
        <v>2</v>
      </c>
    </row>
    <row r="11" customFormat="false" ht="21" hidden="false" customHeight="true" outlineLevel="0" collapsed="false">
      <c r="A11" s="93" t="s">
        <v>3292</v>
      </c>
      <c r="B11" s="94" t="str">
        <f aca="false">IF(TRIM(Flights!$Y$7)="","__________________",Flights!$Y$7)</f>
        <v>__________________</v>
      </c>
      <c r="C11" s="94"/>
      <c r="D11" s="94"/>
      <c r="E11" s="93" t="s">
        <v>3293</v>
      </c>
      <c r="F11" s="100" t="str">
        <f aca="false">Flights!$AV$7&amp;" / "&amp;Flights!$AW$7</f>
        <v>0 / 20</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3304</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3305</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3318</v>
      </c>
      <c r="B48" s="116"/>
      <c r="C48" s="116"/>
      <c r="D48" s="116"/>
      <c r="E48" s="116" t="s">
        <v>3319</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3273</v>
      </c>
      <c r="B2" s="94" t="str">
        <f aca="false">Flights!$F$8&amp;"   "&amp;TEXT(Flights!$D$8,"DD-MMM-YY")&amp;" ("&amp;Flights!$E$8&amp;")"</f>
        <v>MH0088   10-Oct-26 (SAT)</v>
      </c>
      <c r="C2" s="94"/>
      <c r="D2" s="94"/>
      <c r="E2" s="95" t="s">
        <v>3274</v>
      </c>
      <c r="F2" s="96" t="str">
        <f aca="false">Flights!$AT$8</f>
        <v>NOT READY – DOCUMENTS</v>
      </c>
      <c r="G2" s="96"/>
      <c r="H2" s="96"/>
    </row>
    <row r="3" customFormat="false" ht="24" hidden="false" customHeight="true" outlineLevel="0" collapsed="false">
      <c r="A3" s="93" t="s">
        <v>3275</v>
      </c>
      <c r="B3" s="94" t="str">
        <f aca="false">Flights!$G$8&amp;" → "&amp;Flights!$H$8&amp;"   Class "&amp;Flights!$K$8&amp;"   Seat "&amp;Flights!$O$8</f>
        <v>KUL → NRT   Class BC   Seat 1A</v>
      </c>
      <c r="C3" s="94"/>
      <c r="D3" s="94"/>
      <c r="E3" s="95" t="s">
        <v>73</v>
      </c>
      <c r="F3" s="95" t="s">
        <v>3276</v>
      </c>
      <c r="G3" s="95" t="s">
        <v>3277</v>
      </c>
      <c r="H3" s="95"/>
    </row>
    <row r="4" customFormat="false" ht="24" hidden="false" customHeight="true" outlineLevel="0" collapsed="false">
      <c r="A4" s="93" t="s">
        <v>3278</v>
      </c>
      <c r="B4" s="94" t="str">
        <f aca="false">IF(ISNUMBER(Flights!$I$8),TEXT(Flights!$I$8,"DD-MMM-YY HH:MM"),"")&amp;" "&amp;Flights!$G$8&amp;"  →  "&amp;IF(ISNUMBER(Flights!$J$8),TEXT(Flights!$J$8,"DD-MMM-YY HH:MM"),"")&amp;" "&amp;Flights!$H$8</f>
        <v>10-Oct-26 23:30 KUL  →  11-Oct-26 07:40 NRT</v>
      </c>
      <c r="C4" s="94"/>
      <c r="D4" s="94"/>
      <c r="E4" s="93" t="s">
        <v>3279</v>
      </c>
      <c r="F4" s="97" t="str">
        <f aca="false">IF(ISNUMBER(Flights!$AG$8),TEXT(Flights!$AG$8,"DD-MMM-YY HH:MM"),"")&amp;" "&amp;Flights!$V$8</f>
        <v>03-Oct-26 23:30 KUL</v>
      </c>
      <c r="G4" s="98" t="n">
        <f aca="false">Flights!$AJ$8</f>
        <v>0</v>
      </c>
      <c r="H4" s="98"/>
    </row>
    <row r="5" customFormat="false" ht="24" hidden="false" customHeight="true" outlineLevel="0" collapsed="false">
      <c r="A5" s="93" t="s">
        <v>3280</v>
      </c>
      <c r="B5" s="94" t="str">
        <f aca="false">Flights!$L$8&amp;" – "&amp;Flights!$M$8</f>
        <v>A350 – A350-900: A359 (9M-MAB..MAG, row 6) or A350 9M-MAH (row 7) - tail to confirm</v>
      </c>
      <c r="C5" s="94"/>
      <c r="D5" s="94"/>
      <c r="E5" s="93" t="s">
        <v>3281</v>
      </c>
      <c r="F5" s="97" t="str">
        <f aca="false">IF(ISNUMBER(Flights!$AH$8),TEXT(Flights!$AH$8,"DD-MMM-YY HH:MM"),"")&amp;" "&amp;Flights!$V$8</f>
        <v>09-Oct-26 23:30 KUL</v>
      </c>
      <c r="G5" s="98" t="n">
        <f aca="false">Flights!$AK$8</f>
        <v>0</v>
      </c>
      <c r="H5" s="98"/>
    </row>
    <row r="6" customFormat="false" ht="24" hidden="false" customHeight="true" outlineLevel="0" collapsed="false">
      <c r="A6" s="93" t="s">
        <v>3282</v>
      </c>
      <c r="B6" s="94" t="str">
        <f aca="false">IF(TRIM(Flights!$N$8)="","__________________",Flights!$N$8)</f>
        <v>__________________</v>
      </c>
      <c r="C6" s="94"/>
      <c r="D6" s="94"/>
      <c r="E6" s="93" t="s">
        <v>3283</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3284</v>
      </c>
      <c r="B7" s="94" t="str">
        <f aca="false">Flights!$T$8</f>
        <v>1.5 Meal (Meal)</v>
      </c>
      <c r="C7" s="94"/>
      <c r="D7" s="94"/>
      <c r="E7" s="93" t="s">
        <v>3285</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3286</v>
      </c>
      <c r="F8" s="99" t="s">
        <v>3287</v>
      </c>
      <c r="G8" s="98" t="n">
        <f aca="false">Flights!$AN$8</f>
        <v>0</v>
      </c>
      <c r="H8" s="98"/>
    </row>
    <row r="9" customFormat="false" ht="12.75" hidden="false" customHeight="true" outlineLevel="0" collapsed="false">
      <c r="A9" s="93" t="s">
        <v>3288</v>
      </c>
      <c r="B9" s="94" t="str">
        <f aca="false">TRIM(Flights!$P$8&amp;"  "&amp;Flights!$Q$8)</f>
        <v>4H 05M Overnight NRT</v>
      </c>
      <c r="C9" s="94"/>
      <c r="D9" s="94"/>
      <c r="E9" s="93" t="s">
        <v>3289</v>
      </c>
      <c r="F9" s="100" t="n">
        <f aca="false">Flights!$AP$8</f>
        <v>0</v>
      </c>
      <c r="G9" s="100" t="n">
        <f aca="false">Flights!$AQ$8</f>
        <v>0</v>
      </c>
      <c r="H9" s="100" t="n">
        <f aca="false">Flights!$AU$8</f>
        <v>0</v>
      </c>
    </row>
    <row r="10" customFormat="false" ht="24" hidden="false" customHeight="true" outlineLevel="0" collapsed="false">
      <c r="A10" s="93" t="s">
        <v>3290</v>
      </c>
      <c r="B10" s="94" t="str">
        <f aca="false">IF(TRIM(Flights!$X$8)="","__________________",Flights!$X$8)</f>
        <v>__________________</v>
      </c>
      <c r="C10" s="94"/>
      <c r="D10" s="94"/>
      <c r="E10" s="93" t="s">
        <v>3291</v>
      </c>
      <c r="F10" s="100" t="n">
        <f aca="false">Flights!$AO$8</f>
        <v>46</v>
      </c>
      <c r="G10" s="100" t="n">
        <f aca="false">Flights!$AS$8</f>
        <v>0</v>
      </c>
      <c r="H10" s="100" t="n">
        <f aca="false">Flights!$AR$8</f>
        <v>2</v>
      </c>
    </row>
    <row r="11" customFormat="false" ht="21" hidden="false" customHeight="true" outlineLevel="0" collapsed="false">
      <c r="A11" s="93" t="s">
        <v>3292</v>
      </c>
      <c r="B11" s="94" t="str">
        <f aca="false">IF(TRIM(Flights!$Y$8)="","__________________",Flights!$Y$8)</f>
        <v>__________________</v>
      </c>
      <c r="C11" s="94"/>
      <c r="D11" s="94"/>
      <c r="E11" s="93" t="s">
        <v>3293</v>
      </c>
      <c r="F11" s="100" t="str">
        <f aca="false">Flights!$AV$8&amp;" / "&amp;Flights!$AW$8</f>
        <v>0 / 46</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3304</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3305</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3318</v>
      </c>
      <c r="B74" s="116"/>
      <c r="C74" s="116"/>
      <c r="D74" s="116"/>
      <c r="E74" s="116" t="s">
        <v>3319</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3273</v>
      </c>
      <c r="B2" s="94" t="str">
        <f aca="false">Flights!$F$9&amp;"   "&amp;TEXT(Flights!$D$9,"DD-MMM-YY")&amp;" ("&amp;Flights!$E$9&amp;")"</f>
        <v>MH0089   15-Oct-26 (THU)</v>
      </c>
      <c r="C2" s="94"/>
      <c r="D2" s="94"/>
      <c r="E2" s="95" t="s">
        <v>3274</v>
      </c>
      <c r="F2" s="96" t="str">
        <f aca="false">Flights!$AT$9</f>
        <v>NOT READY – DOCUMENTS</v>
      </c>
      <c r="G2" s="96"/>
      <c r="H2" s="96"/>
    </row>
    <row r="3" customFormat="false" ht="24" hidden="false" customHeight="true" outlineLevel="0" collapsed="false">
      <c r="A3" s="93" t="s">
        <v>3275</v>
      </c>
      <c r="B3" s="94" t="str">
        <f aca="false">Flights!$G$9&amp;" → "&amp;Flights!$H$9&amp;"   Class "&amp;Flights!$K$9&amp;"   Seat "&amp;Flights!$O$9</f>
        <v>NRT → KUL   Class EY   Seat 9K</v>
      </c>
      <c r="C3" s="94"/>
      <c r="D3" s="94"/>
      <c r="E3" s="95" t="s">
        <v>73</v>
      </c>
      <c r="F3" s="95" t="s">
        <v>3276</v>
      </c>
      <c r="G3" s="95" t="s">
        <v>3277</v>
      </c>
      <c r="H3" s="95"/>
    </row>
    <row r="4" customFormat="false" ht="24" hidden="false" customHeight="true" outlineLevel="0" collapsed="false">
      <c r="A4" s="93" t="s">
        <v>3278</v>
      </c>
      <c r="B4" s="94" t="str">
        <f aca="false">IF(ISNUMBER(Flights!$I$9),TEXT(Flights!$I$9,"DD-MMM-YY HH:MM"),"")&amp;" "&amp;Flights!$G$9&amp;"  →  "&amp;IF(ISNUMBER(Flights!$J$9),TEXT(Flights!$J$9,"DD-MMM-YY HH:MM"),"")&amp;" "&amp;Flights!$H$9</f>
        <v>15-Oct-26 10:05 NRT  →  15-Oct-26 16:45 KUL</v>
      </c>
      <c r="C4" s="94"/>
      <c r="D4" s="94"/>
      <c r="E4" s="93" t="s">
        <v>3279</v>
      </c>
      <c r="F4" s="97" t="str">
        <f aca="false">IF(ISNUMBER(Flights!$AG$9),TEXT(Flights!$AG$9,"DD-MMM-YY HH:MM"),"")&amp;" "&amp;Flights!$V$9</f>
        <v>08-Oct-26 10:05 NRT</v>
      </c>
      <c r="G4" s="98" t="n">
        <f aca="false">Flights!$AJ$9</f>
        <v>0</v>
      </c>
      <c r="H4" s="98"/>
    </row>
    <row r="5" customFormat="false" ht="24" hidden="false" customHeight="true" outlineLevel="0" collapsed="false">
      <c r="A5" s="93" t="s">
        <v>3280</v>
      </c>
      <c r="B5" s="94" t="str">
        <f aca="false">Flights!$L$9&amp;" – "&amp;Flights!$M$9</f>
        <v>A350 – A350-900: A359 (9M-MAB..MAG, row 6) or A350 9M-MAH (row 7) - tail to confirm</v>
      </c>
      <c r="C5" s="94"/>
      <c r="D5" s="94"/>
      <c r="E5" s="93" t="s">
        <v>3281</v>
      </c>
      <c r="F5" s="97" t="str">
        <f aca="false">IF(ISNUMBER(Flights!$AH$9),TEXT(Flights!$AH$9,"DD-MMM-YY HH:MM"),"")&amp;" "&amp;Flights!$V$9</f>
        <v>14-Oct-26 10:05 NRT</v>
      </c>
      <c r="G5" s="98" t="n">
        <f aca="false">Flights!$AK$9</f>
        <v>0</v>
      </c>
      <c r="H5" s="98"/>
    </row>
    <row r="6" customFormat="false" ht="24" hidden="false" customHeight="true" outlineLevel="0" collapsed="false">
      <c r="A6" s="93" t="s">
        <v>3282</v>
      </c>
      <c r="B6" s="94" t="str">
        <f aca="false">IF(TRIM(Flights!$N$9)="","__________________",Flights!$N$9)</f>
        <v>__________________</v>
      </c>
      <c r="C6" s="94"/>
      <c r="D6" s="94"/>
      <c r="E6" s="93" t="s">
        <v>3283</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3284</v>
      </c>
      <c r="B7" s="94" t="str">
        <f aca="false">Flights!$T$9</f>
        <v>1.5 Meal (Meal)</v>
      </c>
      <c r="C7" s="94"/>
      <c r="D7" s="94"/>
      <c r="E7" s="93" t="s">
        <v>3285</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3286</v>
      </c>
      <c r="F8" s="99" t="s">
        <v>3287</v>
      </c>
      <c r="G8" s="98" t="n">
        <f aca="false">Flights!$AN$9</f>
        <v>0</v>
      </c>
      <c r="H8" s="98"/>
    </row>
    <row r="9" customFormat="false" ht="12.75" hidden="false" customHeight="true" outlineLevel="0" collapsed="false">
      <c r="A9" s="93" t="s">
        <v>3288</v>
      </c>
      <c r="B9" s="94" t="str">
        <f aca="false">TRIM(Flights!$P$9&amp;"  "&amp;Flights!$Q$9)</f>
        <v>-</v>
      </c>
      <c r="C9" s="94"/>
      <c r="D9" s="94"/>
      <c r="E9" s="93" t="s">
        <v>3289</v>
      </c>
      <c r="F9" s="100" t="n">
        <f aca="false">Flights!$AP$9</f>
        <v>0</v>
      </c>
      <c r="G9" s="100" t="n">
        <f aca="false">Flights!$AQ$9</f>
        <v>0</v>
      </c>
      <c r="H9" s="100" t="n">
        <f aca="false">Flights!$AU$9</f>
        <v>0</v>
      </c>
    </row>
    <row r="10" customFormat="false" ht="24" hidden="false" customHeight="true" outlineLevel="0" collapsed="false">
      <c r="A10" s="93" t="s">
        <v>3290</v>
      </c>
      <c r="B10" s="94" t="str">
        <f aca="false">IF(TRIM(Flights!$X$9)="","__________________",Flights!$X$9)</f>
        <v>__________________</v>
      </c>
      <c r="C10" s="94"/>
      <c r="D10" s="94"/>
      <c r="E10" s="93" t="s">
        <v>3291</v>
      </c>
      <c r="F10" s="100" t="n">
        <f aca="false">Flights!$AO$9</f>
        <v>28</v>
      </c>
      <c r="G10" s="100" t="n">
        <f aca="false">Flights!$AS$9</f>
        <v>3</v>
      </c>
      <c r="H10" s="100" t="n">
        <f aca="false">Flights!$AR$9</f>
        <v>2</v>
      </c>
    </row>
    <row r="11" customFormat="false" ht="21" hidden="false" customHeight="true" outlineLevel="0" collapsed="false">
      <c r="A11" s="93" t="s">
        <v>3292</v>
      </c>
      <c r="B11" s="94" t="str">
        <f aca="false">IF(TRIM(Flights!$Y$9)="","__________________",Flights!$Y$9)</f>
        <v>__________________</v>
      </c>
      <c r="C11" s="94"/>
      <c r="D11" s="94"/>
      <c r="E11" s="93" t="s">
        <v>3293</v>
      </c>
      <c r="F11" s="100" t="str">
        <f aca="false">Flights!$AV$9&amp;" / "&amp;Flights!$AW$9</f>
        <v>0 / 28</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3304</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3305</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3318</v>
      </c>
      <c r="B57" s="116"/>
      <c r="C57" s="116"/>
      <c r="D57" s="116"/>
      <c r="E57" s="116" t="s">
        <v>3319</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3273</v>
      </c>
      <c r="B2" s="94" t="str">
        <f aca="false">Flights!$F$10&amp;"   "&amp;TEXT(Flights!$D$10,"DD-MMM-YY")&amp;" ("&amp;Flights!$E$10&amp;")"</f>
        <v>MH0002   15-Oct-26 (THU)</v>
      </c>
      <c r="C2" s="94"/>
      <c r="D2" s="94"/>
      <c r="E2" s="95" t="s">
        <v>3274</v>
      </c>
      <c r="F2" s="96" t="str">
        <f aca="false">Flights!$AT$10</f>
        <v>NOT READY – DOCUMENTS</v>
      </c>
      <c r="G2" s="96"/>
      <c r="H2" s="96"/>
    </row>
    <row r="3" customFormat="false" ht="24" hidden="false" customHeight="true" outlineLevel="0" collapsed="false">
      <c r="A3" s="93" t="s">
        <v>3275</v>
      </c>
      <c r="B3" s="94" t="str">
        <f aca="false">Flights!$G$10&amp;" → "&amp;Flights!$H$10&amp;"   Class "&amp;Flights!$K$10&amp;"   Seat "&amp;Flights!$O$10</f>
        <v>KUL → LHR   Class BC   Seat 2K</v>
      </c>
      <c r="C3" s="94"/>
      <c r="D3" s="94"/>
      <c r="E3" s="95" t="s">
        <v>73</v>
      </c>
      <c r="F3" s="95" t="s">
        <v>3276</v>
      </c>
      <c r="G3" s="95" t="s">
        <v>3277</v>
      </c>
      <c r="H3" s="95"/>
    </row>
    <row r="4" customFormat="false" ht="24" hidden="false" customHeight="true" outlineLevel="0" collapsed="false">
      <c r="A4" s="93" t="s">
        <v>3278</v>
      </c>
      <c r="B4" s="94" t="str">
        <f aca="false">IF(ISNUMBER(Flights!$I$10),TEXT(Flights!$I$10,"DD-MMM-YY HH:MM"),"")&amp;" "&amp;Flights!$G$10&amp;"  →  "&amp;IF(ISNUMBER(Flights!$J$10),TEXT(Flights!$J$10,"DD-MMM-YY HH:MM"),"")&amp;" "&amp;Flights!$H$10</f>
        <v>15-Oct-26 23:20 KUL  →  16-Oct-26 05:55 LHR</v>
      </c>
      <c r="C4" s="94"/>
      <c r="D4" s="94"/>
      <c r="E4" s="93" t="s">
        <v>3279</v>
      </c>
      <c r="F4" s="97" t="str">
        <f aca="false">IF(ISNUMBER(Flights!$AG$10),TEXT(Flights!$AG$10,"DD-MMM-YY HH:MM"),"")&amp;" "&amp;Flights!$V$10</f>
        <v>08-Oct-26 23:20 KUL</v>
      </c>
      <c r="G4" s="98" t="n">
        <f aca="false">Flights!$AJ$10</f>
        <v>0</v>
      </c>
      <c r="H4" s="98"/>
    </row>
    <row r="5" customFormat="false" ht="24" hidden="false" customHeight="true" outlineLevel="0" collapsed="false">
      <c r="A5" s="93" t="s">
        <v>3280</v>
      </c>
      <c r="B5" s="94" t="str">
        <f aca="false">Flights!$L$10&amp;" – "&amp;Flights!$M$10</f>
        <v>A350 – A350-900: A359 (9M-MAB..MAG, row 6) or A350 9M-MAH (row 7) - tail to confirm</v>
      </c>
      <c r="C5" s="94"/>
      <c r="D5" s="94"/>
      <c r="E5" s="93" t="s">
        <v>3281</v>
      </c>
      <c r="F5" s="97" t="str">
        <f aca="false">IF(ISNUMBER(Flights!$AH$10),TEXT(Flights!$AH$10,"DD-MMM-YY HH:MM"),"")&amp;" "&amp;Flights!$V$10</f>
        <v>14-Oct-26 23:20 KUL</v>
      </c>
      <c r="G5" s="98" t="n">
        <f aca="false">Flights!$AK$10</f>
        <v>0</v>
      </c>
      <c r="H5" s="98"/>
    </row>
    <row r="6" customFormat="false" ht="24" hidden="false" customHeight="true" outlineLevel="0" collapsed="false">
      <c r="A6" s="93" t="s">
        <v>3282</v>
      </c>
      <c r="B6" s="94" t="str">
        <f aca="false">IF(TRIM(Flights!$N$10)="","__________________",Flights!$N$10)</f>
        <v>__________________</v>
      </c>
      <c r="C6" s="94"/>
      <c r="D6" s="94"/>
      <c r="E6" s="93" t="s">
        <v>3283</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3284</v>
      </c>
      <c r="B7" s="94" t="str">
        <f aca="false">Flights!$T$10</f>
        <v>2.5 Meal (Meal)</v>
      </c>
      <c r="C7" s="94"/>
      <c r="D7" s="94"/>
      <c r="E7" s="93" t="s">
        <v>3285</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3286</v>
      </c>
      <c r="F8" s="99" t="s">
        <v>3287</v>
      </c>
      <c r="G8" s="98" t="n">
        <f aca="false">Flights!$AN$10</f>
        <v>0</v>
      </c>
      <c r="H8" s="98"/>
    </row>
    <row r="9" customFormat="false" ht="12.75" hidden="false" customHeight="true" outlineLevel="0" collapsed="false">
      <c r="A9" s="93" t="s">
        <v>3288</v>
      </c>
      <c r="B9" s="94" t="str">
        <f aca="false">TRIM(Flights!$P$10&amp;"  "&amp;Flights!$Q$10)</f>
        <v>6H 35M</v>
      </c>
      <c r="C9" s="94"/>
      <c r="D9" s="94"/>
      <c r="E9" s="93" t="s">
        <v>3289</v>
      </c>
      <c r="F9" s="100" t="n">
        <f aca="false">Flights!$AP$10</f>
        <v>0</v>
      </c>
      <c r="G9" s="100" t="n">
        <f aca="false">Flights!$AQ$10</f>
        <v>0</v>
      </c>
      <c r="H9" s="100" t="n">
        <f aca="false">Flights!$AU$10</f>
        <v>0</v>
      </c>
    </row>
    <row r="10" customFormat="false" ht="24" hidden="false" customHeight="true" outlineLevel="0" collapsed="false">
      <c r="A10" s="93" t="s">
        <v>3290</v>
      </c>
      <c r="B10" s="94" t="str">
        <f aca="false">IF(TRIM(Flights!$X$10)="","__________________",Flights!$X$10)</f>
        <v>__________________</v>
      </c>
      <c r="C10" s="94"/>
      <c r="D10" s="94"/>
      <c r="E10" s="93" t="s">
        <v>3291</v>
      </c>
      <c r="F10" s="100" t="n">
        <f aca="false">Flights!$AO$10</f>
        <v>46</v>
      </c>
      <c r="G10" s="100" t="n">
        <f aca="false">Flights!$AS$10</f>
        <v>1</v>
      </c>
      <c r="H10" s="100" t="n">
        <f aca="false">Flights!$AR$10</f>
        <v>2</v>
      </c>
    </row>
    <row r="11" customFormat="false" ht="21" hidden="false" customHeight="true" outlineLevel="0" collapsed="false">
      <c r="A11" s="93" t="s">
        <v>3292</v>
      </c>
      <c r="B11" s="94" t="str">
        <f aca="false">IF(TRIM(Flights!$Y$10)="","__________________",Flights!$Y$10)</f>
        <v>__________________</v>
      </c>
      <c r="C11" s="94"/>
      <c r="D11" s="94"/>
      <c r="E11" s="93" t="s">
        <v>3293</v>
      </c>
      <c r="F11" s="100" t="str">
        <f aca="false">Flights!$AV$10&amp;" / "&amp;Flights!$AW$10</f>
        <v>0 / 46</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3304</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3305</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3318</v>
      </c>
      <c r="B74" s="116"/>
      <c r="C74" s="116"/>
      <c r="D74" s="116"/>
      <c r="E74" s="116" t="s">
        <v>3319</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3273</v>
      </c>
      <c r="B2" s="94" t="str">
        <f aca="false">Flights!$F$11&amp;"   "&amp;TEXT(Flights!$D$11,"DD-MMM-YY")&amp;" ("&amp;Flights!$E$11&amp;")"</f>
        <v>MH0003   09-Oct-26 (FRI)</v>
      </c>
      <c r="C2" s="94"/>
      <c r="D2" s="94"/>
      <c r="E2" s="95" t="s">
        <v>3274</v>
      </c>
      <c r="F2" s="96" t="str">
        <f aca="false">Flights!$AT$11</f>
        <v>NOT READY – DOCUMENTS</v>
      </c>
      <c r="G2" s="96"/>
      <c r="H2" s="96"/>
    </row>
    <row r="3" customFormat="false" ht="24" hidden="false" customHeight="true" outlineLevel="0" collapsed="false">
      <c r="A3" s="93" t="s">
        <v>3275</v>
      </c>
      <c r="B3" s="94" t="str">
        <f aca="false">Flights!$G$11&amp;" → "&amp;Flights!$H$11&amp;"   Class "&amp;Flights!$K$11&amp;"   Seat "&amp;Flights!$O$11</f>
        <v>LHR → KUL   Class BC   Seat 2A</v>
      </c>
      <c r="C3" s="94"/>
      <c r="D3" s="94"/>
      <c r="E3" s="95" t="s">
        <v>73</v>
      </c>
      <c r="F3" s="95" t="s">
        <v>3276</v>
      </c>
      <c r="G3" s="95" t="s">
        <v>3277</v>
      </c>
      <c r="H3" s="95"/>
    </row>
    <row r="4" customFormat="false" ht="24" hidden="false" customHeight="true" outlineLevel="0" collapsed="false">
      <c r="A4" s="93" t="s">
        <v>3278</v>
      </c>
      <c r="B4" s="94" t="str">
        <f aca="false">IF(ISNUMBER(Flights!$I$11),TEXT(Flights!$I$11,"DD-MMM-YY HH:MM"),"")&amp;" "&amp;Flights!$G$11&amp;"  →  "&amp;IF(ISNUMBER(Flights!$J$11),TEXT(Flights!$J$11,"DD-MMM-YY HH:MM"),"")&amp;" "&amp;Flights!$H$11</f>
        <v>09-Oct-26 11:00 LHR  →  10-Oct-26 06:45 KUL</v>
      </c>
      <c r="C4" s="94"/>
      <c r="D4" s="94"/>
      <c r="E4" s="93" t="s">
        <v>3279</v>
      </c>
      <c r="F4" s="97" t="str">
        <f aca="false">IF(ISNUMBER(Flights!$AG$11),TEXT(Flights!$AG$11,"DD-MMM-YY HH:MM"),"")&amp;" "&amp;Flights!$V$11</f>
        <v>02-Oct-26 11:00 LHR</v>
      </c>
      <c r="G4" s="98" t="n">
        <f aca="false">Flights!$AJ$11</f>
        <v>0</v>
      </c>
      <c r="H4" s="98"/>
    </row>
    <row r="5" customFormat="false" ht="24" hidden="false" customHeight="true" outlineLevel="0" collapsed="false">
      <c r="A5" s="93" t="s">
        <v>3280</v>
      </c>
      <c r="B5" s="94" t="str">
        <f aca="false">Flights!$L$11&amp;" – "&amp;Flights!$M$11</f>
        <v>A350 – A350-900: A359 (9M-MAB..MAG, row 6) or A350 9M-MAH (row 7) - tail to confirm</v>
      </c>
      <c r="C5" s="94"/>
      <c r="D5" s="94"/>
      <c r="E5" s="93" t="s">
        <v>3281</v>
      </c>
      <c r="F5" s="97" t="str">
        <f aca="false">IF(ISNUMBER(Flights!$AH$11),TEXT(Flights!$AH$11,"DD-MMM-YY HH:MM"),"")&amp;" "&amp;Flights!$V$11</f>
        <v>08-Oct-26 11:00 LHR</v>
      </c>
      <c r="G5" s="98" t="n">
        <f aca="false">Flights!$AK$11</f>
        <v>0</v>
      </c>
      <c r="H5" s="98"/>
    </row>
    <row r="6" customFormat="false" ht="24" hidden="false" customHeight="true" outlineLevel="0" collapsed="false">
      <c r="A6" s="93" t="s">
        <v>3282</v>
      </c>
      <c r="B6" s="94" t="str">
        <f aca="false">IF(TRIM(Flights!$N$11)="","__________________",Flights!$N$11)</f>
        <v>__________________</v>
      </c>
      <c r="C6" s="94"/>
      <c r="D6" s="94"/>
      <c r="E6" s="93" t="s">
        <v>3283</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3284</v>
      </c>
      <c r="B7" s="94" t="str">
        <f aca="false">Flights!$T$11</f>
        <v>2.5 Meal (Meal)</v>
      </c>
      <c r="C7" s="94"/>
      <c r="D7" s="94"/>
      <c r="E7" s="93" t="s">
        <v>3285</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3286</v>
      </c>
      <c r="F8" s="99" t="s">
        <v>3287</v>
      </c>
      <c r="G8" s="98" t="n">
        <f aca="false">Flights!$AN$11</f>
        <v>0</v>
      </c>
      <c r="H8" s="98"/>
    </row>
    <row r="9" customFormat="false" ht="12.75" hidden="false" customHeight="true" outlineLevel="0" collapsed="false">
      <c r="A9" s="93" t="s">
        <v>3288</v>
      </c>
      <c r="B9" s="94" t="str">
        <f aca="false">TRIM(Flights!$P$11&amp;"  "&amp;Flights!$Q$11)</f>
        <v>-</v>
      </c>
      <c r="C9" s="94"/>
      <c r="D9" s="94"/>
      <c r="E9" s="93" t="s">
        <v>3289</v>
      </c>
      <c r="F9" s="100" t="n">
        <f aca="false">Flights!$AP$11</f>
        <v>0</v>
      </c>
      <c r="G9" s="100" t="n">
        <f aca="false">Flights!$AQ$11</f>
        <v>0</v>
      </c>
      <c r="H9" s="100" t="n">
        <f aca="false">Flights!$AU$11</f>
        <v>0</v>
      </c>
    </row>
    <row r="10" customFormat="false" ht="24" hidden="false" customHeight="true" outlineLevel="0" collapsed="false">
      <c r="A10" s="93" t="s">
        <v>3290</v>
      </c>
      <c r="B10" s="94" t="str">
        <f aca="false">IF(TRIM(Flights!$X$11)="","__________________",Flights!$X$11)</f>
        <v>__________________</v>
      </c>
      <c r="C10" s="94"/>
      <c r="D10" s="94"/>
      <c r="E10" s="93" t="s">
        <v>3291</v>
      </c>
      <c r="F10" s="100" t="n">
        <f aca="false">Flights!$AO$11</f>
        <v>48</v>
      </c>
      <c r="G10" s="100" t="n">
        <f aca="false">Flights!$AS$11</f>
        <v>2</v>
      </c>
      <c r="H10" s="100" t="n">
        <f aca="false">Flights!$AR$11</f>
        <v>2</v>
      </c>
    </row>
    <row r="11" customFormat="false" ht="21" hidden="false" customHeight="true" outlineLevel="0" collapsed="false">
      <c r="A11" s="93" t="s">
        <v>3292</v>
      </c>
      <c r="B11" s="94" t="str">
        <f aca="false">IF(TRIM(Flights!$Y$11)="","__________________",Flights!$Y$11)</f>
        <v>__________________</v>
      </c>
      <c r="C11" s="94"/>
      <c r="D11" s="94"/>
      <c r="E11" s="93" t="s">
        <v>3293</v>
      </c>
      <c r="F11" s="100" t="str">
        <f aca="false">Flights!$AV$11&amp;" / "&amp;Flights!$AW$11</f>
        <v>0 / 48</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3304</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3305</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3318</v>
      </c>
      <c r="B77" s="116"/>
      <c r="C77" s="116"/>
      <c r="D77" s="116"/>
      <c r="E77" s="116" t="s">
        <v>3319</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3273</v>
      </c>
      <c r="B2" s="94" t="str">
        <f aca="false">Flights!$F$12&amp;"   "&amp;TEXT(Flights!$D$12,"DD-MMM-YY")&amp;" ("&amp;Flights!$E$12&amp;")"</f>
        <v>MH0752   10-Oct-26 (SAT)</v>
      </c>
      <c r="C2" s="94"/>
      <c r="D2" s="94"/>
      <c r="E2" s="95" t="s">
        <v>3274</v>
      </c>
      <c r="F2" s="96" t="str">
        <f aca="false">Flights!$AT$12</f>
        <v>NOT READY – DOCUMENTS</v>
      </c>
      <c r="G2" s="96"/>
      <c r="H2" s="96"/>
    </row>
    <row r="3" customFormat="false" ht="24" hidden="false" customHeight="true" outlineLevel="0" collapsed="false">
      <c r="A3" s="93" t="s">
        <v>3275</v>
      </c>
      <c r="B3" s="94" t="str">
        <f aca="false">Flights!$G$12&amp;" → "&amp;Flights!$H$12&amp;"   Class "&amp;Flights!$K$12&amp;"   Seat "&amp;Flights!$O$12</f>
        <v>KUL → HAN   Class EY   Seat 4A</v>
      </c>
      <c r="C3" s="94"/>
      <c r="D3" s="94"/>
      <c r="E3" s="95" t="s">
        <v>73</v>
      </c>
      <c r="F3" s="95" t="s">
        <v>3276</v>
      </c>
      <c r="G3" s="95" t="s">
        <v>3277</v>
      </c>
      <c r="H3" s="95"/>
    </row>
    <row r="4" customFormat="false" ht="24" hidden="false" customHeight="true" outlineLevel="0" collapsed="false">
      <c r="A4" s="93" t="s">
        <v>3278</v>
      </c>
      <c r="B4" s="94" t="str">
        <f aca="false">IF(ISNUMBER(Flights!$I$12),TEXT(Flights!$I$12,"DD-MMM-YY HH:MM"),"")&amp;" "&amp;Flights!$G$12&amp;"  →  "&amp;IF(ISNUMBER(Flights!$J$12),TEXT(Flights!$J$12,"DD-MMM-YY HH:MM"),"")&amp;" "&amp;Flights!$H$12</f>
        <v>10-Oct-26 09:35 KUL  →  10-Oct-26 12:15 HAN</v>
      </c>
      <c r="C4" s="94"/>
      <c r="D4" s="94"/>
      <c r="E4" s="93" t="s">
        <v>3279</v>
      </c>
      <c r="F4" s="97" t="str">
        <f aca="false">IF(ISNUMBER(Flights!$AG$12),TEXT(Flights!$AG$12,"DD-MMM-YY HH:MM"),"")&amp;" "&amp;Flights!$V$12</f>
        <v>03-Oct-26 09:35 KUL</v>
      </c>
      <c r="G4" s="98" t="n">
        <f aca="false">Flights!$AJ$12</f>
        <v>0</v>
      </c>
      <c r="H4" s="98"/>
    </row>
    <row r="5" customFormat="false" ht="24" hidden="false" customHeight="true" outlineLevel="0" collapsed="false">
      <c r="A5" s="93" t="s">
        <v>3280</v>
      </c>
      <c r="B5" s="94" t="str">
        <f aca="false">Flights!$L$12&amp;" – "&amp;Flights!$M$12</f>
        <v>B738MAX – B737-8 (B7M8)</v>
      </c>
      <c r="C5" s="94"/>
      <c r="D5" s="94"/>
      <c r="E5" s="93" t="s">
        <v>3281</v>
      </c>
      <c r="F5" s="97" t="str">
        <f aca="false">IF(ISNUMBER(Flights!$AH$12),TEXT(Flights!$AH$12,"DD-MMM-YY HH:MM"),"")&amp;" "&amp;Flights!$V$12</f>
        <v>09-Oct-26 09:35 KUL</v>
      </c>
      <c r="G5" s="98" t="n">
        <f aca="false">Flights!$AK$12</f>
        <v>0</v>
      </c>
      <c r="H5" s="98"/>
    </row>
    <row r="6" customFormat="false" ht="24" hidden="false" customHeight="true" outlineLevel="0" collapsed="false">
      <c r="A6" s="93" t="s">
        <v>3282</v>
      </c>
      <c r="B6" s="94" t="str">
        <f aca="false">IF(TRIM(Flights!$N$12)="","__________________",Flights!$N$12)</f>
        <v>__________________</v>
      </c>
      <c r="C6" s="94"/>
      <c r="D6" s="94"/>
      <c r="E6" s="93" t="s">
        <v>3283</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3284</v>
      </c>
      <c r="B7" s="94" t="str">
        <f aca="false">Flights!$T$12</f>
        <v>1 Meal (Meal)</v>
      </c>
      <c r="C7" s="94"/>
      <c r="D7" s="94"/>
      <c r="E7" s="93" t="s">
        <v>3285</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3286</v>
      </c>
      <c r="F8" s="99" t="s">
        <v>3287</v>
      </c>
      <c r="G8" s="98" t="n">
        <f aca="false">Flights!$AN$12</f>
        <v>0</v>
      </c>
      <c r="H8" s="98"/>
    </row>
    <row r="9" customFormat="false" ht="12.75" hidden="false" customHeight="true" outlineLevel="0" collapsed="false">
      <c r="A9" s="93" t="s">
        <v>3288</v>
      </c>
      <c r="B9" s="94" t="str">
        <f aca="false">TRIM(Flights!$P$12&amp;"  "&amp;Flights!$Q$12)</f>
        <v>2H 50M Overnight HAN</v>
      </c>
      <c r="C9" s="94"/>
      <c r="D9" s="94"/>
      <c r="E9" s="93" t="s">
        <v>3289</v>
      </c>
      <c r="F9" s="100" t="n">
        <f aca="false">Flights!$AP$12</f>
        <v>0</v>
      </c>
      <c r="G9" s="100" t="n">
        <f aca="false">Flights!$AQ$12</f>
        <v>0</v>
      </c>
      <c r="H9" s="100" t="n">
        <f aca="false">Flights!$AU$12</f>
        <v>0</v>
      </c>
    </row>
    <row r="10" customFormat="false" ht="24" hidden="false" customHeight="true" outlineLevel="0" collapsed="false">
      <c r="A10" s="93" t="s">
        <v>3290</v>
      </c>
      <c r="B10" s="94" t="str">
        <f aca="false">IF(TRIM(Flights!$X$12)="","__________________",Flights!$X$12)</f>
        <v>__________________</v>
      </c>
      <c r="C10" s="94"/>
      <c r="D10" s="94"/>
      <c r="E10" s="93" t="s">
        <v>3291</v>
      </c>
      <c r="F10" s="100" t="n">
        <f aca="false">Flights!$AO$12</f>
        <v>20</v>
      </c>
      <c r="G10" s="100" t="n">
        <f aca="false">Flights!$AS$12</f>
        <v>0</v>
      </c>
      <c r="H10" s="100" t="n">
        <f aca="false">Flights!$AR$12</f>
        <v>2</v>
      </c>
    </row>
    <row r="11" customFormat="false" ht="21" hidden="false" customHeight="true" outlineLevel="0" collapsed="false">
      <c r="A11" s="93" t="s">
        <v>3292</v>
      </c>
      <c r="B11" s="94" t="str">
        <f aca="false">IF(TRIM(Flights!$Y$12)="","__________________",Flights!$Y$12)</f>
        <v>__________________</v>
      </c>
      <c r="C11" s="94"/>
      <c r="D11" s="94"/>
      <c r="E11" s="93" t="s">
        <v>3293</v>
      </c>
      <c r="F11" s="100" t="str">
        <f aca="false">Flights!$AV$12&amp;" / "&amp;Flights!$AW$12</f>
        <v>0 / 20</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3304</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3305</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3318</v>
      </c>
      <c r="B48" s="116"/>
      <c r="C48" s="116"/>
      <c r="D48" s="116"/>
      <c r="E48" s="116" t="s">
        <v>3319</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3273</v>
      </c>
      <c r="B2" s="94" t="str">
        <f aca="false">Flights!$F$13&amp;"   "&amp;TEXT(Flights!$D$13,"DD-MMM-YY")&amp;" ("&amp;Flights!$E$13&amp;")"</f>
        <v>MH0753   11-Oct-26 (SUN)</v>
      </c>
      <c r="C2" s="94"/>
      <c r="D2" s="94"/>
      <c r="E2" s="95" t="s">
        <v>3274</v>
      </c>
      <c r="F2" s="96" t="str">
        <f aca="false">Flights!$AT$13</f>
        <v>NOT READY – DOCUMENTS</v>
      </c>
      <c r="G2" s="96"/>
      <c r="H2" s="96"/>
    </row>
    <row r="3" customFormat="false" ht="24" hidden="false" customHeight="true" outlineLevel="0" collapsed="false">
      <c r="A3" s="93" t="s">
        <v>3275</v>
      </c>
      <c r="B3" s="94" t="str">
        <f aca="false">Flights!$G$13&amp;" → "&amp;Flights!$H$13&amp;"   Class "&amp;Flights!$K$13&amp;"   Seat "&amp;Flights!$O$13</f>
        <v>HAN → KUL   Class BC   Seat 1F</v>
      </c>
      <c r="C3" s="94"/>
      <c r="D3" s="94"/>
      <c r="E3" s="95" t="s">
        <v>73</v>
      </c>
      <c r="F3" s="95" t="s">
        <v>3276</v>
      </c>
      <c r="G3" s="95" t="s">
        <v>3277</v>
      </c>
      <c r="H3" s="95"/>
    </row>
    <row r="4" customFormat="false" ht="24" hidden="false" customHeight="true" outlineLevel="0" collapsed="false">
      <c r="A4" s="93" t="s">
        <v>3278</v>
      </c>
      <c r="B4" s="94" t="str">
        <f aca="false">IF(ISNUMBER(Flights!$I$13),TEXT(Flights!$I$13,"DD-MMM-YY HH:MM"),"")&amp;" "&amp;Flights!$G$13&amp;"  →  "&amp;IF(ISNUMBER(Flights!$J$13),TEXT(Flights!$J$13,"DD-MMM-YY HH:MM"),"")&amp;" "&amp;Flights!$H$13</f>
        <v>11-Oct-26 13:05 HAN  →  11-Oct-26 17:30 KUL</v>
      </c>
      <c r="C4" s="94"/>
      <c r="D4" s="94"/>
      <c r="E4" s="93" t="s">
        <v>3279</v>
      </c>
      <c r="F4" s="97" t="str">
        <f aca="false">IF(ISNUMBER(Flights!$AG$13),TEXT(Flights!$AG$13,"DD-MMM-YY HH:MM"),"")&amp;" "&amp;Flights!$V$13</f>
        <v>04-Oct-26 13:05 HAN</v>
      </c>
      <c r="G4" s="98" t="n">
        <f aca="false">Flights!$AJ$13</f>
        <v>0</v>
      </c>
      <c r="H4" s="98"/>
    </row>
    <row r="5" customFormat="false" ht="24" hidden="false" customHeight="true" outlineLevel="0" collapsed="false">
      <c r="A5" s="93" t="s">
        <v>3280</v>
      </c>
      <c r="B5" s="94" t="str">
        <f aca="false">Flights!$L$13&amp;" – "&amp;Flights!$M$13</f>
        <v>B738MAX – B737-8 (B7M8)</v>
      </c>
      <c r="C5" s="94"/>
      <c r="D5" s="94"/>
      <c r="E5" s="93" t="s">
        <v>3281</v>
      </c>
      <c r="F5" s="97" t="str">
        <f aca="false">IF(ISNUMBER(Flights!$AH$13),TEXT(Flights!$AH$13,"DD-MMM-YY HH:MM"),"")&amp;" "&amp;Flights!$V$13</f>
        <v>10-Oct-26 13:05 HAN</v>
      </c>
      <c r="G5" s="98" t="n">
        <f aca="false">Flights!$AK$13</f>
        <v>0</v>
      </c>
      <c r="H5" s="98"/>
    </row>
    <row r="6" customFormat="false" ht="24" hidden="false" customHeight="true" outlineLevel="0" collapsed="false">
      <c r="A6" s="93" t="s">
        <v>3282</v>
      </c>
      <c r="B6" s="94" t="str">
        <f aca="false">IF(TRIM(Flights!$N$13)="","__________________",Flights!$N$13)</f>
        <v>__________________</v>
      </c>
      <c r="C6" s="94"/>
      <c r="D6" s="94"/>
      <c r="E6" s="93" t="s">
        <v>3283</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3284</v>
      </c>
      <c r="B7" s="94" t="str">
        <f aca="false">Flights!$T$13</f>
        <v>1 Meal (Meal)</v>
      </c>
      <c r="C7" s="94"/>
      <c r="D7" s="94"/>
      <c r="E7" s="93" t="s">
        <v>3285</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3286</v>
      </c>
      <c r="F8" s="99" t="s">
        <v>3287</v>
      </c>
      <c r="G8" s="98" t="n">
        <f aca="false">Flights!$AN$13</f>
        <v>0</v>
      </c>
      <c r="H8" s="98"/>
    </row>
    <row r="9" customFormat="false" ht="12.75" hidden="false" customHeight="true" outlineLevel="0" collapsed="false">
      <c r="A9" s="93" t="s">
        <v>3288</v>
      </c>
      <c r="B9" s="94" t="str">
        <f aca="false">TRIM(Flights!$P$13&amp;"  "&amp;Flights!$Q$13)</f>
        <v>- Overnight KUL</v>
      </c>
      <c r="C9" s="94"/>
      <c r="D9" s="94"/>
      <c r="E9" s="93" t="s">
        <v>3289</v>
      </c>
      <c r="F9" s="100" t="n">
        <f aca="false">Flights!$AP$13</f>
        <v>0</v>
      </c>
      <c r="G9" s="100" t="n">
        <f aca="false">Flights!$AQ$13</f>
        <v>0</v>
      </c>
      <c r="H9" s="100" t="n">
        <f aca="false">Flights!$AU$13</f>
        <v>0</v>
      </c>
    </row>
    <row r="10" customFormat="false" ht="24" hidden="false" customHeight="true" outlineLevel="0" collapsed="false">
      <c r="A10" s="93" t="s">
        <v>3290</v>
      </c>
      <c r="B10" s="94" t="str">
        <f aca="false">IF(TRIM(Flights!$X$13)="","__________________",Flights!$X$13)</f>
        <v>__________________</v>
      </c>
      <c r="C10" s="94"/>
      <c r="D10" s="94"/>
      <c r="E10" s="93" t="s">
        <v>3291</v>
      </c>
      <c r="F10" s="100" t="n">
        <f aca="false">Flights!$AO$13</f>
        <v>38</v>
      </c>
      <c r="G10" s="100" t="n">
        <f aca="false">Flights!$AS$13</f>
        <v>2</v>
      </c>
      <c r="H10" s="100" t="n">
        <f aca="false">Flights!$AR$13</f>
        <v>2</v>
      </c>
    </row>
    <row r="11" customFormat="false" ht="21" hidden="false" customHeight="true" outlineLevel="0" collapsed="false">
      <c r="A11" s="93" t="s">
        <v>3292</v>
      </c>
      <c r="B11" s="94" t="str">
        <f aca="false">IF(TRIM(Flights!$Y$13)="","__________________",Flights!$Y$13)</f>
        <v>__________________</v>
      </c>
      <c r="C11" s="94"/>
      <c r="D11" s="94"/>
      <c r="E11" s="93" t="s">
        <v>3293</v>
      </c>
      <c r="F11" s="100" t="str">
        <f aca="false">Flights!$AV$13&amp;" / "&amp;Flights!$AW$13</f>
        <v>0 / 38</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3304</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3305</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3318</v>
      </c>
      <c r="B66" s="116"/>
      <c r="C66" s="116"/>
      <c r="D66" s="116"/>
      <c r="E66" s="116" t="s">
        <v>3319</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3273</v>
      </c>
      <c r="B2" s="94" t="str">
        <f aca="false">Flights!$F$14&amp;"   "&amp;TEXT(Flights!$D$14,"DD-MMM-YY")&amp;" ("&amp;Flights!$E$14&amp;")"</f>
        <v>MH1140   12-Oct-26 (MON)</v>
      </c>
      <c r="C2" s="94"/>
      <c r="D2" s="94"/>
      <c r="E2" s="95" t="s">
        <v>3274</v>
      </c>
      <c r="F2" s="96" t="str">
        <f aca="false">Flights!$AT$14</f>
        <v>NOT READY – DOCUMENTS</v>
      </c>
      <c r="G2" s="96"/>
      <c r="H2" s="96"/>
    </row>
    <row r="3" customFormat="false" ht="24" hidden="false" customHeight="true" outlineLevel="0" collapsed="false">
      <c r="A3" s="93" t="s">
        <v>3275</v>
      </c>
      <c r="B3" s="94" t="str">
        <f aca="false">Flights!$G$14&amp;" → "&amp;Flights!$H$14&amp;"   Class "&amp;Flights!$K$14&amp;"   Seat "&amp;Flights!$O$14</f>
        <v>KUL → PEN   Class BC   Seat 1F</v>
      </c>
      <c r="C3" s="94"/>
      <c r="D3" s="94"/>
      <c r="E3" s="95" t="s">
        <v>73</v>
      </c>
      <c r="F3" s="95" t="s">
        <v>3276</v>
      </c>
      <c r="G3" s="95" t="s">
        <v>3277</v>
      </c>
      <c r="H3" s="95"/>
    </row>
    <row r="4" customFormat="false" ht="24" hidden="false" customHeight="true" outlineLevel="0" collapsed="false">
      <c r="A4" s="93" t="s">
        <v>3278</v>
      </c>
      <c r="B4" s="94" t="str">
        <f aca="false">IF(ISNUMBER(Flights!$I$14),TEXT(Flights!$I$14,"DD-MMM-YY HH:MM"),"")&amp;" "&amp;Flights!$G$14&amp;"  →  "&amp;IF(ISNUMBER(Flights!$J$14),TEXT(Flights!$J$14,"DD-MMM-YY HH:MM"),"")&amp;" "&amp;Flights!$H$14</f>
        <v>12-Oct-26 11:45 KUL  →  12-Oct-26 12:45 PEN</v>
      </c>
      <c r="C4" s="94"/>
      <c r="D4" s="94"/>
      <c r="E4" s="93" t="s">
        <v>3279</v>
      </c>
      <c r="F4" s="97" t="str">
        <f aca="false">IF(ISNUMBER(Flights!$AG$14),TEXT(Flights!$AG$14,"DD-MMM-YY HH:MM"),"")&amp;" "&amp;Flights!$V$14</f>
        <v>05-Oct-26 11:45 KUL</v>
      </c>
      <c r="G4" s="98" t="n">
        <f aca="false">Flights!$AJ$14</f>
        <v>0</v>
      </c>
      <c r="H4" s="98"/>
    </row>
    <row r="5" customFormat="false" ht="24" hidden="false" customHeight="true" outlineLevel="0" collapsed="false">
      <c r="A5" s="93" t="s">
        <v>3280</v>
      </c>
      <c r="B5" s="94" t="str">
        <f aca="false">Flights!$L$14&amp;" – "&amp;Flights!$M$14</f>
        <v>B738MAX – B737-8 (B7M8)</v>
      </c>
      <c r="C5" s="94"/>
      <c r="D5" s="94"/>
      <c r="E5" s="93" t="s">
        <v>3281</v>
      </c>
      <c r="F5" s="97" t="str">
        <f aca="false">IF(ISNUMBER(Flights!$AH$14),TEXT(Flights!$AH$14,"DD-MMM-YY HH:MM"),"")&amp;" "&amp;Flights!$V$14</f>
        <v>11-Oct-26 11:45 KUL</v>
      </c>
      <c r="G5" s="98" t="n">
        <f aca="false">Flights!$AK$14</f>
        <v>0</v>
      </c>
      <c r="H5" s="98"/>
    </row>
    <row r="6" customFormat="false" ht="24" hidden="false" customHeight="true" outlineLevel="0" collapsed="false">
      <c r="A6" s="93" t="s">
        <v>3282</v>
      </c>
      <c r="B6" s="94" t="str">
        <f aca="false">IF(TRIM(Flights!$N$14)="","__________________",Flights!$N$14)</f>
        <v>__________________</v>
      </c>
      <c r="C6" s="94"/>
      <c r="D6" s="94"/>
      <c r="E6" s="93" t="s">
        <v>3283</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3284</v>
      </c>
      <c r="B7" s="94" t="str">
        <f aca="false">Flights!$T$14</f>
        <v>Refreshment (Peanut &amp; Water)</v>
      </c>
      <c r="C7" s="94"/>
      <c r="D7" s="94"/>
      <c r="E7" s="93" t="s">
        <v>3285</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3286</v>
      </c>
      <c r="F8" s="99" t="s">
        <v>3287</v>
      </c>
      <c r="G8" s="98" t="n">
        <f aca="false">Flights!$AN$14</f>
        <v>0</v>
      </c>
      <c r="H8" s="98"/>
    </row>
    <row r="9" customFormat="false" ht="12.75" hidden="false" customHeight="true" outlineLevel="0" collapsed="false">
      <c r="A9" s="93" t="s">
        <v>3288</v>
      </c>
      <c r="B9" s="94" t="str">
        <f aca="false">TRIM(Flights!$P$14&amp;"  "&amp;Flights!$Q$14)</f>
        <v>-</v>
      </c>
      <c r="C9" s="94"/>
      <c r="D9" s="94"/>
      <c r="E9" s="93" t="s">
        <v>3289</v>
      </c>
      <c r="F9" s="100" t="n">
        <f aca="false">Flights!$AP$14</f>
        <v>0</v>
      </c>
      <c r="G9" s="100" t="n">
        <f aca="false">Flights!$AQ$14</f>
        <v>0</v>
      </c>
      <c r="H9" s="100" t="n">
        <f aca="false">Flights!$AU$14</f>
        <v>0</v>
      </c>
    </row>
    <row r="10" customFormat="false" ht="24" hidden="false" customHeight="true" outlineLevel="0" collapsed="false">
      <c r="A10" s="93" t="s">
        <v>3290</v>
      </c>
      <c r="B10" s="94" t="str">
        <f aca="false">IF(TRIM(Flights!$X$14)="","__________________",Flights!$X$14)</f>
        <v>__________________</v>
      </c>
      <c r="C10" s="94"/>
      <c r="D10" s="94"/>
      <c r="E10" s="93" t="s">
        <v>3291</v>
      </c>
      <c r="F10" s="100" t="n">
        <f aca="false">Flights!$AO$14</f>
        <v>34</v>
      </c>
      <c r="G10" s="100" t="n">
        <f aca="false">Flights!$AS$14</f>
        <v>0</v>
      </c>
      <c r="H10" s="100" t="n">
        <f aca="false">Flights!$AR$14</f>
        <v>2</v>
      </c>
    </row>
    <row r="11" customFormat="false" ht="21" hidden="false" customHeight="true" outlineLevel="0" collapsed="false">
      <c r="A11" s="93" t="s">
        <v>3292</v>
      </c>
      <c r="B11" s="94" t="str">
        <f aca="false">IF(TRIM(Flights!$Y$14)="","__________________",Flights!$Y$14)</f>
        <v>__________________</v>
      </c>
      <c r="C11" s="94"/>
      <c r="D11" s="94"/>
      <c r="E11" s="93" t="s">
        <v>3293</v>
      </c>
      <c r="F11" s="100" t="str">
        <f aca="false">Flights!$AV$14&amp;" / "&amp;Flights!$AW$14</f>
        <v>0 / 34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3304</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3305</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3318</v>
      </c>
      <c r="B62" s="116"/>
      <c r="C62" s="116"/>
      <c r="D62" s="116"/>
      <c r="E62" s="116" t="s">
        <v>3319</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3273</v>
      </c>
      <c r="B2" s="94" t="str">
        <f aca="false">Flights!$F$15&amp;"   "&amp;TEXT(Flights!$D$15,"DD-MMM-YY")&amp;" ("&amp;Flights!$E$15&amp;")"</f>
        <v>MH1149   12-Oct-26 (MON)</v>
      </c>
      <c r="C2" s="94"/>
      <c r="D2" s="94"/>
      <c r="E2" s="95" t="s">
        <v>3274</v>
      </c>
      <c r="F2" s="96" t="str">
        <f aca="false">Flights!$AT$15</f>
        <v>NOT READY – DOCUMENTS</v>
      </c>
      <c r="G2" s="96"/>
      <c r="H2" s="96"/>
    </row>
    <row r="3" customFormat="false" ht="24" hidden="false" customHeight="true" outlineLevel="0" collapsed="false">
      <c r="A3" s="93" t="s">
        <v>3275</v>
      </c>
      <c r="B3" s="94" t="str">
        <f aca="false">Flights!$G$15&amp;" → "&amp;Flights!$H$15&amp;"   Class "&amp;Flights!$K$15&amp;"   Seat "&amp;Flights!$O$15</f>
        <v>PEN → KUL   Class EY   Seat 4A</v>
      </c>
      <c r="C3" s="94"/>
      <c r="D3" s="94"/>
      <c r="E3" s="95" t="s">
        <v>73</v>
      </c>
      <c r="F3" s="95" t="s">
        <v>3276</v>
      </c>
      <c r="G3" s="95" t="s">
        <v>3277</v>
      </c>
      <c r="H3" s="95"/>
    </row>
    <row r="4" customFormat="false" ht="24" hidden="false" customHeight="true" outlineLevel="0" collapsed="false">
      <c r="A4" s="93" t="s">
        <v>3278</v>
      </c>
      <c r="B4" s="94" t="str">
        <f aca="false">IF(ISNUMBER(Flights!$I$15),TEXT(Flights!$I$15,"DD-MMM-YY HH:MM"),"")&amp;" "&amp;Flights!$G$15&amp;"  →  "&amp;IF(ISNUMBER(Flights!$J$15),TEXT(Flights!$J$15,"DD-MMM-YY HH:MM"),"")&amp;" "&amp;Flights!$H$15</f>
        <v>12-Oct-26 15:50 PEN  →  12-Oct-26 16:55 KUL</v>
      </c>
      <c r="C4" s="94"/>
      <c r="D4" s="94"/>
      <c r="E4" s="93" t="s">
        <v>3279</v>
      </c>
      <c r="F4" s="97" t="str">
        <f aca="false">IF(ISNUMBER(Flights!$AG$15),TEXT(Flights!$AG$15,"DD-MMM-YY HH:MM"),"")&amp;" "&amp;Flights!$V$15</f>
        <v>05-Oct-26 15:50 KUL</v>
      </c>
      <c r="G4" s="98" t="n">
        <f aca="false">Flights!$AJ$15</f>
        <v>0</v>
      </c>
      <c r="H4" s="98"/>
    </row>
    <row r="5" customFormat="false" ht="24" hidden="false" customHeight="true" outlineLevel="0" collapsed="false">
      <c r="A5" s="93" t="s">
        <v>3280</v>
      </c>
      <c r="B5" s="94" t="str">
        <f aca="false">Flights!$L$15&amp;" – "&amp;Flights!$M$15</f>
        <v>B738MAX – B737-8 (B7M8)</v>
      </c>
      <c r="C5" s="94"/>
      <c r="D5" s="94"/>
      <c r="E5" s="93" t="s">
        <v>3281</v>
      </c>
      <c r="F5" s="97" t="str">
        <f aca="false">IF(ISNUMBER(Flights!$AH$15),TEXT(Flights!$AH$15,"DD-MMM-YY HH:MM"),"")&amp;" "&amp;Flights!$V$15</f>
        <v>11-Oct-26 15:50 KUL</v>
      </c>
      <c r="G5" s="98" t="n">
        <f aca="false">Flights!$AK$15</f>
        <v>0</v>
      </c>
      <c r="H5" s="98"/>
    </row>
    <row r="6" customFormat="false" ht="24" hidden="false" customHeight="true" outlineLevel="0" collapsed="false">
      <c r="A6" s="93" t="s">
        <v>3282</v>
      </c>
      <c r="B6" s="94" t="str">
        <f aca="false">IF(TRIM(Flights!$N$15)="","__________________",Flights!$N$15)</f>
        <v>__________________</v>
      </c>
      <c r="C6" s="94"/>
      <c r="D6" s="94"/>
      <c r="E6" s="93" t="s">
        <v>3283</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3284</v>
      </c>
      <c r="B7" s="94" t="str">
        <f aca="false">Flights!$T$15</f>
        <v>Refreshment (Peanut &amp; Water)</v>
      </c>
      <c r="C7" s="94"/>
      <c r="D7" s="94"/>
      <c r="E7" s="93" t="s">
        <v>3285</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3286</v>
      </c>
      <c r="F8" s="99" t="s">
        <v>3287</v>
      </c>
      <c r="G8" s="98" t="n">
        <f aca="false">Flights!$AN$15</f>
        <v>0</v>
      </c>
      <c r="H8" s="98"/>
    </row>
    <row r="9" customFormat="false" ht="12.75" hidden="false" customHeight="true" outlineLevel="0" collapsed="false">
      <c r="A9" s="93" t="s">
        <v>3288</v>
      </c>
      <c r="B9" s="94" t="str">
        <f aca="false">TRIM(Flights!$P$15&amp;"  "&amp;Flights!$Q$15)</f>
        <v>3H 05M</v>
      </c>
      <c r="C9" s="94"/>
      <c r="D9" s="94"/>
      <c r="E9" s="93" t="s">
        <v>3289</v>
      </c>
      <c r="F9" s="100" t="n">
        <f aca="false">Flights!$AP$15</f>
        <v>0</v>
      </c>
      <c r="G9" s="100" t="n">
        <f aca="false">Flights!$AQ$15</f>
        <v>0</v>
      </c>
      <c r="H9" s="100" t="n">
        <f aca="false">Flights!$AU$15</f>
        <v>0</v>
      </c>
    </row>
    <row r="10" customFormat="false" ht="24" hidden="false" customHeight="true" outlineLevel="0" collapsed="false">
      <c r="A10" s="93" t="s">
        <v>3290</v>
      </c>
      <c r="B10" s="94" t="str">
        <f aca="false">IF(TRIM(Flights!$X$15)="","__________________",Flights!$X$15)</f>
        <v>__________________</v>
      </c>
      <c r="C10" s="94"/>
      <c r="D10" s="94"/>
      <c r="E10" s="93" t="s">
        <v>3291</v>
      </c>
      <c r="F10" s="100" t="n">
        <f aca="false">Flights!$AO$15</f>
        <v>22</v>
      </c>
      <c r="G10" s="100" t="n">
        <f aca="false">Flights!$AS$15</f>
        <v>1</v>
      </c>
      <c r="H10" s="100" t="n">
        <f aca="false">Flights!$AR$15</f>
        <v>2</v>
      </c>
    </row>
    <row r="11" customFormat="false" ht="21" hidden="false" customHeight="true" outlineLevel="0" collapsed="false">
      <c r="A11" s="93" t="s">
        <v>3292</v>
      </c>
      <c r="B11" s="94" t="str">
        <f aca="false">IF(TRIM(Flights!$Y$15)="","__________________",Flights!$Y$15)</f>
        <v>__________________</v>
      </c>
      <c r="C11" s="94"/>
      <c r="D11" s="94"/>
      <c r="E11" s="93" t="s">
        <v>3293</v>
      </c>
      <c r="F11" s="100" t="str">
        <f aca="false">Flights!$AV$15&amp;" / "&amp;Flights!$AW$15</f>
        <v>0 / 22</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3304</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3305</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3318</v>
      </c>
      <c r="B51" s="116"/>
      <c r="C51" s="116"/>
      <c r="D51" s="116"/>
      <c r="E51" s="116" t="s">
        <v>3319</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3273</v>
      </c>
      <c r="B2" s="94" t="str">
        <f aca="false">Flights!$F$16&amp;"   "&amp;TEXT(Flights!$D$16,"DD-MMM-YY")&amp;" ("&amp;Flights!$E$16&amp;")"</f>
        <v>MH0139   12-Oct-26 (MON)</v>
      </c>
      <c r="C2" s="94"/>
      <c r="D2" s="94"/>
      <c r="E2" s="95" t="s">
        <v>3274</v>
      </c>
      <c r="F2" s="96" t="str">
        <f aca="false">Flights!$AT$16</f>
        <v>NOT READY – DOCUMENTS</v>
      </c>
      <c r="G2" s="96"/>
      <c r="H2" s="96"/>
    </row>
    <row r="3" customFormat="false" ht="24" hidden="false" customHeight="true" outlineLevel="0" collapsed="false">
      <c r="A3" s="93" t="s">
        <v>3275</v>
      </c>
      <c r="B3" s="94" t="str">
        <f aca="false">Flights!$G$16&amp;" → "&amp;Flights!$H$16&amp;"   Class "&amp;Flights!$K$16&amp;"   Seat "&amp;Flights!$O$16</f>
        <v>KUL → ADL   Class BC   Seat 1K</v>
      </c>
      <c r="C3" s="94"/>
      <c r="D3" s="94"/>
      <c r="E3" s="95" t="s">
        <v>73</v>
      </c>
      <c r="F3" s="95" t="s">
        <v>3276</v>
      </c>
      <c r="G3" s="95" t="s">
        <v>3277</v>
      </c>
      <c r="H3" s="95"/>
    </row>
    <row r="4" customFormat="false" ht="24" hidden="false" customHeight="true" outlineLevel="0" collapsed="false">
      <c r="A4" s="93" t="s">
        <v>3278</v>
      </c>
      <c r="B4" s="94" t="str">
        <f aca="false">IF(ISNUMBER(Flights!$I$16),TEXT(Flights!$I$16,"DD-MMM-YY HH:MM"),"")&amp;" "&amp;Flights!$G$16&amp;"  →  "&amp;IF(ISNUMBER(Flights!$J$16),TEXT(Flights!$J$16,"DD-MMM-YY HH:MM"),"")&amp;" "&amp;Flights!$H$16</f>
        <v>12-Oct-26 22:25 KUL  →  13-Oct-26 08:00 ADL</v>
      </c>
      <c r="C4" s="94"/>
      <c r="D4" s="94"/>
      <c r="E4" s="93" t="s">
        <v>3279</v>
      </c>
      <c r="F4" s="97" t="str">
        <f aca="false">IF(ISNUMBER(Flights!$AG$16),TEXT(Flights!$AG$16,"DD-MMM-YY HH:MM"),"")&amp;" "&amp;Flights!$V$16</f>
        <v>05-Oct-26 22:25 KUL</v>
      </c>
      <c r="G4" s="98" t="n">
        <f aca="false">Flights!$AJ$16</f>
        <v>0</v>
      </c>
      <c r="H4" s="98"/>
    </row>
    <row r="5" customFormat="false" ht="24" hidden="false" customHeight="true" outlineLevel="0" collapsed="false">
      <c r="A5" s="93" t="s">
        <v>3280</v>
      </c>
      <c r="B5" s="94" t="str">
        <f aca="false">Flights!$L$16&amp;" – "&amp;Flights!$M$16</f>
        <v>A339 – A330-900 (A339)</v>
      </c>
      <c r="C5" s="94"/>
      <c r="D5" s="94"/>
      <c r="E5" s="93" t="s">
        <v>3281</v>
      </c>
      <c r="F5" s="97" t="str">
        <f aca="false">IF(ISNUMBER(Flights!$AH$16),TEXT(Flights!$AH$16,"DD-MMM-YY HH:MM"),"")&amp;" "&amp;Flights!$V$16</f>
        <v>11-Oct-26 22:25 KUL</v>
      </c>
      <c r="G5" s="98" t="n">
        <f aca="false">Flights!$AK$16</f>
        <v>0</v>
      </c>
      <c r="H5" s="98"/>
    </row>
    <row r="6" customFormat="false" ht="24" hidden="false" customHeight="true" outlineLevel="0" collapsed="false">
      <c r="A6" s="93" t="s">
        <v>3282</v>
      </c>
      <c r="B6" s="94" t="str">
        <f aca="false">IF(TRIM(Flights!$N$16)="","__________________",Flights!$N$16)</f>
        <v>__________________</v>
      </c>
      <c r="C6" s="94"/>
      <c r="D6" s="94"/>
      <c r="E6" s="93" t="s">
        <v>3283</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3284</v>
      </c>
      <c r="B7" s="94" t="str">
        <f aca="false">Flights!$T$16</f>
        <v>1.5 Meal (Meal)</v>
      </c>
      <c r="C7" s="94"/>
      <c r="D7" s="94"/>
      <c r="E7" s="93" t="s">
        <v>3285</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3286</v>
      </c>
      <c r="F8" s="99" t="s">
        <v>3287</v>
      </c>
      <c r="G8" s="98" t="n">
        <f aca="false">Flights!$AN$16</f>
        <v>0</v>
      </c>
      <c r="H8" s="98"/>
    </row>
    <row r="9" customFormat="false" ht="12.75" hidden="false" customHeight="true" outlineLevel="0" collapsed="false">
      <c r="A9" s="93" t="s">
        <v>3288</v>
      </c>
      <c r="B9" s="94" t="str">
        <f aca="false">TRIM(Flights!$P$16&amp;"  "&amp;Flights!$Q$16)</f>
        <v>5H 30M Overnight ADL</v>
      </c>
      <c r="C9" s="94"/>
      <c r="D9" s="94"/>
      <c r="E9" s="93" t="s">
        <v>3289</v>
      </c>
      <c r="F9" s="100" t="n">
        <f aca="false">Flights!$AP$16</f>
        <v>0</v>
      </c>
      <c r="G9" s="100" t="n">
        <f aca="false">Flights!$AQ$16</f>
        <v>0</v>
      </c>
      <c r="H9" s="100" t="n">
        <f aca="false">Flights!$AU$16</f>
        <v>0</v>
      </c>
    </row>
    <row r="10" customFormat="false" ht="24" hidden="false" customHeight="true" outlineLevel="0" collapsed="false">
      <c r="A10" s="93" t="s">
        <v>3290</v>
      </c>
      <c r="B10" s="94" t="str">
        <f aca="false">IF(TRIM(Flights!$X$16)="","__________________",Flights!$X$16)</f>
        <v>__________________</v>
      </c>
      <c r="C10" s="94"/>
      <c r="D10" s="94"/>
      <c r="E10" s="93" t="s">
        <v>3291</v>
      </c>
      <c r="F10" s="100" t="n">
        <f aca="false">Flights!$AO$16</f>
        <v>47</v>
      </c>
      <c r="G10" s="100" t="n">
        <f aca="false">Flights!$AS$16</f>
        <v>0</v>
      </c>
      <c r="H10" s="100" t="n">
        <f aca="false">Flights!$AR$16</f>
        <v>2</v>
      </c>
    </row>
    <row r="11" customFormat="false" ht="21" hidden="false" customHeight="true" outlineLevel="0" collapsed="false">
      <c r="A11" s="93" t="s">
        <v>3292</v>
      </c>
      <c r="B11" s="94" t="str">
        <f aca="false">IF(TRIM(Flights!$Y$16)="","__________________",Flights!$Y$16)</f>
        <v>__________________</v>
      </c>
      <c r="C11" s="94"/>
      <c r="D11" s="94"/>
      <c r="E11" s="93" t="s">
        <v>3293</v>
      </c>
      <c r="F11" s="100" t="str">
        <f aca="false">Flights!$AV$16&amp;" / "&amp;Flights!$AW$16</f>
        <v>0 / 47</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3304</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3305</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3318</v>
      </c>
      <c r="B74" s="116"/>
      <c r="C74" s="116"/>
      <c r="D74" s="116"/>
      <c r="E74" s="116" t="s">
        <v>3319</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3273</v>
      </c>
      <c r="B2" s="94" t="str">
        <f aca="false">Flights!$F$17&amp;"   "&amp;TEXT(Flights!$D$17,"DD-MMM-YY")&amp;" ("&amp;Flights!$E$17&amp;")"</f>
        <v>MH0138   14-Oct-26 (WED)</v>
      </c>
      <c r="C2" s="94"/>
      <c r="D2" s="94"/>
      <c r="E2" s="95" t="s">
        <v>3274</v>
      </c>
      <c r="F2" s="96" t="str">
        <f aca="false">Flights!$AT$17</f>
        <v>NOT READY – DOCUMENTS</v>
      </c>
      <c r="G2" s="96"/>
      <c r="H2" s="96"/>
    </row>
    <row r="3" customFormat="false" ht="24" hidden="false" customHeight="true" outlineLevel="0" collapsed="false">
      <c r="A3" s="93" t="s">
        <v>3275</v>
      </c>
      <c r="B3" s="94" t="str">
        <f aca="false">Flights!$G$17&amp;" → "&amp;Flights!$H$17&amp;"   Class "&amp;Flights!$K$17&amp;"   Seat "&amp;Flights!$O$17</f>
        <v>ADL → KUL   Class EY   Seat 11K</v>
      </c>
      <c r="C3" s="94"/>
      <c r="D3" s="94"/>
      <c r="E3" s="95" t="s">
        <v>73</v>
      </c>
      <c r="F3" s="95" t="s">
        <v>3276</v>
      </c>
      <c r="G3" s="95" t="s">
        <v>3277</v>
      </c>
      <c r="H3" s="95"/>
    </row>
    <row r="4" customFormat="false" ht="24" hidden="false" customHeight="true" outlineLevel="0" collapsed="false">
      <c r="A4" s="93" t="s">
        <v>3278</v>
      </c>
      <c r="B4" s="94" t="str">
        <f aca="false">IF(ISNUMBER(Flights!$I$17),TEXT(Flights!$I$17,"DD-MMM-YY HH:MM"),"")&amp;" "&amp;Flights!$G$17&amp;"  →  "&amp;IF(ISNUMBER(Flights!$J$17),TEXT(Flights!$J$17,"DD-MMM-YY HH:MM"),"")&amp;" "&amp;Flights!$H$17</f>
        <v>14-Oct-26 10:45 ADL  →  14-Oct-26 16:00 KUL</v>
      </c>
      <c r="C4" s="94"/>
      <c r="D4" s="94"/>
      <c r="E4" s="93" t="s">
        <v>3279</v>
      </c>
      <c r="F4" s="97" t="str">
        <f aca="false">IF(ISNUMBER(Flights!$AG$17),TEXT(Flights!$AG$17,"DD-MMM-YY HH:MM"),"")&amp;" "&amp;Flights!$V$17</f>
        <v>07-Oct-26 10:45 ADL</v>
      </c>
      <c r="G4" s="98" t="n">
        <f aca="false">Flights!$AJ$17</f>
        <v>0</v>
      </c>
      <c r="H4" s="98"/>
    </row>
    <row r="5" customFormat="false" ht="24" hidden="false" customHeight="true" outlineLevel="0" collapsed="false">
      <c r="A5" s="93" t="s">
        <v>3280</v>
      </c>
      <c r="B5" s="94" t="str">
        <f aca="false">Flights!$L$17&amp;" – "&amp;Flights!$M$17</f>
        <v>A339 – A330-900 (A339)</v>
      </c>
      <c r="C5" s="94"/>
      <c r="D5" s="94"/>
      <c r="E5" s="93" t="s">
        <v>3281</v>
      </c>
      <c r="F5" s="97" t="str">
        <f aca="false">IF(ISNUMBER(Flights!$AH$17),TEXT(Flights!$AH$17,"DD-MMM-YY HH:MM"),"")&amp;" "&amp;Flights!$V$17</f>
        <v>13-Oct-26 10:45 ADL</v>
      </c>
      <c r="G5" s="98" t="n">
        <f aca="false">Flights!$AK$17</f>
        <v>0</v>
      </c>
      <c r="H5" s="98"/>
    </row>
    <row r="6" customFormat="false" ht="24" hidden="false" customHeight="true" outlineLevel="0" collapsed="false">
      <c r="A6" s="93" t="s">
        <v>3282</v>
      </c>
      <c r="B6" s="94" t="str">
        <f aca="false">IF(TRIM(Flights!$N$17)="","__________________",Flights!$N$17)</f>
        <v>__________________</v>
      </c>
      <c r="C6" s="94"/>
      <c r="D6" s="94"/>
      <c r="E6" s="93" t="s">
        <v>3283</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3284</v>
      </c>
      <c r="B7" s="94" t="str">
        <f aca="false">Flights!$T$17</f>
        <v>1.5 Meal (Meal)</v>
      </c>
      <c r="C7" s="94"/>
      <c r="D7" s="94"/>
      <c r="E7" s="93" t="s">
        <v>3285</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3286</v>
      </c>
      <c r="F8" s="99" t="s">
        <v>3287</v>
      </c>
      <c r="G8" s="98" t="n">
        <f aca="false">Flights!$AN$17</f>
        <v>0</v>
      </c>
      <c r="H8" s="98"/>
    </row>
    <row r="9" customFormat="false" ht="12.75" hidden="false" customHeight="true" outlineLevel="0" collapsed="false">
      <c r="A9" s="93" t="s">
        <v>3288</v>
      </c>
      <c r="B9" s="94" t="str">
        <f aca="false">TRIM(Flights!$P$17&amp;"  "&amp;Flights!$Q$17)</f>
        <v>- Overnight KUL</v>
      </c>
      <c r="C9" s="94"/>
      <c r="D9" s="94"/>
      <c r="E9" s="93" t="s">
        <v>3289</v>
      </c>
      <c r="F9" s="100" t="n">
        <f aca="false">Flights!$AP$17</f>
        <v>0</v>
      </c>
      <c r="G9" s="100" t="n">
        <f aca="false">Flights!$AQ$17</f>
        <v>0</v>
      </c>
      <c r="H9" s="100" t="n">
        <f aca="false">Flights!$AU$17</f>
        <v>0</v>
      </c>
    </row>
    <row r="10" customFormat="false" ht="24" hidden="false" customHeight="true" outlineLevel="0" collapsed="false">
      <c r="A10" s="93" t="s">
        <v>3290</v>
      </c>
      <c r="B10" s="94" t="str">
        <f aca="false">IF(TRIM(Flights!$X$17)="","__________________",Flights!$X$17)</f>
        <v>__________________</v>
      </c>
      <c r="C10" s="94"/>
      <c r="D10" s="94"/>
      <c r="E10" s="93" t="s">
        <v>3291</v>
      </c>
      <c r="F10" s="100" t="n">
        <f aca="false">Flights!$AO$17</f>
        <v>29</v>
      </c>
      <c r="G10" s="100" t="n">
        <f aca="false">Flights!$AS$17</f>
        <v>3</v>
      </c>
      <c r="H10" s="100" t="n">
        <f aca="false">Flights!$AR$17</f>
        <v>2</v>
      </c>
    </row>
    <row r="11" customFormat="false" ht="21" hidden="false" customHeight="true" outlineLevel="0" collapsed="false">
      <c r="A11" s="93" t="s">
        <v>3292</v>
      </c>
      <c r="B11" s="94" t="str">
        <f aca="false">IF(TRIM(Flights!$Y$17)="","__________________",Flights!$Y$17)</f>
        <v>__________________</v>
      </c>
      <c r="C11" s="94"/>
      <c r="D11" s="94"/>
      <c r="E11" s="93" t="s">
        <v>3293</v>
      </c>
      <c r="F11" s="100" t="str">
        <f aca="false">Flights!$AV$17&amp;" / "&amp;Flights!$AW$17</f>
        <v>0 / 29</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3304</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3305</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3318</v>
      </c>
      <c r="B57" s="116"/>
      <c r="C57" s="116"/>
      <c r="D57" s="116"/>
      <c r="E57" s="116" t="s">
        <v>3319</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3273</v>
      </c>
      <c r="B2" s="94" t="str">
        <f aca="false">Flights!$F$18&amp;"   "&amp;TEXT(Flights!$D$18,"DD-MMM-YY")&amp;" ("&amp;Flights!$E$18&amp;")"</f>
        <v>MH0004   15-Oct-26 (THU)</v>
      </c>
      <c r="C2" s="94"/>
      <c r="D2" s="94"/>
      <c r="E2" s="95" t="s">
        <v>3274</v>
      </c>
      <c r="F2" s="96" t="str">
        <f aca="false">Flights!$AT$18</f>
        <v>NOT READY – DOCUMENTS</v>
      </c>
      <c r="G2" s="96"/>
      <c r="H2" s="96"/>
    </row>
    <row r="3" customFormat="false" ht="24" hidden="false" customHeight="true" outlineLevel="0" collapsed="false">
      <c r="A3" s="93" t="s">
        <v>3275</v>
      </c>
      <c r="B3" s="94" t="str">
        <f aca="false">Flights!$G$18&amp;" → "&amp;Flights!$H$18&amp;"   Class "&amp;Flights!$K$18&amp;"   Seat "&amp;Flights!$O$18</f>
        <v>KUL → LHR   Class EY   Seat 14C</v>
      </c>
      <c r="C3" s="94"/>
      <c r="D3" s="94"/>
      <c r="E3" s="95" t="s">
        <v>73</v>
      </c>
      <c r="F3" s="95" t="s">
        <v>3276</v>
      </c>
      <c r="G3" s="95" t="s">
        <v>3277</v>
      </c>
      <c r="H3" s="95"/>
    </row>
    <row r="4" customFormat="false" ht="24" hidden="false" customHeight="true" outlineLevel="0" collapsed="false">
      <c r="A4" s="93" t="s">
        <v>3278</v>
      </c>
      <c r="B4" s="94" t="str">
        <f aca="false">IF(ISNUMBER(Flights!$I$18),TEXT(Flights!$I$18,"DD-MMM-YY HH:MM"),"")&amp;" "&amp;Flights!$G$18&amp;"  →  "&amp;IF(ISNUMBER(Flights!$J$18),TEXT(Flights!$J$18,"DD-MMM-YY HH:MM"),"")&amp;" "&amp;Flights!$H$18</f>
        <v>15-Oct-26 09:50 KUL  →  15-Oct-26 16:35 LHR</v>
      </c>
      <c r="C4" s="94"/>
      <c r="D4" s="94"/>
      <c r="E4" s="93" t="s">
        <v>3279</v>
      </c>
      <c r="F4" s="97" t="str">
        <f aca="false">IF(ISNUMBER(Flights!$AG$18),TEXT(Flights!$AG$18,"DD-MMM-YY HH:MM"),"")&amp;" "&amp;Flights!$V$18</f>
        <v>08-Oct-26 09:50 KUL</v>
      </c>
      <c r="G4" s="98" t="n">
        <f aca="false">Flights!$AJ$18</f>
        <v>0</v>
      </c>
      <c r="H4" s="98"/>
    </row>
    <row r="5" customFormat="false" ht="24" hidden="false" customHeight="true" outlineLevel="0" collapsed="false">
      <c r="A5" s="93" t="s">
        <v>3280</v>
      </c>
      <c r="B5" s="94" t="str">
        <f aca="false">Flights!$L$18&amp;" – "&amp;Flights!$M$18</f>
        <v>A350 – A350-900: A359 (9M-MAB..MAG, row 6) or A350 9M-MAH (row 7) - tail to confirm</v>
      </c>
      <c r="C5" s="94"/>
      <c r="D5" s="94"/>
      <c r="E5" s="93" t="s">
        <v>3281</v>
      </c>
      <c r="F5" s="97" t="str">
        <f aca="false">IF(ISNUMBER(Flights!$AH$18),TEXT(Flights!$AH$18,"DD-MMM-YY HH:MM"),"")&amp;" "&amp;Flights!$V$18</f>
        <v>14-Oct-26 09:50 KUL</v>
      </c>
      <c r="G5" s="98" t="n">
        <f aca="false">Flights!$AK$18</f>
        <v>0</v>
      </c>
      <c r="H5" s="98"/>
    </row>
    <row r="6" customFormat="false" ht="24" hidden="false" customHeight="true" outlineLevel="0" collapsed="false">
      <c r="A6" s="93" t="s">
        <v>3282</v>
      </c>
      <c r="B6" s="94" t="str">
        <f aca="false">IF(TRIM(Flights!$N$18)="","__________________",Flights!$N$18)</f>
        <v>__________________</v>
      </c>
      <c r="C6" s="94"/>
      <c r="D6" s="94"/>
      <c r="E6" s="93" t="s">
        <v>3283</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3284</v>
      </c>
      <c r="B7" s="94" t="str">
        <f aca="false">Flights!$T$18</f>
        <v>2.5 Meal (Meal)</v>
      </c>
      <c r="C7" s="94"/>
      <c r="D7" s="94"/>
      <c r="E7" s="93" t="s">
        <v>3285</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3286</v>
      </c>
      <c r="F8" s="99" t="s">
        <v>3287</v>
      </c>
      <c r="G8" s="98" t="n">
        <f aca="false">Flights!$AN$18</f>
        <v>0</v>
      </c>
      <c r="H8" s="98"/>
    </row>
    <row r="9" customFormat="false" ht="12.75" hidden="false" customHeight="true" outlineLevel="0" collapsed="false">
      <c r="A9" s="93" t="s">
        <v>3288</v>
      </c>
      <c r="B9" s="94" t="str">
        <f aca="false">TRIM(Flights!$P$18&amp;"  "&amp;Flights!$Q$18)</f>
        <v>-</v>
      </c>
      <c r="C9" s="94"/>
      <c r="D9" s="94"/>
      <c r="E9" s="93" t="s">
        <v>3289</v>
      </c>
      <c r="F9" s="100" t="n">
        <f aca="false">Flights!$AP$18</f>
        <v>0</v>
      </c>
      <c r="G9" s="100" t="n">
        <f aca="false">Flights!$AQ$18</f>
        <v>0</v>
      </c>
      <c r="H9" s="100" t="n">
        <f aca="false">Flights!$AU$18</f>
        <v>0</v>
      </c>
    </row>
    <row r="10" customFormat="false" ht="24" hidden="false" customHeight="true" outlineLevel="0" collapsed="false">
      <c r="A10" s="93" t="s">
        <v>3290</v>
      </c>
      <c r="B10" s="94" t="str">
        <f aca="false">IF(TRIM(Flights!$X$18)="","__________________",Flights!$X$18)</f>
        <v>__________________</v>
      </c>
      <c r="C10" s="94"/>
      <c r="D10" s="94"/>
      <c r="E10" s="93" t="s">
        <v>3291</v>
      </c>
      <c r="F10" s="100" t="n">
        <f aca="false">Flights!$AO$18</f>
        <v>24</v>
      </c>
      <c r="G10" s="100" t="n">
        <f aca="false">Flights!$AS$18</f>
        <v>1</v>
      </c>
      <c r="H10" s="100" t="n">
        <f aca="false">Flights!$AR$18</f>
        <v>2</v>
      </c>
    </row>
    <row r="11" customFormat="false" ht="21" hidden="false" customHeight="true" outlineLevel="0" collapsed="false">
      <c r="A11" s="93" t="s">
        <v>3292</v>
      </c>
      <c r="B11" s="94" t="str">
        <f aca="false">IF(TRIM(Flights!$Y$18)="","__________________",Flights!$Y$18)</f>
        <v>__________________</v>
      </c>
      <c r="C11" s="94"/>
      <c r="D11" s="94"/>
      <c r="E11" s="93" t="s">
        <v>3293</v>
      </c>
      <c r="F11" s="100" t="str">
        <f aca="false">Flights!$AV$18&amp;" / "&amp;Flights!$AW$18</f>
        <v>0 / 24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3304</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3305</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3318</v>
      </c>
      <c r="B52" s="116"/>
      <c r="C52" s="116"/>
      <c r="D52" s="116"/>
      <c r="E52" s="116" t="s">
        <v>3319</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3273</v>
      </c>
      <c r="B2" s="94" t="str">
        <f aca="false">Flights!$F$19&amp;"   "&amp;TEXT(Flights!$D$19,"DD-MMM-YY")&amp;" ("&amp;Flights!$E$19&amp;")"</f>
        <v>MH0003   25-Oct-26 (SUN)</v>
      </c>
      <c r="C2" s="94"/>
      <c r="D2" s="94"/>
      <c r="E2" s="95" t="s">
        <v>3274</v>
      </c>
      <c r="F2" s="96" t="str">
        <f aca="false">Flights!$AT$19</f>
        <v>NOT READY – DOCUMENTS</v>
      </c>
      <c r="G2" s="96"/>
      <c r="H2" s="96"/>
    </row>
    <row r="3" customFormat="false" ht="24" hidden="false" customHeight="true" outlineLevel="0" collapsed="false">
      <c r="A3" s="93" t="s">
        <v>3275</v>
      </c>
      <c r="B3" s="94" t="str">
        <f aca="false">Flights!$G$19&amp;" → "&amp;Flights!$H$19&amp;"   Class "&amp;Flights!$K$19&amp;"   Seat "&amp;Flights!$O$19</f>
        <v>LHR → KUL   Class EY   Seat 12H</v>
      </c>
      <c r="C3" s="94"/>
      <c r="D3" s="94"/>
      <c r="E3" s="95" t="s">
        <v>73</v>
      </c>
      <c r="F3" s="95" t="s">
        <v>3276</v>
      </c>
      <c r="G3" s="95" t="s">
        <v>3277</v>
      </c>
      <c r="H3" s="95"/>
    </row>
    <row r="4" customFormat="false" ht="24" hidden="false" customHeight="true" outlineLevel="0" collapsed="false">
      <c r="A4" s="93" t="s">
        <v>3278</v>
      </c>
      <c r="B4" s="94" t="str">
        <f aca="false">IF(ISNUMBER(Flights!$I$19),TEXT(Flights!$I$19,"DD-MMM-YY HH:MM"),"")&amp;" "&amp;Flights!$G$19&amp;"  →  "&amp;IF(ISNUMBER(Flights!$J$19),TEXT(Flights!$J$19,"DD-MMM-YY HH:MM"),"")&amp;" "&amp;Flights!$H$19</f>
        <v>25-Oct-26 11:00 LHR  →  26-Oct-26 06:45 KUL</v>
      </c>
      <c r="C4" s="94"/>
      <c r="D4" s="94"/>
      <c r="E4" s="93" t="s">
        <v>3279</v>
      </c>
      <c r="F4" s="97" t="str">
        <f aca="false">IF(ISNUMBER(Flights!$AG$19),TEXT(Flights!$AG$19,"DD-MMM-YY HH:MM"),"")&amp;" "&amp;Flights!$V$19</f>
        <v>18-Oct-26 12:00 LHR</v>
      </c>
      <c r="G4" s="98" t="n">
        <f aca="false">Flights!$AJ$19</f>
        <v>0</v>
      </c>
      <c r="H4" s="98"/>
    </row>
    <row r="5" customFormat="false" ht="24" hidden="false" customHeight="true" outlineLevel="0" collapsed="false">
      <c r="A5" s="93" t="s">
        <v>3280</v>
      </c>
      <c r="B5" s="94" t="str">
        <f aca="false">Flights!$L$19&amp;" – "&amp;Flights!$M$19</f>
        <v>A350 – A350-900: A359 (9M-MAB..MAG, row 6) or A350 9M-MAH (row 7) - tail to confirm</v>
      </c>
      <c r="C5" s="94"/>
      <c r="D5" s="94"/>
      <c r="E5" s="93" t="s">
        <v>3281</v>
      </c>
      <c r="F5" s="97" t="str">
        <f aca="false">IF(ISNUMBER(Flights!$AH$19),TEXT(Flights!$AH$19,"DD-MMM-YY HH:MM"),"")&amp;" "&amp;Flights!$V$19</f>
        <v>24-Oct-26 12:00 LHR</v>
      </c>
      <c r="G5" s="98" t="n">
        <f aca="false">Flights!$AK$19</f>
        <v>0</v>
      </c>
      <c r="H5" s="98"/>
    </row>
    <row r="6" customFormat="false" ht="24" hidden="false" customHeight="true" outlineLevel="0" collapsed="false">
      <c r="A6" s="93" t="s">
        <v>3282</v>
      </c>
      <c r="B6" s="94" t="str">
        <f aca="false">IF(TRIM(Flights!$N$19)="","__________________",Flights!$N$19)</f>
        <v>__________________</v>
      </c>
      <c r="C6" s="94"/>
      <c r="D6" s="94"/>
      <c r="E6" s="93" t="s">
        <v>3283</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3284</v>
      </c>
      <c r="B7" s="94" t="str">
        <f aca="false">Flights!$T$19</f>
        <v>2.5 Meal (Meal)</v>
      </c>
      <c r="C7" s="94"/>
      <c r="D7" s="94"/>
      <c r="E7" s="93" t="s">
        <v>3285</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3286</v>
      </c>
      <c r="F8" s="99" t="s">
        <v>3287</v>
      </c>
      <c r="G8" s="98" t="n">
        <f aca="false">Flights!$AN$19</f>
        <v>0</v>
      </c>
      <c r="H8" s="98"/>
    </row>
    <row r="9" customFormat="false" ht="12.75" hidden="false" customHeight="true" outlineLevel="0" collapsed="false">
      <c r="A9" s="93" t="s">
        <v>3288</v>
      </c>
      <c r="B9" s="94" t="str">
        <f aca="false">TRIM(Flights!$P$19&amp;"  "&amp;Flights!$Q$19)</f>
        <v>-</v>
      </c>
      <c r="C9" s="94"/>
      <c r="D9" s="94"/>
      <c r="E9" s="93" t="s">
        <v>3289</v>
      </c>
      <c r="F9" s="100" t="n">
        <f aca="false">Flights!$AP$19</f>
        <v>0</v>
      </c>
      <c r="G9" s="100" t="n">
        <f aca="false">Flights!$AQ$19</f>
        <v>0</v>
      </c>
      <c r="H9" s="100" t="n">
        <f aca="false">Flights!$AU$19</f>
        <v>0</v>
      </c>
    </row>
    <row r="10" customFormat="false" ht="24" hidden="false" customHeight="true" outlineLevel="0" collapsed="false">
      <c r="A10" s="93" t="s">
        <v>3290</v>
      </c>
      <c r="B10" s="94" t="str">
        <f aca="false">IF(TRIM(Flights!$X$19)="","__________________",Flights!$X$19)</f>
        <v>__________________</v>
      </c>
      <c r="C10" s="94"/>
      <c r="D10" s="94"/>
      <c r="E10" s="93" t="s">
        <v>3291</v>
      </c>
      <c r="F10" s="100" t="n">
        <f aca="false">Flights!$AO$19</f>
        <v>24</v>
      </c>
      <c r="G10" s="100" t="n">
        <f aca="false">Flights!$AS$19</f>
        <v>1</v>
      </c>
      <c r="H10" s="100" t="n">
        <f aca="false">Flights!$AR$19</f>
        <v>2</v>
      </c>
    </row>
    <row r="11" customFormat="false" ht="21" hidden="false" customHeight="true" outlineLevel="0" collapsed="false">
      <c r="A11" s="93" t="s">
        <v>3292</v>
      </c>
      <c r="B11" s="94" t="str">
        <f aca="false">IF(TRIM(Flights!$Y$19)="","__________________",Flights!$Y$19)</f>
        <v>__________________</v>
      </c>
      <c r="C11" s="94"/>
      <c r="D11" s="94"/>
      <c r="E11" s="93" t="s">
        <v>3293</v>
      </c>
      <c r="F11" s="100" t="str">
        <f aca="false">Flights!$AV$19&amp;" / "&amp;Flights!$AW$19</f>
        <v>0 / 24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3304</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3305</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3318</v>
      </c>
      <c r="B52" s="116"/>
      <c r="C52" s="116"/>
      <c r="D52" s="116"/>
      <c r="E52" s="116" t="s">
        <v>3319</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3273</v>
      </c>
      <c r="B2" s="94" t="str">
        <f aca="false">Flights!$F$20&amp;"   "&amp;TEXT(Flights!$D$20,"DD-MMM-YY")&amp;" ("&amp;Flights!$E$20&amp;")"</f>
        <v>MH0072   26-Oct-26 (MON)</v>
      </c>
      <c r="C2" s="94"/>
      <c r="D2" s="94"/>
      <c r="E2" s="95" t="s">
        <v>3274</v>
      </c>
      <c r="F2" s="96" t="str">
        <f aca="false">Flights!$AT$20</f>
        <v>NOT READY – DOCUMENTS</v>
      </c>
      <c r="G2" s="96"/>
      <c r="H2" s="96"/>
    </row>
    <row r="3" customFormat="false" ht="24" hidden="false" customHeight="true" outlineLevel="0" collapsed="false">
      <c r="A3" s="93" t="s">
        <v>3275</v>
      </c>
      <c r="B3" s="94" t="str">
        <f aca="false">Flights!$G$20&amp;" → "&amp;Flights!$H$20&amp;"   Class "&amp;Flights!$K$20&amp;"   Seat "&amp;Flights!$O$20</f>
        <v>KUL → HKG   Class EY   Seat 4C</v>
      </c>
      <c r="C3" s="94"/>
      <c r="D3" s="94"/>
      <c r="E3" s="95" t="s">
        <v>73</v>
      </c>
      <c r="F3" s="95" t="s">
        <v>3276</v>
      </c>
      <c r="G3" s="95" t="s">
        <v>3277</v>
      </c>
      <c r="H3" s="95"/>
    </row>
    <row r="4" customFormat="false" ht="24" hidden="false" customHeight="true" outlineLevel="0" collapsed="false">
      <c r="A4" s="93" t="s">
        <v>3278</v>
      </c>
      <c r="B4" s="94" t="str">
        <f aca="false">IF(ISNUMBER(Flights!$I$20),TEXT(Flights!$I$20,"DD-MMM-YY HH:MM"),"")&amp;" "&amp;Flights!$G$20&amp;"  →  "&amp;IF(ISNUMBER(Flights!$J$20),TEXT(Flights!$J$20,"DD-MMM-YY HH:MM"),"")&amp;" "&amp;Flights!$H$20</f>
        <v>26-Oct-26 09:10 KUL  →  26-Oct-26 13:15 HKG</v>
      </c>
      <c r="C4" s="94"/>
      <c r="D4" s="94"/>
      <c r="E4" s="93" t="s">
        <v>3279</v>
      </c>
      <c r="F4" s="97" t="str">
        <f aca="false">IF(ISNUMBER(Flights!$AG$20),TEXT(Flights!$AG$20,"DD-MMM-YY HH:MM"),"")&amp;" "&amp;Flights!$V$20</f>
        <v>19-Oct-26 09:10 KUL</v>
      </c>
      <c r="G4" s="98" t="n">
        <f aca="false">Flights!$AJ$20</f>
        <v>0</v>
      </c>
      <c r="H4" s="98"/>
    </row>
    <row r="5" customFormat="false" ht="24" hidden="false" customHeight="true" outlineLevel="0" collapsed="false">
      <c r="A5" s="93" t="s">
        <v>3280</v>
      </c>
      <c r="B5" s="94" t="str">
        <f aca="false">Flights!$L$20&amp;" – "&amp;Flights!$M$20</f>
        <v>B738MAX – B737-8 (B7M8)</v>
      </c>
      <c r="C5" s="94"/>
      <c r="D5" s="94"/>
      <c r="E5" s="93" t="s">
        <v>3281</v>
      </c>
      <c r="F5" s="97" t="str">
        <f aca="false">IF(ISNUMBER(Flights!$AH$20),TEXT(Flights!$AH$20,"DD-MMM-YY HH:MM"),"")&amp;" "&amp;Flights!$V$20</f>
        <v>25-Oct-26 09:10 KUL</v>
      </c>
      <c r="G5" s="98" t="n">
        <f aca="false">Flights!$AK$20</f>
        <v>0</v>
      </c>
      <c r="H5" s="98"/>
    </row>
    <row r="6" customFormat="false" ht="24" hidden="false" customHeight="true" outlineLevel="0" collapsed="false">
      <c r="A6" s="93" t="s">
        <v>3282</v>
      </c>
      <c r="B6" s="94" t="str">
        <f aca="false">IF(TRIM(Flights!$N$20)="","__________________",Flights!$N$20)</f>
        <v>__________________</v>
      </c>
      <c r="C6" s="94"/>
      <c r="D6" s="94"/>
      <c r="E6" s="93" t="s">
        <v>3283</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3284</v>
      </c>
      <c r="B7" s="94" t="str">
        <f aca="false">Flights!$T$20</f>
        <v>1 Meal + DAT(Noodles Svc) (Meal)</v>
      </c>
      <c r="C7" s="94"/>
      <c r="D7" s="94"/>
      <c r="E7" s="93" t="s">
        <v>3285</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3286</v>
      </c>
      <c r="F8" s="99" t="s">
        <v>3287</v>
      </c>
      <c r="G8" s="98" t="n">
        <f aca="false">Flights!$AN$20</f>
        <v>0</v>
      </c>
      <c r="H8" s="98"/>
    </row>
    <row r="9" customFormat="false" ht="12.75" hidden="false" customHeight="true" outlineLevel="0" collapsed="false">
      <c r="A9" s="93" t="s">
        <v>3288</v>
      </c>
      <c r="B9" s="94" t="str">
        <f aca="false">TRIM(Flights!$P$20&amp;"  "&amp;Flights!$Q$20)</f>
        <v>2H 25M Overnight HKG</v>
      </c>
      <c r="C9" s="94"/>
      <c r="D9" s="94"/>
      <c r="E9" s="93" t="s">
        <v>3289</v>
      </c>
      <c r="F9" s="100" t="n">
        <f aca="false">Flights!$AP$20</f>
        <v>0</v>
      </c>
      <c r="G9" s="100" t="n">
        <f aca="false">Flights!$AQ$20</f>
        <v>0</v>
      </c>
      <c r="H9" s="100" t="n">
        <f aca="false">Flights!$AU$20</f>
        <v>0</v>
      </c>
    </row>
    <row r="10" customFormat="false" ht="24" hidden="false" customHeight="true" outlineLevel="0" collapsed="false">
      <c r="A10" s="93" t="s">
        <v>3290</v>
      </c>
      <c r="B10" s="94" t="str">
        <f aca="false">IF(TRIM(Flights!$X$20)="","__________________",Flights!$X$20)</f>
        <v>__________________</v>
      </c>
      <c r="C10" s="94"/>
      <c r="D10" s="94"/>
      <c r="E10" s="93" t="s">
        <v>3291</v>
      </c>
      <c r="F10" s="100" t="n">
        <f aca="false">Flights!$AO$20</f>
        <v>24</v>
      </c>
      <c r="G10" s="100" t="n">
        <f aca="false">Flights!$AS$20</f>
        <v>1</v>
      </c>
      <c r="H10" s="100" t="n">
        <f aca="false">Flights!$AR$20</f>
        <v>2</v>
      </c>
    </row>
    <row r="11" customFormat="false" ht="21" hidden="false" customHeight="true" outlineLevel="0" collapsed="false">
      <c r="A11" s="93" t="s">
        <v>3292</v>
      </c>
      <c r="B11" s="94" t="str">
        <f aca="false">IF(TRIM(Flights!$Y$20)="","__________________",Flights!$Y$20)</f>
        <v>__________________</v>
      </c>
      <c r="C11" s="94"/>
      <c r="D11" s="94"/>
      <c r="E11" s="93" t="s">
        <v>3293</v>
      </c>
      <c r="F11" s="100" t="str">
        <f aca="false">Flights!$AV$20&amp;" / "&amp;Flights!$AW$20</f>
        <v>0 / 24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3304</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3305</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3318</v>
      </c>
      <c r="B52" s="116"/>
      <c r="C52" s="116"/>
      <c r="D52" s="116"/>
      <c r="E52" s="116" t="s">
        <v>3319</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3273</v>
      </c>
      <c r="B2" s="94" t="str">
        <f aca="false">Flights!$F$21&amp;"   "&amp;TEXT(Flights!$D$21,"DD-MMM-YY")&amp;" ("&amp;Flights!$E$21&amp;")"</f>
        <v>MH0073   27-Oct-26 (TUE)</v>
      </c>
      <c r="C2" s="94"/>
      <c r="D2" s="94"/>
      <c r="E2" s="95" t="s">
        <v>3274</v>
      </c>
      <c r="F2" s="96" t="str">
        <f aca="false">Flights!$AT$21</f>
        <v>NOT READY – DOCUMENTS</v>
      </c>
      <c r="G2" s="96"/>
      <c r="H2" s="96"/>
    </row>
    <row r="3" customFormat="false" ht="24" hidden="false" customHeight="true" outlineLevel="0" collapsed="false">
      <c r="A3" s="93" t="s">
        <v>3275</v>
      </c>
      <c r="B3" s="94" t="str">
        <f aca="false">Flights!$G$21&amp;" → "&amp;Flights!$H$21&amp;"   Class "&amp;Flights!$K$21&amp;"   Seat "&amp;Flights!$O$21</f>
        <v>HKG → KUL   Class BC   Seat 1C</v>
      </c>
      <c r="C3" s="94"/>
      <c r="D3" s="94"/>
      <c r="E3" s="95" t="s">
        <v>73</v>
      </c>
      <c r="F3" s="95" t="s">
        <v>3276</v>
      </c>
      <c r="G3" s="95" t="s">
        <v>3277</v>
      </c>
      <c r="H3" s="95"/>
    </row>
    <row r="4" customFormat="false" ht="24" hidden="false" customHeight="true" outlineLevel="0" collapsed="false">
      <c r="A4" s="93" t="s">
        <v>3278</v>
      </c>
      <c r="B4" s="94" t="str">
        <f aca="false">IF(ISNUMBER(Flights!$I$21),TEXT(Flights!$I$21,"DD-MMM-YY HH:MM"),"")&amp;" "&amp;Flights!$G$21&amp;"  →  "&amp;IF(ISNUMBER(Flights!$J$21),TEXT(Flights!$J$21,"DD-MMM-YY HH:MM"),"")&amp;" "&amp;Flights!$H$21</f>
        <v>27-Oct-26 14:50 HKG  →  27-Oct-26 18:55 KUL</v>
      </c>
      <c r="C4" s="94"/>
      <c r="D4" s="94"/>
      <c r="E4" s="93" t="s">
        <v>3279</v>
      </c>
      <c r="F4" s="97" t="str">
        <f aca="false">IF(ISNUMBER(Flights!$AG$21),TEXT(Flights!$AG$21,"DD-MMM-YY HH:MM"),"")&amp;" "&amp;Flights!$V$21</f>
        <v>20-Oct-26 14:50 HKG</v>
      </c>
      <c r="G4" s="98" t="n">
        <f aca="false">Flights!$AJ$21</f>
        <v>0</v>
      </c>
      <c r="H4" s="98"/>
    </row>
    <row r="5" customFormat="false" ht="24" hidden="false" customHeight="true" outlineLevel="0" collapsed="false">
      <c r="A5" s="93" t="s">
        <v>3280</v>
      </c>
      <c r="B5" s="94" t="str">
        <f aca="false">Flights!$L$21&amp;" – "&amp;Flights!$M$21</f>
        <v>B738MAX – B737-8 (B7M8)</v>
      </c>
      <c r="C5" s="94"/>
      <c r="D5" s="94"/>
      <c r="E5" s="93" t="s">
        <v>3281</v>
      </c>
      <c r="F5" s="97" t="str">
        <f aca="false">IF(ISNUMBER(Flights!$AH$21),TEXT(Flights!$AH$21,"DD-MMM-YY HH:MM"),"")&amp;" "&amp;Flights!$V$21</f>
        <v>26-Oct-26 14:50 HKG</v>
      </c>
      <c r="G5" s="98" t="n">
        <f aca="false">Flights!$AK$21</f>
        <v>0</v>
      </c>
      <c r="H5" s="98"/>
    </row>
    <row r="6" customFormat="false" ht="24" hidden="false" customHeight="true" outlineLevel="0" collapsed="false">
      <c r="A6" s="93" t="s">
        <v>3282</v>
      </c>
      <c r="B6" s="94" t="str">
        <f aca="false">IF(TRIM(Flights!$N$21)="","__________________",Flights!$N$21)</f>
        <v>__________________</v>
      </c>
      <c r="C6" s="94"/>
      <c r="D6" s="94"/>
      <c r="E6" s="93" t="s">
        <v>3283</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3284</v>
      </c>
      <c r="B7" s="94" t="str">
        <f aca="false">Flights!$T$21</f>
        <v>1 Meal + DAT(Noodles Svc) (Meal)</v>
      </c>
      <c r="C7" s="94"/>
      <c r="D7" s="94"/>
      <c r="E7" s="93" t="s">
        <v>3285</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3286</v>
      </c>
      <c r="F8" s="99" t="s">
        <v>3287</v>
      </c>
      <c r="G8" s="98" t="n">
        <f aca="false">Flights!$AN$21</f>
        <v>0</v>
      </c>
      <c r="H8" s="98"/>
    </row>
    <row r="9" customFormat="false" ht="12.75" hidden="false" customHeight="true" outlineLevel="0" collapsed="false">
      <c r="A9" s="93" t="s">
        <v>3288</v>
      </c>
      <c r="B9" s="94" t="str">
        <f aca="false">TRIM(Flights!$P$21&amp;"  "&amp;Flights!$Q$21)</f>
        <v>-</v>
      </c>
      <c r="C9" s="94"/>
      <c r="D9" s="94"/>
      <c r="E9" s="93" t="s">
        <v>3289</v>
      </c>
      <c r="F9" s="100" t="n">
        <f aca="false">Flights!$AP$21</f>
        <v>0</v>
      </c>
      <c r="G9" s="100" t="n">
        <f aca="false">Flights!$AQ$21</f>
        <v>0</v>
      </c>
      <c r="H9" s="100" t="n">
        <f aca="false">Flights!$AU$21</f>
        <v>0</v>
      </c>
    </row>
    <row r="10" customFormat="false" ht="24" hidden="false" customHeight="true" outlineLevel="0" collapsed="false">
      <c r="A10" s="93" t="s">
        <v>3290</v>
      </c>
      <c r="B10" s="94" t="str">
        <f aca="false">IF(TRIM(Flights!$X$21)="","__________________",Flights!$X$21)</f>
        <v>__________________</v>
      </c>
      <c r="C10" s="94"/>
      <c r="D10" s="94"/>
      <c r="E10" s="93" t="s">
        <v>3291</v>
      </c>
      <c r="F10" s="100" t="n">
        <f aca="false">Flights!$AO$21</f>
        <v>42</v>
      </c>
      <c r="G10" s="100" t="n">
        <f aca="false">Flights!$AS$21</f>
        <v>4</v>
      </c>
      <c r="H10" s="100" t="n">
        <f aca="false">Flights!$AR$21</f>
        <v>2</v>
      </c>
    </row>
    <row r="11" customFormat="false" ht="21" hidden="false" customHeight="true" outlineLevel="0" collapsed="false">
      <c r="A11" s="93" t="s">
        <v>3292</v>
      </c>
      <c r="B11" s="94" t="str">
        <f aca="false">IF(TRIM(Flights!$Y$21)="","__________________",Flights!$Y$21)</f>
        <v>__________________</v>
      </c>
      <c r="C11" s="94"/>
      <c r="D11" s="94"/>
      <c r="E11" s="93" t="s">
        <v>3293</v>
      </c>
      <c r="F11" s="100" t="str">
        <f aca="false">Flights!$AV$21&amp;" / "&amp;Flights!$AW$21</f>
        <v>0 / 42</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3304</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3305</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3318</v>
      </c>
      <c r="B71" s="116"/>
      <c r="C71" s="116"/>
      <c r="D71" s="116"/>
      <c r="E71" s="116" t="s">
        <v>3319</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3273</v>
      </c>
      <c r="B2" s="94" t="str">
        <f aca="false">Flights!$F$22&amp;"   "&amp;TEXT(Flights!$D$22,"DD-MMM-YY")&amp;" ("&amp;Flights!$E$22&amp;")"</f>
        <v>MH0052   27-Oct-26 (TUE)</v>
      </c>
      <c r="C2" s="94"/>
      <c r="D2" s="94"/>
      <c r="E2" s="95" t="s">
        <v>3274</v>
      </c>
      <c r="F2" s="96" t="str">
        <f aca="false">Flights!$AT$22</f>
        <v>NOT READY – DOCUMENTS</v>
      </c>
      <c r="G2" s="96"/>
      <c r="H2" s="96"/>
    </row>
    <row r="3" customFormat="false" ht="24" hidden="false" customHeight="true" outlineLevel="0" collapsed="false">
      <c r="A3" s="93" t="s">
        <v>3275</v>
      </c>
      <c r="B3" s="94" t="str">
        <f aca="false">Flights!$G$22&amp;" → "&amp;Flights!$H$22&amp;"   Class "&amp;Flights!$K$22&amp;"   Seat "&amp;Flights!$O$22</f>
        <v>KUL → KIX   Class BC   Seat 1D</v>
      </c>
      <c r="C3" s="94"/>
      <c r="D3" s="94"/>
      <c r="E3" s="95" t="s">
        <v>73</v>
      </c>
      <c r="F3" s="95" t="s">
        <v>3276</v>
      </c>
      <c r="G3" s="95" t="s">
        <v>3277</v>
      </c>
      <c r="H3" s="95"/>
    </row>
    <row r="4" customFormat="false" ht="24" hidden="false" customHeight="true" outlineLevel="0" collapsed="false">
      <c r="A4" s="93" t="s">
        <v>3278</v>
      </c>
      <c r="B4" s="94" t="str">
        <f aca="false">IF(ISNUMBER(Flights!$I$22),TEXT(Flights!$I$22,"DD-MMM-YY HH:MM"),"")&amp;" "&amp;Flights!$G$22&amp;"  →  "&amp;IF(ISNUMBER(Flights!$J$22),TEXT(Flights!$J$22,"DD-MMM-YY HH:MM"),"")&amp;" "&amp;Flights!$H$22</f>
        <v>27-Oct-26 22:25 KUL  →  28-Oct-26 05:55 KIX</v>
      </c>
      <c r="C4" s="94"/>
      <c r="D4" s="94"/>
      <c r="E4" s="93" t="s">
        <v>3279</v>
      </c>
      <c r="F4" s="97" t="str">
        <f aca="false">IF(ISNUMBER(Flights!$AG$22),TEXT(Flights!$AG$22,"DD-MMM-YY HH:MM"),"")&amp;" "&amp;Flights!$V$22</f>
        <v>20-Oct-26 22:25 KUL</v>
      </c>
      <c r="G4" s="98" t="n">
        <f aca="false">Flights!$AJ$22</f>
        <v>0</v>
      </c>
      <c r="H4" s="98"/>
    </row>
    <row r="5" customFormat="false" ht="24" hidden="false" customHeight="true" outlineLevel="0" collapsed="false">
      <c r="A5" s="93" t="s">
        <v>3280</v>
      </c>
      <c r="B5" s="94" t="str">
        <f aca="false">Flights!$L$22&amp;" – "&amp;Flights!$M$22</f>
        <v>A333 – A330-300 (A333)</v>
      </c>
      <c r="C5" s="94"/>
      <c r="D5" s="94"/>
      <c r="E5" s="93" t="s">
        <v>3281</v>
      </c>
      <c r="F5" s="97" t="str">
        <f aca="false">IF(ISNUMBER(Flights!$AH$22),TEXT(Flights!$AH$22,"DD-MMM-YY HH:MM"),"")&amp;" "&amp;Flights!$V$22</f>
        <v>26-Oct-26 22:25 KUL</v>
      </c>
      <c r="G5" s="98" t="n">
        <f aca="false">Flights!$AK$22</f>
        <v>0</v>
      </c>
      <c r="H5" s="98"/>
    </row>
    <row r="6" customFormat="false" ht="24" hidden="false" customHeight="true" outlineLevel="0" collapsed="false">
      <c r="A6" s="93" t="s">
        <v>3282</v>
      </c>
      <c r="B6" s="94" t="str">
        <f aca="false">IF(TRIM(Flights!$N$22)="","__________________",Flights!$N$22)</f>
        <v>__________________</v>
      </c>
      <c r="C6" s="94"/>
      <c r="D6" s="94"/>
      <c r="E6" s="93" t="s">
        <v>3283</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3284</v>
      </c>
      <c r="B7" s="94" t="str">
        <f aca="false">Flights!$T$22</f>
        <v>1.5 Meal (Meal)</v>
      </c>
      <c r="C7" s="94"/>
      <c r="D7" s="94"/>
      <c r="E7" s="93" t="s">
        <v>3285</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3286</v>
      </c>
      <c r="F8" s="99" t="s">
        <v>3287</v>
      </c>
      <c r="G8" s="98" t="n">
        <f aca="false">Flights!$AN$22</f>
        <v>0</v>
      </c>
      <c r="H8" s="98"/>
    </row>
    <row r="9" customFormat="false" ht="12.75" hidden="false" customHeight="true" outlineLevel="0" collapsed="false">
      <c r="A9" s="93" t="s">
        <v>3288</v>
      </c>
      <c r="B9" s="94" t="str">
        <f aca="false">TRIM(Flights!$P$22&amp;"  "&amp;Flights!$Q$22)</f>
        <v>3H 30M Overnight KIX</v>
      </c>
      <c r="C9" s="94"/>
      <c r="D9" s="94"/>
      <c r="E9" s="93" t="s">
        <v>3289</v>
      </c>
      <c r="F9" s="100" t="n">
        <f aca="false">Flights!$AP$22</f>
        <v>0</v>
      </c>
      <c r="G9" s="100" t="n">
        <f aca="false">Flights!$AQ$22</f>
        <v>0</v>
      </c>
      <c r="H9" s="100" t="n">
        <f aca="false">Flights!$AU$22</f>
        <v>0</v>
      </c>
    </row>
    <row r="10" customFormat="false" ht="24" hidden="false" customHeight="true" outlineLevel="0" collapsed="false">
      <c r="A10" s="93" t="s">
        <v>3290</v>
      </c>
      <c r="B10" s="94" t="str">
        <f aca="false">IF(TRIM(Flights!$X$22)="","__________________",Flights!$X$22)</f>
        <v>__________________</v>
      </c>
      <c r="C10" s="94"/>
      <c r="D10" s="94"/>
      <c r="E10" s="93" t="s">
        <v>3291</v>
      </c>
      <c r="F10" s="100" t="n">
        <f aca="false">Flights!$AO$22</f>
        <v>44</v>
      </c>
      <c r="G10" s="100" t="n">
        <f aca="false">Flights!$AS$22</f>
        <v>0</v>
      </c>
      <c r="H10" s="100" t="n">
        <f aca="false">Flights!$AR$22</f>
        <v>2</v>
      </c>
    </row>
    <row r="11" customFormat="false" ht="21" hidden="false" customHeight="true" outlineLevel="0" collapsed="false">
      <c r="A11" s="93" t="s">
        <v>3292</v>
      </c>
      <c r="B11" s="94" t="str">
        <f aca="false">IF(TRIM(Flights!$Y$22)="","__________________",Flights!$Y$22)</f>
        <v>__________________</v>
      </c>
      <c r="C11" s="94"/>
      <c r="D11" s="94"/>
      <c r="E11" s="93" t="s">
        <v>3293</v>
      </c>
      <c r="F11" s="100" t="str">
        <f aca="false">Flights!$AV$22&amp;" / "&amp;Flights!$AW$22</f>
        <v>0 / 44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3304</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3305</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3318</v>
      </c>
      <c r="B72" s="116"/>
      <c r="C72" s="116"/>
      <c r="D72" s="116"/>
      <c r="E72" s="116" t="s">
        <v>3319</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3273</v>
      </c>
      <c r="B2" s="94" t="str">
        <f aca="false">Flights!$F$23&amp;"   "&amp;TEXT(Flights!$D$23,"DD-MMM-YY")&amp;" ("&amp;Flights!$E$23&amp;")"</f>
        <v>MH0053   29-Oct-26 (THU)</v>
      </c>
      <c r="C2" s="94"/>
      <c r="D2" s="94"/>
      <c r="E2" s="95" t="s">
        <v>3274</v>
      </c>
      <c r="F2" s="96" t="str">
        <f aca="false">Flights!$AT$23</f>
        <v>NOT READY – DOCUMENTS</v>
      </c>
      <c r="G2" s="96"/>
      <c r="H2" s="96"/>
    </row>
    <row r="3" customFormat="false" ht="24" hidden="false" customHeight="true" outlineLevel="0" collapsed="false">
      <c r="A3" s="93" t="s">
        <v>3275</v>
      </c>
      <c r="B3" s="94" t="str">
        <f aca="false">Flights!$G$23&amp;" → "&amp;Flights!$H$23&amp;"   Class "&amp;Flights!$K$23&amp;"   Seat "&amp;Flights!$O$23</f>
        <v>KIX → KUL   Class EY   Seat 9C</v>
      </c>
      <c r="C3" s="94"/>
      <c r="D3" s="94"/>
      <c r="E3" s="95" t="s">
        <v>73</v>
      </c>
      <c r="F3" s="95" t="s">
        <v>3276</v>
      </c>
      <c r="G3" s="95" t="s">
        <v>3277</v>
      </c>
      <c r="H3" s="95"/>
    </row>
    <row r="4" customFormat="false" ht="24" hidden="false" customHeight="true" outlineLevel="0" collapsed="false">
      <c r="A4" s="93" t="s">
        <v>3278</v>
      </c>
      <c r="B4" s="94" t="str">
        <f aca="false">IF(ISNUMBER(Flights!$I$23),TEXT(Flights!$I$23,"DD-MMM-YY HH:MM"),"")&amp;" "&amp;Flights!$G$23&amp;"  →  "&amp;IF(ISNUMBER(Flights!$J$23),TEXT(Flights!$J$23,"DD-MMM-YY HH:MM"),"")&amp;" "&amp;Flights!$H$23</f>
        <v>29-Oct-26 09:40 KIX  →  29-Oct-26 16:45 KUL</v>
      </c>
      <c r="C4" s="94"/>
      <c r="D4" s="94"/>
      <c r="E4" s="93" t="s">
        <v>3279</v>
      </c>
      <c r="F4" s="97" t="str">
        <f aca="false">IF(ISNUMBER(Flights!$AG$23),TEXT(Flights!$AG$23,"DD-MMM-YY HH:MM"),"")&amp;" "&amp;Flights!$V$23</f>
        <v>22-Oct-26 09:40 KIX</v>
      </c>
      <c r="G4" s="98" t="n">
        <f aca="false">Flights!$AJ$23</f>
        <v>0</v>
      </c>
      <c r="H4" s="98"/>
    </row>
    <row r="5" customFormat="false" ht="24" hidden="false" customHeight="true" outlineLevel="0" collapsed="false">
      <c r="A5" s="93" t="s">
        <v>3280</v>
      </c>
      <c r="B5" s="94" t="str">
        <f aca="false">Flights!$L$23&amp;" – "&amp;Flights!$M$23</f>
        <v>A333 – A330-300 (A333)</v>
      </c>
      <c r="C5" s="94"/>
      <c r="D5" s="94"/>
      <c r="E5" s="93" t="s">
        <v>3281</v>
      </c>
      <c r="F5" s="97" t="str">
        <f aca="false">IF(ISNUMBER(Flights!$AH$23),TEXT(Flights!$AH$23,"DD-MMM-YY HH:MM"),"")&amp;" "&amp;Flights!$V$23</f>
        <v>28-Oct-26 09:40 KIX</v>
      </c>
      <c r="G5" s="98" t="n">
        <f aca="false">Flights!$AK$23</f>
        <v>0</v>
      </c>
      <c r="H5" s="98"/>
    </row>
    <row r="6" customFormat="false" ht="24" hidden="false" customHeight="true" outlineLevel="0" collapsed="false">
      <c r="A6" s="93" t="s">
        <v>3282</v>
      </c>
      <c r="B6" s="94" t="str">
        <f aca="false">IF(TRIM(Flights!$N$23)="","__________________",Flights!$N$23)</f>
        <v>__________________</v>
      </c>
      <c r="C6" s="94"/>
      <c r="D6" s="94"/>
      <c r="E6" s="93" t="s">
        <v>3283</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3284</v>
      </c>
      <c r="B7" s="94" t="str">
        <f aca="false">Flights!$T$23</f>
        <v>1.5 Meal (Meal)</v>
      </c>
      <c r="C7" s="94"/>
      <c r="D7" s="94"/>
      <c r="E7" s="93" t="s">
        <v>3285</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3286</v>
      </c>
      <c r="F8" s="99" t="s">
        <v>3287</v>
      </c>
      <c r="G8" s="98" t="n">
        <f aca="false">Flights!$AN$23</f>
        <v>0</v>
      </c>
      <c r="H8" s="98"/>
    </row>
    <row r="9" customFormat="false" ht="12.75" hidden="false" customHeight="true" outlineLevel="0" collapsed="false">
      <c r="A9" s="93" t="s">
        <v>3288</v>
      </c>
      <c r="B9" s="94" t="str">
        <f aca="false">TRIM(Flights!$P$23&amp;"  "&amp;Flights!$Q$23)</f>
        <v>-</v>
      </c>
      <c r="C9" s="94"/>
      <c r="D9" s="94"/>
      <c r="E9" s="93" t="s">
        <v>3289</v>
      </c>
      <c r="F9" s="100" t="n">
        <f aca="false">Flights!$AP$23</f>
        <v>0</v>
      </c>
      <c r="G9" s="100" t="n">
        <f aca="false">Flights!$AQ$23</f>
        <v>0</v>
      </c>
      <c r="H9" s="100" t="n">
        <f aca="false">Flights!$AU$23</f>
        <v>0</v>
      </c>
    </row>
    <row r="10" customFormat="false" ht="24" hidden="false" customHeight="true" outlineLevel="0" collapsed="false">
      <c r="A10" s="93" t="s">
        <v>3290</v>
      </c>
      <c r="B10" s="94" t="str">
        <f aca="false">IF(TRIM(Flights!$X$23)="","__________________",Flights!$X$23)</f>
        <v>__________________</v>
      </c>
      <c r="C10" s="94"/>
      <c r="D10" s="94"/>
      <c r="E10" s="93" t="s">
        <v>3291</v>
      </c>
      <c r="F10" s="100" t="n">
        <f aca="false">Flights!$AO$23</f>
        <v>24</v>
      </c>
      <c r="G10" s="100" t="n">
        <f aca="false">Flights!$AS$23</f>
        <v>1</v>
      </c>
      <c r="H10" s="100" t="n">
        <f aca="false">Flights!$AR$23</f>
        <v>2</v>
      </c>
    </row>
    <row r="11" customFormat="false" ht="21" hidden="false" customHeight="true" outlineLevel="0" collapsed="false">
      <c r="A11" s="93" t="s">
        <v>3292</v>
      </c>
      <c r="B11" s="94" t="str">
        <f aca="false">IF(TRIM(Flights!$Y$23)="","__________________",Flights!$Y$23)</f>
        <v>__________________</v>
      </c>
      <c r="C11" s="94"/>
      <c r="D11" s="94"/>
      <c r="E11" s="93" t="s">
        <v>3293</v>
      </c>
      <c r="F11" s="100" t="str">
        <f aca="false">Flights!$AV$23&amp;" / "&amp;Flights!$AW$23</f>
        <v>0 / 24</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3304</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3305</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3318</v>
      </c>
      <c r="B52" s="116"/>
      <c r="C52" s="116"/>
      <c r="D52" s="116"/>
      <c r="E52" s="116" t="s">
        <v>3319</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3273</v>
      </c>
      <c r="B2" s="94" t="str">
        <f aca="false">Flights!$F$24&amp;"   "&amp;TEXT(Flights!$D$24,"DD-MMM-YY")&amp;" ("&amp;Flights!$E$24&amp;")"</f>
        <v>MH1450   29-Oct-26 (THU)</v>
      </c>
      <c r="C2" s="94"/>
      <c r="D2" s="94"/>
      <c r="E2" s="95" t="s">
        <v>3274</v>
      </c>
      <c r="F2" s="96" t="str">
        <f aca="false">Flights!$AT$24</f>
        <v>NOT READY – DOCUMENTS</v>
      </c>
      <c r="G2" s="96"/>
      <c r="H2" s="96"/>
    </row>
    <row r="3" customFormat="false" ht="24" hidden="false" customHeight="true" outlineLevel="0" collapsed="false">
      <c r="A3" s="93" t="s">
        <v>3275</v>
      </c>
      <c r="B3" s="94" t="str">
        <f aca="false">Flights!$G$24&amp;" → "&amp;Flights!$H$24&amp;"   Class "&amp;Flights!$K$24&amp;"   Seat "&amp;Flights!$O$24</f>
        <v>KUL → LGK   Class EY   Seat 4A</v>
      </c>
      <c r="C3" s="94"/>
      <c r="D3" s="94"/>
      <c r="E3" s="95" t="s">
        <v>73</v>
      </c>
      <c r="F3" s="95" t="s">
        <v>3276</v>
      </c>
      <c r="G3" s="95" t="s">
        <v>3277</v>
      </c>
      <c r="H3" s="95"/>
    </row>
    <row r="4" customFormat="false" ht="24" hidden="false" customHeight="true" outlineLevel="0" collapsed="false">
      <c r="A4" s="93" t="s">
        <v>3278</v>
      </c>
      <c r="B4" s="94" t="str">
        <f aca="false">IF(ISNUMBER(Flights!$I$24),TEXT(Flights!$I$24,"DD-MMM-YY HH:MM"),"")&amp;" "&amp;Flights!$G$24&amp;"  →  "&amp;IF(ISNUMBER(Flights!$J$24),TEXT(Flights!$J$24,"DD-MMM-YY HH:MM"),"")&amp;" "&amp;Flights!$H$24</f>
        <v>29-Oct-26 18:30 KUL  →  29-Oct-26 20:00 LGK</v>
      </c>
      <c r="C4" s="94"/>
      <c r="D4" s="94"/>
      <c r="E4" s="93" t="s">
        <v>3279</v>
      </c>
      <c r="F4" s="97" t="str">
        <f aca="false">IF(ISNUMBER(Flights!$AG$24),TEXT(Flights!$AG$24,"DD-MMM-YY HH:MM"),"")&amp;" "&amp;Flights!$V$24</f>
        <v>22-Oct-26 18:30 KUL</v>
      </c>
      <c r="G4" s="98" t="n">
        <f aca="false">Flights!$AJ$24</f>
        <v>0</v>
      </c>
      <c r="H4" s="98"/>
    </row>
    <row r="5" customFormat="false" ht="24" hidden="false" customHeight="true" outlineLevel="0" collapsed="false">
      <c r="A5" s="93" t="s">
        <v>3280</v>
      </c>
      <c r="B5" s="94" t="str">
        <f aca="false">Flights!$L$24&amp;" – "&amp;Flights!$M$24</f>
        <v>B738MAX – B737-8 (B7M8)</v>
      </c>
      <c r="C5" s="94"/>
      <c r="D5" s="94"/>
      <c r="E5" s="93" t="s">
        <v>3281</v>
      </c>
      <c r="F5" s="97" t="str">
        <f aca="false">IF(ISNUMBER(Flights!$AH$24),TEXT(Flights!$AH$24,"DD-MMM-YY HH:MM"),"")&amp;" "&amp;Flights!$V$24</f>
        <v>28-Oct-26 18:30 KUL</v>
      </c>
      <c r="G5" s="98" t="n">
        <f aca="false">Flights!$AK$24</f>
        <v>0</v>
      </c>
      <c r="H5" s="98"/>
    </row>
    <row r="6" customFormat="false" ht="24" hidden="false" customHeight="true" outlineLevel="0" collapsed="false">
      <c r="A6" s="93" t="s">
        <v>3282</v>
      </c>
      <c r="B6" s="94" t="str">
        <f aca="false">IF(TRIM(Flights!$N$24)="","__________________",Flights!$N$24)</f>
        <v>__________________</v>
      </c>
      <c r="C6" s="94"/>
      <c r="D6" s="94"/>
      <c r="E6" s="93" t="s">
        <v>3283</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3284</v>
      </c>
      <c r="B7" s="94" t="str">
        <f aca="false">Flights!$T$24</f>
        <v>Refreshment (Peanut &amp; Water)</v>
      </c>
      <c r="C7" s="94"/>
      <c r="D7" s="94"/>
      <c r="E7" s="93" t="s">
        <v>3285</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3286</v>
      </c>
      <c r="F8" s="99" t="s">
        <v>3287</v>
      </c>
      <c r="G8" s="98" t="n">
        <f aca="false">Flights!$AN$24</f>
        <v>0</v>
      </c>
      <c r="H8" s="98"/>
    </row>
    <row r="9" customFormat="false" ht="12.75" hidden="false" customHeight="true" outlineLevel="0" collapsed="false">
      <c r="A9" s="93" t="s">
        <v>3288</v>
      </c>
      <c r="B9" s="94" t="str">
        <f aca="false">TRIM(Flights!$P$24&amp;"  "&amp;Flights!$Q$24)</f>
        <v>1H 45M Overnight LGK</v>
      </c>
      <c r="C9" s="94"/>
      <c r="D9" s="94"/>
      <c r="E9" s="93" t="s">
        <v>3289</v>
      </c>
      <c r="F9" s="100" t="n">
        <f aca="false">Flights!$AP$24</f>
        <v>0</v>
      </c>
      <c r="G9" s="100" t="n">
        <f aca="false">Flights!$AQ$24</f>
        <v>0</v>
      </c>
      <c r="H9" s="100" t="n">
        <f aca="false">Flights!$AU$24</f>
        <v>0</v>
      </c>
    </row>
    <row r="10" customFormat="false" ht="24" hidden="false" customHeight="true" outlineLevel="0" collapsed="false">
      <c r="A10" s="93" t="s">
        <v>3290</v>
      </c>
      <c r="B10" s="94" t="str">
        <f aca="false">IF(TRIM(Flights!$X$24)="","__________________",Flights!$X$24)</f>
        <v>__________________</v>
      </c>
      <c r="C10" s="94"/>
      <c r="D10" s="94"/>
      <c r="E10" s="93" t="s">
        <v>3291</v>
      </c>
      <c r="F10" s="100" t="n">
        <f aca="false">Flights!$AO$24</f>
        <v>20</v>
      </c>
      <c r="G10" s="100" t="n">
        <f aca="false">Flights!$AS$24</f>
        <v>0</v>
      </c>
      <c r="H10" s="100" t="n">
        <f aca="false">Flights!$AR$24</f>
        <v>2</v>
      </c>
    </row>
    <row r="11" customFormat="false" ht="21" hidden="false" customHeight="true" outlineLevel="0" collapsed="false">
      <c r="A11" s="93" t="s">
        <v>3292</v>
      </c>
      <c r="B11" s="94" t="str">
        <f aca="false">IF(TRIM(Flights!$Y$24)="","__________________",Flights!$Y$24)</f>
        <v>__________________</v>
      </c>
      <c r="C11" s="94"/>
      <c r="D11" s="94"/>
      <c r="E11" s="93" t="s">
        <v>3293</v>
      </c>
      <c r="F11" s="100" t="str">
        <f aca="false">Flights!$AV$24&amp;" / "&amp;Flights!$AW$24</f>
        <v>0 / 20</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3304</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3305</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3318</v>
      </c>
      <c r="B48" s="116"/>
      <c r="C48" s="116"/>
      <c r="D48" s="116"/>
      <c r="E48" s="116" t="s">
        <v>3319</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3273</v>
      </c>
      <c r="B2" s="94" t="str">
        <f aca="false">Flights!$F$25&amp;"   "&amp;TEXT(Flights!$D$25,"DD-MMM-YY")&amp;" ("&amp;Flights!$E$25&amp;")"</f>
        <v>MH1437   30-Oct-26 (FRI)</v>
      </c>
      <c r="C2" s="94"/>
      <c r="D2" s="94"/>
      <c r="E2" s="95" t="s">
        <v>3274</v>
      </c>
      <c r="F2" s="96" t="str">
        <f aca="false">Flights!$AT$25</f>
        <v>NOT READY – DOCUMENTS</v>
      </c>
      <c r="G2" s="96"/>
      <c r="H2" s="96"/>
    </row>
    <row r="3" customFormat="false" ht="24" hidden="false" customHeight="true" outlineLevel="0" collapsed="false">
      <c r="A3" s="93" t="s">
        <v>3275</v>
      </c>
      <c r="B3" s="94" t="str">
        <f aca="false">Flights!$G$25&amp;" → "&amp;Flights!$H$25&amp;"   Class "&amp;Flights!$K$25&amp;"   Seat "&amp;Flights!$O$25</f>
        <v>LGK → KUL   Class BC   Seat 1C</v>
      </c>
      <c r="C3" s="94"/>
      <c r="D3" s="94"/>
      <c r="E3" s="95" t="s">
        <v>73</v>
      </c>
      <c r="F3" s="95" t="s">
        <v>3276</v>
      </c>
      <c r="G3" s="95" t="s">
        <v>3277</v>
      </c>
      <c r="H3" s="95"/>
    </row>
    <row r="4" customFormat="false" ht="24" hidden="false" customHeight="true" outlineLevel="0" collapsed="false">
      <c r="A4" s="93" t="s">
        <v>3278</v>
      </c>
      <c r="B4" s="94" t="str">
        <f aca="false">IF(ISNUMBER(Flights!$I$25),TEXT(Flights!$I$25,"DD-MMM-YY HH:MM"),"")&amp;" "&amp;Flights!$G$25&amp;"  →  "&amp;IF(ISNUMBER(Flights!$J$25),TEXT(Flights!$J$25,"DD-MMM-YY HH:MM"),"")&amp;" "&amp;Flights!$H$25</f>
        <v>30-Oct-26 14:45 LGK  →  30-Oct-26 16:05 KUL</v>
      </c>
      <c r="C4" s="94"/>
      <c r="D4" s="94"/>
      <c r="E4" s="93" t="s">
        <v>3279</v>
      </c>
      <c r="F4" s="97" t="str">
        <f aca="false">IF(ISNUMBER(Flights!$AG$25),TEXT(Flights!$AG$25,"DD-MMM-YY HH:MM"),"")&amp;" "&amp;Flights!$V$25</f>
        <v>23-Oct-26 14:45 KUL</v>
      </c>
      <c r="G4" s="98" t="n">
        <f aca="false">Flights!$AJ$25</f>
        <v>0</v>
      </c>
      <c r="H4" s="98"/>
    </row>
    <row r="5" customFormat="false" ht="24" hidden="false" customHeight="true" outlineLevel="0" collapsed="false">
      <c r="A5" s="93" t="s">
        <v>3280</v>
      </c>
      <c r="B5" s="94" t="str">
        <f aca="false">Flights!$L$25&amp;" – "&amp;Flights!$M$25</f>
        <v>B738MAX – B737-8 (B7M8)</v>
      </c>
      <c r="C5" s="94"/>
      <c r="D5" s="94"/>
      <c r="E5" s="93" t="s">
        <v>3281</v>
      </c>
      <c r="F5" s="97" t="str">
        <f aca="false">IF(ISNUMBER(Flights!$AH$25),TEXT(Flights!$AH$25,"DD-MMM-YY HH:MM"),"")&amp;" "&amp;Flights!$V$25</f>
        <v>29-Oct-26 12:30 KUL</v>
      </c>
      <c r="G5" s="98" t="n">
        <f aca="false">Flights!$AK$25</f>
        <v>0</v>
      </c>
      <c r="H5" s="98"/>
    </row>
    <row r="6" customFormat="false" ht="24" hidden="false" customHeight="true" outlineLevel="0" collapsed="false">
      <c r="A6" s="93" t="s">
        <v>3282</v>
      </c>
      <c r="B6" s="94" t="str">
        <f aca="false">IF(TRIM(Flights!$N$25)="","__________________",Flights!$N$25)</f>
        <v>__________________</v>
      </c>
      <c r="C6" s="94"/>
      <c r="D6" s="94"/>
      <c r="E6" s="93" t="s">
        <v>3283</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3284</v>
      </c>
      <c r="B7" s="94" t="str">
        <f aca="false">Flights!$T$25</f>
        <v>Refreshment (Peanut &amp; Water)</v>
      </c>
      <c r="C7" s="94"/>
      <c r="D7" s="94"/>
      <c r="E7" s="93" t="s">
        <v>3285</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3286</v>
      </c>
      <c r="F8" s="99" t="s">
        <v>3287</v>
      </c>
      <c r="G8" s="98" t="n">
        <f aca="false">Flights!$AN$25</f>
        <v>0</v>
      </c>
      <c r="H8" s="98"/>
    </row>
    <row r="9" customFormat="false" ht="12.75" hidden="false" customHeight="true" outlineLevel="0" collapsed="false">
      <c r="A9" s="93" t="s">
        <v>3288</v>
      </c>
      <c r="B9" s="94" t="str">
        <f aca="false">TRIM(Flights!$P$25&amp;"  "&amp;Flights!$Q$25)</f>
        <v>-</v>
      </c>
      <c r="C9" s="94"/>
      <c r="D9" s="94"/>
      <c r="E9" s="93" t="s">
        <v>3289</v>
      </c>
      <c r="F9" s="100" t="n">
        <f aca="false">Flights!$AP$25</f>
        <v>0</v>
      </c>
      <c r="G9" s="100" t="n">
        <f aca="false">Flights!$AQ$25</f>
        <v>0</v>
      </c>
      <c r="H9" s="100" t="n">
        <f aca="false">Flights!$AU$25</f>
        <v>0</v>
      </c>
    </row>
    <row r="10" customFormat="false" ht="24" hidden="false" customHeight="true" outlineLevel="0" collapsed="false">
      <c r="A10" s="93" t="s">
        <v>3290</v>
      </c>
      <c r="B10" s="94" t="str">
        <f aca="false">IF(TRIM(Flights!$X$25)="","__________________",Flights!$X$25)</f>
        <v>__________________</v>
      </c>
      <c r="C10" s="94"/>
      <c r="D10" s="94"/>
      <c r="E10" s="93" t="s">
        <v>3291</v>
      </c>
      <c r="F10" s="100" t="n">
        <f aca="false">Flights!$AO$25</f>
        <v>36</v>
      </c>
      <c r="G10" s="100" t="n">
        <f aca="false">Flights!$AS$25</f>
        <v>1</v>
      </c>
      <c r="H10" s="100" t="n">
        <f aca="false">Flights!$AR$25</f>
        <v>2</v>
      </c>
    </row>
    <row r="11" customFormat="false" ht="21" hidden="false" customHeight="true" outlineLevel="0" collapsed="false">
      <c r="A11" s="93" t="s">
        <v>3292</v>
      </c>
      <c r="B11" s="94" t="str">
        <f aca="false">IF(TRIM(Flights!$Y$25)="","__________________",Flights!$Y$25)</f>
        <v>__________________</v>
      </c>
      <c r="C11" s="94"/>
      <c r="D11" s="94"/>
      <c r="E11" s="93" t="s">
        <v>3293</v>
      </c>
      <c r="F11" s="100" t="str">
        <f aca="false">Flights!$AV$25&amp;" / "&amp;Flights!$AW$25</f>
        <v>0 / 36</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3298</v>
      </c>
      <c r="B14" s="95" t="s">
        <v>3299</v>
      </c>
      <c r="C14" s="95" t="s">
        <v>3300</v>
      </c>
      <c r="D14" s="95"/>
      <c r="E14" s="95" t="s">
        <v>3301</v>
      </c>
      <c r="F14" s="95" t="s">
        <v>3302</v>
      </c>
      <c r="G14" s="95"/>
      <c r="H14" s="95"/>
    </row>
    <row r="15" customFormat="false" ht="36" hidden="false" customHeight="true" outlineLevel="0" collapsed="false">
      <c r="A15" s="93" t="s">
        <v>3303</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3304</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3305</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3306</v>
      </c>
      <c r="B18" s="110"/>
      <c r="C18" s="110" t="s">
        <v>3307</v>
      </c>
      <c r="D18" s="110"/>
      <c r="E18" s="110"/>
      <c r="F18" s="110" t="s">
        <v>3308</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3309</v>
      </c>
      <c r="B20" s="111"/>
      <c r="C20" s="111" t="s">
        <v>3309</v>
      </c>
      <c r="D20" s="111"/>
      <c r="E20" s="111"/>
      <c r="F20" s="111" t="s">
        <v>3309</v>
      </c>
      <c r="G20" s="111"/>
      <c r="H20" s="111"/>
    </row>
    <row r="21" customFormat="false" ht="13.5" hidden="false" customHeight="true" outlineLevel="0" collapsed="false">
      <c r="A21" s="112" t="s">
        <v>3310</v>
      </c>
      <c r="B21" s="112"/>
      <c r="C21" s="112"/>
      <c r="D21" s="112"/>
      <c r="E21" s="112"/>
      <c r="F21" s="112"/>
      <c r="G21" s="112"/>
      <c r="H21" s="112"/>
    </row>
    <row r="22" customFormat="false" ht="24" hidden="false" customHeight="true" outlineLevel="0" collapsed="false">
      <c r="A22" s="95" t="s">
        <v>3311</v>
      </c>
      <c r="B22" s="95" t="s">
        <v>3312</v>
      </c>
      <c r="C22" s="95" t="s">
        <v>3313</v>
      </c>
      <c r="D22" s="95" t="s">
        <v>3314</v>
      </c>
      <c r="E22" s="95" t="s">
        <v>3315</v>
      </c>
      <c r="F22" s="95" t="s">
        <v>3316</v>
      </c>
      <c r="G22" s="95" t="s">
        <v>3317</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3318</v>
      </c>
      <c r="B65" s="116"/>
      <c r="C65" s="116"/>
      <c r="D65" s="116"/>
      <c r="E65" s="116" t="s">
        <v>3319</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3273</v>
      </c>
      <c r="B2" s="94" t="str">
        <f aca="false">Flights!$F$26&amp;"   "&amp;TEXT(Flights!$D$26,"DD-MMM-YY")&amp;" ("&amp;Flights!$E$26&amp;")"</f>
        <v>MH0002   30-Oct-26 (FRI)</v>
      </c>
      <c r="C2" s="94"/>
      <c r="D2" s="94"/>
      <c r="E2" s="95" t="s">
        <v>3274</v>
      </c>
      <c r="F2" s="96" t="str">
        <f aca="false">Flights!$AT$26</f>
        <v>NOT READY – DOCUMENTS</v>
      </c>
      <c r="G2" s="96"/>
      <c r="H2" s="96"/>
    </row>
    <row r="3" customFormat="false" ht="24" hidden="false" customHeight="true" outlineLevel="0" collapsed="false">
      <c r="A3" s="93" t="s">
        <v>3275</v>
      </c>
      <c r="B3" s="94" t="str">
        <f aca="false">Flights!$G$26&amp;" → "&amp;Flights!$H$26&amp;"   Class "&amp;Flights!$K$26&amp;"   Seat "&amp;Flights!$O$26</f>
        <v>KUL → LHR   Class BC   Seat 5A</v>
      </c>
      <c r="C3" s="94"/>
      <c r="D3" s="94"/>
      <c r="E3" s="95" t="s">
        <v>73</v>
      </c>
      <c r="F3" s="95" t="s">
        <v>3276</v>
      </c>
      <c r="G3" s="95" t="s">
        <v>3277</v>
      </c>
      <c r="H3" s="95"/>
    </row>
    <row r="4" customFormat="false" ht="24" hidden="false" customHeight="true" outlineLevel="0" collapsed="false">
      <c r="A4" s="93" t="s">
        <v>3278</v>
      </c>
      <c r="B4" s="94" t="str">
        <f aca="false">IF(ISNUMBER(Flights!$I$26),TEXT(Flights!$I$26,"DD-MMM-YY HH:MM"),"")&amp;" "&amp;Flights!$G$26&amp;"  →  "&amp;IF(ISNUMBER(Flights!$J$26),TEXT(Flights!$J$26,"DD-MMM-YY HH:MM"),"")&amp;" "&amp;Flights!$H$26</f>
        <v>30-Oct-26 23:20 KUL  →  31-Oct-26 05:55 LHR</v>
      </c>
      <c r="C4" s="94"/>
      <c r="D4" s="94"/>
      <c r="E4" s="93" t="s">
        <v>3279</v>
      </c>
      <c r="F4" s="97" t="str">
        <f aca="false">IF(ISNUMBER(Flights!$AG$26),TEXT(Flights!$AG$26,"DD-MMM-YY HH:MM"),"")&amp;" "&amp;Flights!$V$26</f>
        <v>23-Oct-26 23:20 KUL</v>
      </c>
      <c r="G4" s="98" t="n">
        <f aca="false">Flights!$AJ$26</f>
        <v>0</v>
      </c>
      <c r="H4" s="98"/>
    </row>
    <row r="5" customFormat="false" ht="24" hidden="false" customHeight="true" outlineLevel="0" collapsed="false">
      <c r="A5" s="93" t="s">
        <v>3280</v>
      </c>
      <c r="B5" s="94" t="str">
        <f aca="false">Flights!$L$26&amp;" – "&amp;Flights!$M$26</f>
        <v>A350 – A350-900: A359 (9M-MAB..MAG, row 6) or A350 9M-MAH (row 7) - tail to confirm</v>
      </c>
      <c r="C5" s="94"/>
      <c r="D5" s="94"/>
      <c r="E5" s="93" t="s">
        <v>3281</v>
      </c>
      <c r="F5" s="97" t="str">
        <f aca="false">IF(ISNUMBER(Flights!$AH$26),TEXT(Flights!$AH$26,"DD-MMM-YY HH:MM"),"")&amp;" "&amp;Flights!$V$26</f>
        <v>29-Oct-26 23:20 KUL</v>
      </c>
      <c r="G5" s="98" t="n">
        <f aca="false">Flights!$AK$26</f>
        <v>0</v>
      </c>
      <c r="H5" s="98"/>
    </row>
    <row r="6" customFormat="false" ht="24" hidden="false" customHeight="true" outlineLevel="0" collapsed="false">
      <c r="A6" s="93" t="s">
        <v>3282</v>
      </c>
      <c r="B6" s="94" t="str">
        <f aca="false">IF(TRIM(Flights!$N$26)="","__________________",Flights!$N$26)</f>
        <v>__________________</v>
      </c>
      <c r="C6" s="94"/>
      <c r="D6" s="94"/>
      <c r="E6" s="93" t="s">
        <v>3283</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3284</v>
      </c>
      <c r="B7" s="94" t="str">
        <f aca="false">Flights!$T$26</f>
        <v>2.5 Meal (Meal)</v>
      </c>
      <c r="C7" s="94"/>
      <c r="D7" s="94"/>
      <c r="E7" s="93" t="s">
        <v>3285</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3286</v>
      </c>
      <c r="F8" s="99" t="s">
        <v>3287</v>
      </c>
      <c r="G8" s="98" t="n">
        <f aca="false">Flights!$AN$26</f>
        <v>0</v>
      </c>
      <c r="H8" s="98"/>
    </row>
    <row r="9" customFormat="false" ht="12.75" hidden="false" customHeight="true" outlineLevel="0" collapsed="false">
      <c r="A9" s="93" t="s">
        <v>3288</v>
      </c>
      <c r="B9" s="94" t="str">
        <f aca="false">TRIM(Flights!$P$26&amp;"  "&amp;Flights!$Q$26)</f>
        <v>7H 15M</v>
      </c>
      <c r="C9" s="94"/>
      <c r="D9" s="94"/>
      <c r="E9" s="93" t="s">
        <v>3289</v>
      </c>
      <c r="F9" s="100" t="n">
        <f aca="false">Flights!$AP$26</f>
        <v>0</v>
      </c>
      <c r="G9" s="100" t="n">
        <f aca="false">Flights!$AQ$26</f>
        <v>0</v>
      </c>
      <c r="H9" s="100" t="n">
        <f aca="false">Flights!$AU$26</f>
        <v>0</v>
      </c>
    </row>
    <row r="10" customFormat="false" ht="24" hidden="false" customHeight="true" outlineLevel="0" collapsed="false">
      <c r="A10" s="93" t="s">
        <v>3290</v>
      </c>
      <c r="B10" s="94" t="str">
        <f aca="false">IF(TRIM(Flights!$X$26)="","__________________",Flights!$X$26)</f>
        <v>__________________</v>
      </c>
      <c r="C10" s="94"/>
      <c r="D10" s="94"/>
      <c r="E10" s="93" t="s">
        <v>3291</v>
      </c>
      <c r="F10" s="100" t="n">
        <f aca="false">Flights!$AO$26</f>
        <v>46</v>
      </c>
      <c r="G10" s="100" t="n">
        <f aca="false">Flights!$AS$26</f>
        <v>1</v>
      </c>
      <c r="H10" s="100" t="n">
        <f aca="false">Flights!$AR$26</f>
        <v>2</v>
      </c>
    </row>
    <row r="11" customFormat="false" ht="21" hidden="false" customHeight="true" outlineLevel="0" collapsed="false">
      <c r="A11" s="93" t="s">
        <v>3292</v>
      </c>
      <c r="B11" s="94" t="str">
        <f aca="false">IF(TRIM(Flights!$Y$26)="","__________________",Flights!$Y$26)</f>
        <v>__________________</v>
      </c>
      <c r="C11" s="94"/>
      <c r="D11" s="94"/>
      <c r="E11" s="93" t="s">
        <v>3293</v>
      </c>
      <c r="F11" s="100" t="str">
        <f aca="false">Flights!$AV$26&amp;" / "&amp;Flights!$AW$26</f>
        <v>0 / 46</v>
      </c>
      <c r="G11" s="101" t="str">
        <f aca="false">IF(ISNUMBER(Settings!$B$6),TEXT(Settings!$B$6,"DD-MMM-YY HH:MM"),"")</f>
        <v>29-Sep-26 03:03</v>
      </c>
      <c r="H11" s="101"/>
    </row>
    <row r="12" customFormat="false" ht="34.5" hidden="false" customHeight="true" outlineLevel="0" collapsed="false">
      <c r="A12" s="102" t="s">
        <v>3294</v>
      </c>
      <c r="B12" s="102"/>
      <c r="C12" s="102"/>
      <c r="D12" s="102"/>
      <c r="E12" s="103" t="s">
        <v>3295</v>
      </c>
      <c r="F12" s="104" t="s">
        <v>3296</v>
      </c>
      <c r="G12" s="105" t="s">
        <v>94</v>
      </c>
      <c r="H12" s="106" t="s">
        <v>3297</v>
      </c>
    </row>
    <row r="13" customFormat="false" ht="13.5" hidden="false" customHeight="true" outlineLevel="0" collapsed="false">
      <c r="A13" s="95" t="s">
        <v>3298</v>
      </c>
      <c r="B13" s="95" t="s">
        <v>3299</v>
      </c>
      <c r="C13" s="95" t="s">
        <v>3300</v>
      </c>
      <c r="D13" s="95"/>
      <c r="E13" s="95" t="s">
        <v>3301</v>
      </c>
      <c r="F13" s="95" t="s">
        <v>3302</v>
      </c>
      <c r="G13" s="95"/>
      <c r="H13" s="95"/>
    </row>
    <row r="14" customFormat="false" ht="36" hidden="false" customHeight="true" outlineLevel="0" collapsed="false">
      <c r="A14" s="93" t="s">
        <v>3303</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3304</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3305</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3306</v>
      </c>
      <c r="B17" s="110"/>
      <c r="C17" s="110" t="s">
        <v>3307</v>
      </c>
      <c r="D17" s="110"/>
      <c r="E17" s="110"/>
      <c r="F17" s="110" t="s">
        <v>3308</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3309</v>
      </c>
      <c r="B19" s="111"/>
      <c r="C19" s="111" t="s">
        <v>3309</v>
      </c>
      <c r="D19" s="111"/>
      <c r="E19" s="111"/>
      <c r="F19" s="111" t="s">
        <v>3309</v>
      </c>
      <c r="G19" s="111"/>
      <c r="H19" s="111"/>
    </row>
    <row r="20" customFormat="false" ht="13.5" hidden="false" customHeight="true" outlineLevel="0" collapsed="false">
      <c r="A20" s="112" t="s">
        <v>3310</v>
      </c>
      <c r="B20" s="112"/>
      <c r="C20" s="112"/>
      <c r="D20" s="112"/>
      <c r="E20" s="112"/>
      <c r="F20" s="112"/>
      <c r="G20" s="112"/>
      <c r="H20" s="112"/>
    </row>
    <row r="21" customFormat="false" ht="24" hidden="false" customHeight="true" outlineLevel="0" collapsed="false">
      <c r="A21" s="95" t="s">
        <v>3311</v>
      </c>
      <c r="B21" s="95" t="s">
        <v>3312</v>
      </c>
      <c r="C21" s="95" t="s">
        <v>3313</v>
      </c>
      <c r="D21" s="95" t="s">
        <v>3314</v>
      </c>
      <c r="E21" s="95" t="s">
        <v>3315</v>
      </c>
      <c r="F21" s="95" t="s">
        <v>3316</v>
      </c>
      <c r="G21" s="95" t="s">
        <v>3317</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3318</v>
      </c>
      <c r="B74" s="116"/>
      <c r="C74" s="116"/>
      <c r="D74" s="116"/>
      <c r="E74" s="116" t="s">
        <v>3319</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2026-09-29T11:03:09Z</dcterms:created>
  <dc:creator>openpyxl</dc:creator>
  <dc:description/>
  <dc:language>en-US</dc:language>
  <cp:lastModifiedBy/>
  <dcterms:modified xsi:type="dcterms:W3CDTF">2026-09-29T11:03:13Z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