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Settings!$L$4:$L$19</definedName>
    <definedName function="false" hidden="false" name="L_NegPhrase" vbProcedure="false">Settings!$N$4:$N$1205</definedName>
    <definedName function="false" hidden="false" name="L_Pending" vbProcedure="false">Settings!$O$4:$O$33</definedName>
    <definedName function="false" hidden="false" name="L_PendNeg" vbProcedure="false">Settings!$P$4:$P$182</definedName>
    <definedName function="false" hidden="false" name="L_PendStrict" vbProcedure="false">Settings!$Q$4:$Q$51</definedName>
    <definedName function="false" hidden="false" name="L_Placeholder" vbProcedure="false">Settings!$K$4:$K$77</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<sst xmlns="http://schemas.openxmlformats.org/spreadsheetml/2006/main" count="14014" uniqueCount="3294">
  <si>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</si>
  <si>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</si>
  <si>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</si>
  <si>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</si>
  <si>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</si>
  <si>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</si>
  <si>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</si>
  <si>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</si>
  <si>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</si>
  <si>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</si>
  <si>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</si>
  <si>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</si>
  <si>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</si>
  <si>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</si>
  <si>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</si>
  <si>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</si>
  <si>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</si>
  <si>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</si>
  <si>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</si>
  <si>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</si>
  <si>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</si>
  <si>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</si>
  <si>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</si>
  <si>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</si>
  <si>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</si>
  <si>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</si>
  <si>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</si>
  <si>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</si>
  <si>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</si>
  <si>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</si>
  <si>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</si>
  <si>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must point to a traceable record: include a reference number, file name or link (e.g. 'Sensory form SF-2210', 'Email PASB ref 4471', 'IMG_2231.jpg'). Document attachment locations likewise need a path, link or file name. Wording that says the record is still coming ('will be uploaded', 'to follow', 'awaiting') blocks the check; negated forms ('nothing pending', 'no CA pending') are fine.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</si>
  <si>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</si>
  <si>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</si>
  <si>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</si>
  <si>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</si>
  <si>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</si>
  <si>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</si>
  <si>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</si>
  <si>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</si>
  <si>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</si>
  <si>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</si>
  <si>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</si>
  <si>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</si>
  <si>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</si>
  <si>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</si>
  <si>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</si>
  <si>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</si>
  <si>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</si>
  <si>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</si>
  <si>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</si>
  <si>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</si>
  <si>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</si>
  <si>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</si>
  <si>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</si>
  <si>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</si>
  <si>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</si>
  <si>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</si>
  <si>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</si>
  <si>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</si>
  <si>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</si>
  <si>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</si>
  <si>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</si>
  <si>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</si>
  <si>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</si>
  <si>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</si>
  <si>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</si>
  <si>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</si>
  <si>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</si>
  <si>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</si>
  <si>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</si>
  <si>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</si>
  <si>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</si>
  <si>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</si>
  <si>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</si>
  <si>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</si>
  <si>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</si>
  <si>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</si>
  <si>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</si>
  <si>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</si>
  <si>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</si>
  <si>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</si>
  <si>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</si>
  <si>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</si>
  <si>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</si>
  <si>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</si>
  <si>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</si>
  <si>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</si>
  <si>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</si>
  <si>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</si>
  <si>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</si>
  <si>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</si>
  <si>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</si>
  <si>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</si>
  <si>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</si>
  <si>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</si>
  <si>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</si>
  <si>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</si>
  <si>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</si>
  <si>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</si>
  <si>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</si>
  <si>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</si>
  <si>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</si>
  <si>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</si>
  <si>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</si>
  <si>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</si>
  <si>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</si>
  <si>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</si>
  <si>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</si>
  <si>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</si>
  <si>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</si>
  <si>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</si>
  <si>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</si>
  <si>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</si>
  <si>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</si>
  <si>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</si>
  <si>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</si>
  <si>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</si>
  <si>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</si>
  <si>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</si>
  <si>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</si>
  <si>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</si>
  <si>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</si>
  <si>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</si>
  <si>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</si>
  <si>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</si>
  <si>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</si>
  <si>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</si>
  <si>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</si>
  <si>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</si>
  <si>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</si>
  <si>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</si>
  <si>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</si>
  <si>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</si>
  <si>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</si>
  <si>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</si>
  <si>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</si>
  <si>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</si>
  <si>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</si>
  <si>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</si>
  <si>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</si>
  <si>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</si>
  <si>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</si>
  <si>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</si>
  <si>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</si>
  <si>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</si>
  <si>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</si>
  <si>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</si>
  <si>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</si>
  <si>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</si>
  <si>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</si>
  <si>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</si>
  <si>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</si>
  <si>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</si>
  <si>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</si>
  <si>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</si>
  <si>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</si>
  <si>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</si>
  <si>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</si>
  <si>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</si>
  <si>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</si>
  <si>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</si>
  <si>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</si>
  <si>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</si>
  <si>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</si>
  <si>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</si>
  <si>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</si>
  <si>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</si>
  <si>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</si>
  <si>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</si>
  <si>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</si>
  <si>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</si>
  <si>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</si>
  <si>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</si>
  <si>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</si>
  <si>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</si>
  <si>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</si>
  <si>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</si>
  <si>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</si>
  <si>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</si>
  <si>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</si>
  <si>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</si>
  <si>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</si>
  <si>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</si>
  <si>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</si>
  <si>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</si>
  <si>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</si>
  <si>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</si>
  <si>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</si>
  <si>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</si>
  <si>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</si>
  <si>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</si>
  <si>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</si>
  <si>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</si>
  <si>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</si>
  <si>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</si>
  <si>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</si>
  <si>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</si>
  <si>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</si>
  <si>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</si>
  <si>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</si>
  <si>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</si>
  <si>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</si>
  <si>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</si>
  <si>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</si>
  <si>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</si>
  <si>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</si>
  <si>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</si>
  <si>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</si>
  <si>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</si>
  <si>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</si>
  <si>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</si>
  <si>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</si>
  <si>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</si>
  <si>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</si>
  <si>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</si>
  <si>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</si>
  <si>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</si>
  <si>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</si>
  <si>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</si>
  <si>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</si>
  <si>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</si>
  <si>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</si>
  <si>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</si>
  <si>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</si>
  <si>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</si>
  <si>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</si>
  <si>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</si>
  <si>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</si>
  <si>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</si>
  <si>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</si>
  <si>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</si>
  <si>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</si>
  <si>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</si>
  <si>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</si>
  <si>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</si>
  <si>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</si>
  <si>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</si>
  <si>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</si>
  <si>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</si>
  <si>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</si>
  <si>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</si>
  <si>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</si>
  <si>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</si>
  <si>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</si>
  <si>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</si>
  <si>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</si>
  <si>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</si>
  <si>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</si>
  <si>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</si>
  <si>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</si>
  <si>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</si>
  <si>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</si>
  <si>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</si>
  <si>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</si>
  <si>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</si>
  <si>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</si>
  <si>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</si>
  <si>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</si>
  <si>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</si>
  <si>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</si>
  <si>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</si>
  <si>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</si>
  <si>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</si>
  <si>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</si>
  <si>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</si>
  <si>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</si>
  <si>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</si>
  <si>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</si>
  <si>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</si>
  <si>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</si>
  <si>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</si>
  <si>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</si>
  <si>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</si>
  <si>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</si>
  <si>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</si>
  <si>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</si>
  <si>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</si>
  <si>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</si>
  <si>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</si>
  <si>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</si>
  <si>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</si>
  <si>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</si>
  <si>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</si>
  <si>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</si>
  <si>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</si>
  <si>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</si>
  <si>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</si>
  <si>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</si>
  <si>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</si>
  <si>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</si>
  <si>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</si>
  <si>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</si>
  <si>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</si>
  <si>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</si>
  <si>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</si>
  <si>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</si>
  <si>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</si>
  <si>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</si>
  <si>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</si>
  <si>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</si>
  <si>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</si>
  <si>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</si>
  <si>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</si>
  <si>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</si>
  <si>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</si>
  <si>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</si>
  <si>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</si>
  <si>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</si>
  <si>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</si>
  <si>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</si>
  <si>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</si>
  <si>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</si>
  <si>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</si>
  <si>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</si>
  <si>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</si>
  <si>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</si>
  <si>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</si>
  <si>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</si>
  <si>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</si>
  <si>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</si>
  <si>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</si>
  <si>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</si>
  <si>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</si>
  <si>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</si>
  <si>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</si>
  <si>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</si>
  <si>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</si>
  <si>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</si>
  <si>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</si>
  <si>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</si>
  <si>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</si>
  <si>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</si>
  <si>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</si>
  <si>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</si>
  <si>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</si>
  <si>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</si>
  <si>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</si>
  <si>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</si>
  <si>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</si>
  <si>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</si>
  <si>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</si>
  <si>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</si>
  <si>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</si>
  <si>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</si>
  <si>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</si>
  <si>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</si>
  <si>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</si>
  <si>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</si>
  <si>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</si>
  <si>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</si>
  <si>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</si>
  <si>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</si>
  <si>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</si>
  <si>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</si>
  <si>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</si>
  <si>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</si>
  <si>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</si>
  <si>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</si>
  <si>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</si>
  <si>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</si>
  <si>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</si>
  <si>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</si>
  <si>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</si>
  <si>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</si>
  <si>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</si>
  <si>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</si>
  <si>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</si>
  <si>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</si>
  <si>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</si>
  <si>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</si>
  <si>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</si>
  <si>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</si>
  <si>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</si>
  <si>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</si>
  <si>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</si>
  <si>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</si>
  <si>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</si>
  <si>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</si>
  <si>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</si>
  <si>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</si>
  <si>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</si>
  <si>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</si>
  <si>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</si>
  <si>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</si>
  <si>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</si>
  <si>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</si>
  <si>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</si>
  <si>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</si>
  <si>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</si>
  <si>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</si>
  <si>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</si>
  <si>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</si>
  <si>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</si>
  <si>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</si>
  <si>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</si>
  <si>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</si>
  <si>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</si>
  <si>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</si>
  <si>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</si>
  <si>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</si>
  <si>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</si>
  <si>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</si>
  <si>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</si>
  <si>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</si>
  <si>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</si>
  <si>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</si>
  <si>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</si>
  <si>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</si>
  <si>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</si>
  <si>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</si>
  <si>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</si>
  <si>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</si>
  <si>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</si>
  <si>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</si>
  <si>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</si>
  <si>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</si>
  <si>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</si>
  <si>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</si>
  <si>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</si>
  <si>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</si>
  <si>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</si>
  <si>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</si>
  <si>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</si>
  <si>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</si>
  <si>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</si>
  <si>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</si>
  <si>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</si>
  <si>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</si>
  <si>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</si>
  <si>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</si>
  <si>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</si>
  <si>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</si>
  <si>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</si>
  <si>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</si>
  <si>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</si>
  <si>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</si>
  <si>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</si>
  <si>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</si>
  <si>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</si>
  <si>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</si>
  <si>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</si>
  <si>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</si>
  <si>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</si>
  <si>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</si>
  <si>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</si>
  <si>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</si>
  <si>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</si>
  <si>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</si>
  <si>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</si>
  <si>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</si>
  <si>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</si>
  <si>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</si>
  <si>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</si>
  <si>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</si>
  <si>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</si>
  <si>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</si>
  <si>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</si>
  <si>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</si>
  <si>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</si>
  <si>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</si>
  <si>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</si>
  <si>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</si>
  <si>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</si>
  <si>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</si>
  <si>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</si>
  <si>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</si>
  <si>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</si>
  <si>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</si>
  <si>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</si>
  <si>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</si>
  <si>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</si>
  <si>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</si>
  <si>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</si>
  <si>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</si>
  <si>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</si>
  <si>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</si>
  <si>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</si>
  <si>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</si>
  <si>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</si>
  <si>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</si>
  <si>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</si>
  <si>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</si>
  <si>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</si>
  <si>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</si>
  <si>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</si>
  <si>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</si>
  <si>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</si>
  <si>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</si>
  <si>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</si>
  <si>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</si>
  <si>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</si>
  <si>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</si>
  <si>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</si>
  <si>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</si>
  <si>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</si>
  <si>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</si>
  <si>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</si>
  <si>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</si>
  <si>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</si>
  <si>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</si>
  <si>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</si>
  <si>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</si>
  <si>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</si>
  <si>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</si>
  <si>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</si>
  <si>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</si>
  <si>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</si>
  <si>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</si>
  <si>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</si>
  <si>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</si>
  <si>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</si>
  <si>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</si>
  <si>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</si>
  <si>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</si>
  <si>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</si>
  <si>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</si>
  <si>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</si>
  <si>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</si>
  <si>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</si>
  <si>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</si>
  <si>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</si>
  <si>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</si>
  <si>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</si>
  <si>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</si>
  <si>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</si>
  <si>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</si>
  <si>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</si>
  <si>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</si>
  <si>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</si>
  <si>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</si>
  <si>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</si>
  <si>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</si>
  <si>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</si>
  <si>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</si>
  <si>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</si>
  <si>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</si>
  <si>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</si>
  <si>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</si>
  <si>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</si>
  <si>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</si>
  <si>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</si>
  <si>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</si>
  <si>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</si>
  <si>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</si>
  <si>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</si>
  <si>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</si>
  <si>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</si>
  <si>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</si>
  <si>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</si>
  <si>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</si>
  <si>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</si>
  <si>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</si>
  <si>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</si>
  <si>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</si>
  <si>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</si>
  <si>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</si>
  <si>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</si>
  <si>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</si>
  <si>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</si>
  <si>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</si>
  <si>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</si>
  <si>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</si>
  <si>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</si>
  <si>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</si>
  <si>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</si>
  <si>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</si>
  <si>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</si>
  <si>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</si>
  <si>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</si>
  <si>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</si>
  <si>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</si>
  <si>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</si>
  <si>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</si>
  <si>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</si>
  <si>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</si>
  <si>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</si>
  <si>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</si>
  <si>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</si>
  <si>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</si>
  <si>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</si>
  <si>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</si>
  <si>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</si>
  <si>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</si>
  <si>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</si>
  <si>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</si>
  <si>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</si>
  <si>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</si>
  <si>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</si>
  <si>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</si>
  <si>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</si>
  <si>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</si>
  <si>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</si>
  <si>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</si>
  <si>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</si>
  <si>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</si>
  <si>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</si>
  <si>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</si>
  <si>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</si>
  <si>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</si>
  <si>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</si>
  <si>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</si>
  <si>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</si>
  <si>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</si>
  <si>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</si>
  <si>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</si>
  <si>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</si>
  <si>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</si>
  <si>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</si>
  <si>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</si>
  <si>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</si>
  <si>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</si>
  <si>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</si>
  <si>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</si>
  <si>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</si>
  <si>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</si>
  <si>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</si>
  <si>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</si>
  <si>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</si>
  <si>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</si>
  <si>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</si>
  <si>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</si>
  <si>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</si>
  <si>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</si>
  <si>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</si>
  <si>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</si>
  <si>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</si>
  <si>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</si>
  <si>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</si>
  <si>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</si>
  <si>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</si>
  <si>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</si>
  <si>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</si>
  <si>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</si>
  <si>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</si>
  <si>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</si>
  <si>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</si>
  <si>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</si>
  <si>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</si>
  <si>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</si>
  <si>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</si>
  <si>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</si>
  <si>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</si>
  <si>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</si>
  <si>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</si>
  <si>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</si>
  <si>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</si>
  <si>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</si>
  <si>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</si>
  <si>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</si>
  <si>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</si>
  <si>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</si>
  <si>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</si>
  <si>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</si>
  <si>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</si>
  <si>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</si>
  <si>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</si>
  <si>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</si>
  <si>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</si>
  <si>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</si>
  <si>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</si>
  <si>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</si>
  <si>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</si>
  <si>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</si>
  <si>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</si>
  <si>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</si>
  <si>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</si>
  <si>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</si>
  <si>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</si>
  <si>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</si>
  <si>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</si>
  <si>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</si>
  <si>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</si>
  <si>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</si>
  <si>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</si>
  <si>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</si>
  <si>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</si>
  <si>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</si>
  <si>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</si>
  <si>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</si>
  <si>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</si>
  <si>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</si>
  <si>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</si>
  <si>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</si>
  <si>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</si>
  <si>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</si>
  <si>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</si>
  <si>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</si>
  <si>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</si>
  <si>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</si>
  <si>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</si>
  <si>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</si>
  <si>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</si>
  <si>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</si>
  <si>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</si>
  <si>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</si>
  <si>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</si>
  <si>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</si>
  <si>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</si>
  <si>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</si>
  <si>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</si>
  <si>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</si>
  <si>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</si>
  <si>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</si>
  <si>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</si>
  <si>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</si>
  <si>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</si>
  <si>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</si>
  <si>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</si>
  <si>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</si>
  <si>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</si>
  <si>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</si>
  <si>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</si>
  <si>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</si>
  <si>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</si>
  <si>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</si>
  <si>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</si>
  <si>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</si>
  <si>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</si>
  <si>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</si>
  <si>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</si>
  <si>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</si>
  <si>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</si>
  <si>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</si>
  <si>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</si>
  <si>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</si>
  <si>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</si>
  <si>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</si>
  <si>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</si>
  <si>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</si>
  <si>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</si>
  <si>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</si>
  <si>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</si>
  <si>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</si>
  <si>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</si>
  <si>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</si>
  <si>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</si>
  <si>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</si>
  <si>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</si>
  <si>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</si>
  <si>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</si>
  <si>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</si>
  <si>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</si>
  <si>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</si>
  <si>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</si>
  <si>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</si>
  <si>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</si>
  <si>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</si>
  <si>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</si>
  <si>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</si>
  <si>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</si>
  <si>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</si>
  <si>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</si>
  <si>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</si>
  <si>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</si>
  <si>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</si>
  <si>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</si>
  <si>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</si>
  <si>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</si>
  <si>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</si>
  <si>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</si>
  <si>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</si>
  <si>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</si>
  <si>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</si>
  <si>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</si>
  <si>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</si>
  <si>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</si>
  <si>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</si>
  <si>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</si>
  <si>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</si>
  <si>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</si>
  <si>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</si>
  <si>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</si>
  <si>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</si>
  <si>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</si>
  <si>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</si>
  <si>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</si>
  <si>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</si>
  <si>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</si>
  <si>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</si>
  <si>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</si>
  <si>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</si>
  <si>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</si>
  <si>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</si>
  <si>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</si>
  <si>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</si>
  <si>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</si>
  <si>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</si>
  <si>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</si>
  <si>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</si>
  <si>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</si>
  <si>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</si>
  <si>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</si>
  <si>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</si>
  <si>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</si>
  <si>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</si>
  <si>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</si>
  <si>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</si>
  <si>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</si>
  <si>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</si>
  <si>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</si>
  <si>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</si>
  <si>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</si>
  <si>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</si>
  <si>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</si>
  <si>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</si>
  <si>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</si>
  <si>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</si>
  <si>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</si>
  <si>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</si>
  <si>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</si>
  <si>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</si>
  <si>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</si>
  <si>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</si>
  <si>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</si>
  <si>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</si>
  <si>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</si>
  <si>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</si>
  <si>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</si>
  <si>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</si>
  <si>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</si>
  <si>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</si>
  <si>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</si>
  <si>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</si>
  <si>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</si>
  <si>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</si>
  <si>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</si>
  <si>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</si>
  <si>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</si>
  <si>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</si>
  <si>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</si>
  <si>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</si>
  <si>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</si>
  <si>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</si>
  <si>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</si>
  <si>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</si>
  <si>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</si>
  <si>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</si>
  <si>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</si>
  <si>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</si>
  <si>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</si>
  <si>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</si>
  <si>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</si>
  <si>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</si>
  <si>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</si>
  <si>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</si>
  <si>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</si>
  <si>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</si>
  <si>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</si>
  <si>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</si>
  <si>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</si>
  <si>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</si>
  <si>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</si>
  <si>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</si>
  <si>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</si>
  <si>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</si>
  <si>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</si>
  <si>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</si>
  <si>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</si>
  <si>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</si>
  <si>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</si>
  <si>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</si>
  <si>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</si>
  <si>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</si>
  <si>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</si>
  <si>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</si>
  <si>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</si>
  <si>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</si>
  <si>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</si>
  <si>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</si>
  <si>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</si>
  <si>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</si>
  <si>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</si>
  <si>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</si>
  <si>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</si>
  <si>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</si>
  <si>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</si>
  <si>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</si>
  <si>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</si>
  <si>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</si>
  <si>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</si>
  <si>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</si>
  <si>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</si>
  <si>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</si>
  <si>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</si>
  <si>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</si>
  <si>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</si>
  <si>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</si>
  <si>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</si>
  <si>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</si>
  <si>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</si>
  <si>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</si>
  <si>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</si>
  <si>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</si>
  <si>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</si>
  <si>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</si>
  <si>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</si>
  <si>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</si>
  <si>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</si>
  <si>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</si>
  <si>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</si>
  <si>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</si>
  <si>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</si>
  <si>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</si>
  <si>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</si>
  <si>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</si>
  <si>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</si>
  <si>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</si>
  <si>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</si>
  <si>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</si>
  <si>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</si>
  <si>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</si>
  <si>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</si>
  <si>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</si>
  <si>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</si>
  <si>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</si>
  <si>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</si>
  <si>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</si>
  <si>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</si>
  <si>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</si>
  <si>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</si>
  <si>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</si>
  <si>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</si>
  <si>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</si>
  <si>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</si>
  <si>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</si>
  <si>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</si>
  <si>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</si>
  <si>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</si>
  <si>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</si>
  <si>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</si>
  <si>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</si>
  <si>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</si>
  <si>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</si>
  <si>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</si>
  <si>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</si>
  <si>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</si>
  <si>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</si>
  <si>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</si>
  <si>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</si>
  <si>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</si>
  <si>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</si>
  <si>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</si>
  <si>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</si>
  <si>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</si>
  <si>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</si>
  <si>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</si>
  <si>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</si>
  <si>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</si>
  <si>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</si>
  <si>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</si>
  <si>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</si>
  <si>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</si>
  <si>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</si>
  <si>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</si>
  <si>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</si>
  <si>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</si>
  <si>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</si>
  <si>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</si>
  <si>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</si>
  <si>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</si>
  <si>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</si>
  <si>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</si>
  <si>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</si>
  <si>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</si>
  <si>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</si>
  <si>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</si>
  <si>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</si>
  <si>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</si>
  <si>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</si>
  <si>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</si>
  <si>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</si>
  <si>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</si>
  <si>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</si>
  <si>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</si>
  <si>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</si>
  <si>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</si>
  <si>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</si>
  <si>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</si>
  <si>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</si>
  <si>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</si>
  <si>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</si>
  <si>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</si>
  <si>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</si>
  <si>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</si>
  <si>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</si>
  <si>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</si>
  <si>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</si>
  <si>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</si>
  <si>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</si>
  <si>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</si>
  <si>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</si>
  <si>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</si>
  <si>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</si>
  <si>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</si>
  <si>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</si>
  <si>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</si>
  <si>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</si>
  <si>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</si>
  <si>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</si>
  <si>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</si>
  <si>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</si>
  <si>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</si>
  <si>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</si>
  <si>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</si>
  <si>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</si>
  <si>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</si>
  <si>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</si>
  <si>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</si>
  <si>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</si>
  <si>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</si>
  <si>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</si>
  <si>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</si>
  <si>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</si>
  <si>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</si>
  <si>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</si>
  <si>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</si>
  <si>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</si>
  <si>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</si>
  <si>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</si>
  <si>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</si>
  <si>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</si>
  <si>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</si>
  <si>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</si>
  <si>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</si>
  <si>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</si>
  <si>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</si>
  <si>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</si>
  <si>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</si>
  <si>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</si>
  <si>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</si>
  <si>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</si>
  <si>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</si>
  <si>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</si>
  <si>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</si>
  <si>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</si>
  <si>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</si>
  <si>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</si>
  <si>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</si>
  <si>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</si>
  <si>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</si>
  <si>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</si>
  <si>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</si>
  <si>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</si>
  <si>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</si>
  <si>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</si>
  <si>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</si>
  <si>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</si>
  <si>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</si>
  <si>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</si>
  <si>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</si>
  <si>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</si>
  <si>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</si>
  <si>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</si>
  <si>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</si>
  <si>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</si>
  <si>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</si>
  <si>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</si>
  <si>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</si>
  <si>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</si>
  <si>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</si>
  <si>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</si>
  <si>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</si>
  <si>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</si>
  <si>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</si>
  <si>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</si>
  <si>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</si>
  <si>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</si>
  <si>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</si>
  <si>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</si>
  <si>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</si>
  <si>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</si>
  <si>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</si>
  <si>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</si>
  <si>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</si>
  <si>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</si>
  <si>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</si>
  <si>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</si>
  <si>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</si>
  <si>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</si>
  <si>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</si>
  <si>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</si>
  <si>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</si>
  <si>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</si>
  <si>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</si>
  <si>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</si>
  <si>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</si>
  <si>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</si>
  <si>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</si>
  <si>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</si>
  <si>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</si>
  <si>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</si>
  <si>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</si>
  <si>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</si>
  <si>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</si>
  <si>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</si>
  <si>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</si>
  <si>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</si>
  <si>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</si>
  <si>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</si>
  <si>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</si>
  <si>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</si>
  <si>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</si>
  <si>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</si>
  <si>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</si>
  <si>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</si>
  <si>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</si>
  <si>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</si>
  <si>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</si>
  <si>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</si>
  <si>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</si>
  <si>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</si>
  <si>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</si>
  <si>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</si>
  <si>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</si>
  <si>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</si>
  <si>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</si>
  <si>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</si>
  <si>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</si>
  <si>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</si>
  <si>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</si>
  <si>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</si>
  <si>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</si>
  <si>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</si>
  <si>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</si>
  <si>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</si>
  <si>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</si>
  <si>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</si>
  <si>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</si>
  <si>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</si>
  <si>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</si>
  <si>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</si>
  <si>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</si>
  <si>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</si>
  <si>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</si>
  <si>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</si>
  <si>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</si>
  <si>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</si>
  <si>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</si>
  <si>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</si>
  <si>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</si>
  <si>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</si>
  <si>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</si>
  <si>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</si>
  <si>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</si>
  <si>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</si>
  <si>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</si>
  <si>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</si>
  <si>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</si>
  <si>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</si>
  <si>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</si>
  <si>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</si>
  <si>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</si>
  <si>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</si>
  <si>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</si>
  <si>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</si>
  <si>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</si>
  <si>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</si>
  <si>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</si>
  <si>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</si>
  <si>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</si>
  <si>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</si>
  <si>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</si>
  <si>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</si>
  <si>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</si>
  <si>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</si>
  <si>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</si>
  <si>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</si>
  <si>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</si>
  <si>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</si>
  <si>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</si>
  <si>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</si>
  <si>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</si>
  <si>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</si>
  <si>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</si>
  <si>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</si>
  <si>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</si>
  <si>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</si>
  <si>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</si>
  <si>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</si>
  <si>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</si>
  <si>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</si>
  <si>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</si>
  <si>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</si>
  <si>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</si>
  <si>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</si>
  <si>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</si>
  <si>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</si>
  <si>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</si>
  <si>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</si>
  <si>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</si>
  <si>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</si>
  <si>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</si>
  <si>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</si>
  <si>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</si>
  <si>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</si>
  <si>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</si>
  <si>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</si>
  <si>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</si>
  <si>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</si>
  <si>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</si>
  <si>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</si>
  <si>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</si>
  <si>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</si>
  <si>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</si>
  <si>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</si>
  <si>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</si>
  <si>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</si>
  <si>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</si>
  <si>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</si>
  <si>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</si>
  <si>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</si>
  <si>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</si>
  <si>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</si>
  <si>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</si>
  <si>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</si>
  <si>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</si>
  <si>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</si>
  <si>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</si>
  <si>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</si>
  <si>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</si>
  <si>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</si>
  <si>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</si>
  <si>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</si>
  <si>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</si>
  <si>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</si>
  <si>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</si>
  <si>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</si>
  <si>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</si>
  <si>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</si>
  <si>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</si>
  <si>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</si>
  <si>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</si>
  <si>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</si>
  <si>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</si>
  <si>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</si>
  <si>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</si>
  <si>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</si>
  <si>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</si>
  <si>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</si>
  <si>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</si>
  <si>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</si>
  <si>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</si>
  <si>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</si>
  <si>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</si>
  <si>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</si>
  <si>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</si>
  <si>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</si>
  <si>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</si>
  <si>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</si>
  <si>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</si>
  <si>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</si>
  <si>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</si>
  <si>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</si>
  <si>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</si>
  <si>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</si>
  <si>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</si>
  <si>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</si>
  <si>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</si>
  <si>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</si>
  <si>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</si>
  <si>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</si>
  <si>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</si>
  <si>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</si>
  <si>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</si>
  <si>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</si>
  <si>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</si>
  <si>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</si>
  <si>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</si>
  <si>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</si>
  <si>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</si>
  <si>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</si>
  <si>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</si>
  <si>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</si>
  <si>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</si>
  <si>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</si>
  <si>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</si>
  <si>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</si>
  <si>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</si>
  <si>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</si>
  <si>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</si>
  <si>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</si>
  <si>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</si>
  <si>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</si>
  <si>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</si>
  <si>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</si>
  <si>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</si>
  <si>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</si>
  <si>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</si>
  <si>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</si>
  <si>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</si>
  <si>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</si>
  <si>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</si>
  <si>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</si>
  <si>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</si>
  <si>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</si>
  <si>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</si>
  <si>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</si>
  <si>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</si>
  <si>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</si>
  <si>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</si>
  <si>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</si>
  <si>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</si>
  <si>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</si>
  <si>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</si>
  <si>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</si>
  <si>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</si>
  <si>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</si>
  <si>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</si>
  <si>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</si>
  <si>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</si>
  <si>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</si>
  <si>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</si>
  <si>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</si>
  <si>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</si>
  <si>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</si>
  <si>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</si>
  <si>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</si>
  <si>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</si>
  <si>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</si>
  <si>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</si>
  <si>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</si>
  <si>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</si>
  <si>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</si>
  <si>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</si>
  <si>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</si>
  <si>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</si>
  <si>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</si>
  <si>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</si>
  <si>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</si>
  <si>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</si>
  <si>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</si>
  <si>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</si>
  <si>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</si>
  <si>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</si>
  <si>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</si>
  <si>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</si>
  <si>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</si>
  <si>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</si>
  <si>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</si>
  <si>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</si>
  <si>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</si>
  <si>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</si>
  <si>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</si>
  <si>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</si>
  <si>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</si>
  <si>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</si>
  <si>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</si>
  <si>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</si>
  <si>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</si>
  <si>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</si>
  <si>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</si>
  <si>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</si>
  <si>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</si>
  <si>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</si>
  <si>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</si>
  <si>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</si>
  <si>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</si>
  <si>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</si>
  <si>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</si>
  <si>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</si>
  <si>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</si>
  <si>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</si>
  <si>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</si>
  <si>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</si>
  <si>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</si>
  <si>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</si>
  <si>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</si>
  <si>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</si>
  <si>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</si>
  <si>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</si>
  <si>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</si>
  <si>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</si>
  <si>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</si>
  <si>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</si>
  <si>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</si>
  <si>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</si>
  <si>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</si>
  <si>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</si>
  <si>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</si>
  <si>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</si>
  <si>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</si>
  <si>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</si>
  <si>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</si>
  <si>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</si>
  <si>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</si>
  <si>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</si>
  <si>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</si>
  <si>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</si>
  <si>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</si>
  <si>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</si>
  <si>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</si>
  <si>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</si>
  <si>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</si>
  <si>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</si>
  <si>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</si>
  <si>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</si>
  <si>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</si>
  <si>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</si>
  <si>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</si>
  <si>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</si>
  <si>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</si>
  <si>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</si>
  <si>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</si>
  <si>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</si>
  <si>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</si>
  <si>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</si>
  <si>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</si>
  <si>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</si>
  <si>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</si>
  <si>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</si>
  <si>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</si>
  <si>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</si>
  <si>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</si>
  <si>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</si>
  <si>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</si>
  <si>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</si>
  <si>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</si>
  <si>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</si>
  <si>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</si>
  <si>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</si>
  <si>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</si>
  <si>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</si>
  <si>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</si>
  <si>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</si>
  <si>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</si>
  <si>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</si>
  <si>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</si>
  <si>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</si>
  <si>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</si>
  <si>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</si>
  <si>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</si>
  <si>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</si>
  <si>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</si>
  <si>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</si>
  <si>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</si>
  <si>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</si>
  <si>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</si>
  <si>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</si>
  <si>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</si>
  <si>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</si>
  <si>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</si>
  <si>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</si>
  <si>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</si>
  <si>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</si>
  <si>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</si>
  <si>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</si>
  <si>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</si>
  <si>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</si>
  <si>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</si>
  <si>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</si>
  <si>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</si>
  <si>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</si>
  <si>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</si>
  <si>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</si>
  <si>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</si>
  <si>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</si>
  <si>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</si>
  <si>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</si>
  <si>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</si>
  <si>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</si>
  <si>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</si>
  <si>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</si>
  <si>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</si>
  <si>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</si>
  <si>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</si>
  <si>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</si>
  <si>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</si>
  <si>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</si>
  <si>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</si>
  <si>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</si>
  <si>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</si>
  <si>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</si>
  <si>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</si>
  <si>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</si>
  <si>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</si>
  <si>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</si>
  <si>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</si>
  <si>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</si>
  <si>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</si>
  <si>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</si>
  <si>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</si>
  <si>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</si>
  <si>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</si>
  <si>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</si>
  <si>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</si>
  <si>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</si>
  <si>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</si>
  <si>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</si>
  <si>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</si>
  <si>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</si>
  <si>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</si>
  <si>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</si>
  <si>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</si>
  <si>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</si>
  <si>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</si>
  <si>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</si>
  <si>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</si>
  <si>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</si>
  <si>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</si>
  <si>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</si>
  <si>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</si>
  <si>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</si>
  <si>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</si>
  <si>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</si>
  <si>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</si>
  <si>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</si>
  <si>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</si>
  <si>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</si>
  <si>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</si>
  <si>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</si>
  <si>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</si>
  <si>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</si>
  <si>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</si>
  <si>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</si>
  <si>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</si>
  <si>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</si>
  <si>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</si>
  <si>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</si>
  <si>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</si>
  <si>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</si>
  <si>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</si>
  <si>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</si>
  <si>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</si>
  <si>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</si>
  <si>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</si>
  <si>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</si>
  <si>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</si>
  <si>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</si>
  <si>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</si>
  <si>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</si>
  <si>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</si>
  <si>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</si>
  <si>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</si>
  <si>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</si>
  <si>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</si>
  <si>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</si>
  <si>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</si>
  <si>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</si>
  <si>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</si>
  <si>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</si>
  <si>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</si>
  <si>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</si>
  <si>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</si>
  <si>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</si>
  <si>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</si>
  <si>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</si>
  <si>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</si>
  <si>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</si>
  <si>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</si>
  <si>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</si>
  <si>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</si>
  <si>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</si>
  <si>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</si>
  <si>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</si>
  <si>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</si>
  <si>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</si>
  <si>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</si>
  <si>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</si>
  <si>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</si>
  <si>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</si>
  <si>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</si>
  <si>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</si>
  <si>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</si>
  <si>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</si>
  <si>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</si>
  <si>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</si>
  <si>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</si>
  <si>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</si>
  <si>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</si>
  <si>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</si>
  <si>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</si>
  <si>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</si>
  <si>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</si>
  <si>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</si>
  <si>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</si>
  <si>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</si>
  <si>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</si>
  <si>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</si>
  <si>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</si>
  <si>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</si>
  <si>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</si>
  <si>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</si>
  <si>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</si>
  <si>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</si>
  <si>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</si>
  <si>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</si>
  <si>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</si>
  <si>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</si>
  <si>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</si>
  <si>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</si>
  <si>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</si>
  <si>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</si>
  <si>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</si>
  <si>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</si>
  <si>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</si>
  <si>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</si>
  <si>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</si>
  <si>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</si>
  <si>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</si>
  <si>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</si>
  <si>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</si>
  <si>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</si>
  <si>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</si>
  <si>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</si>
  <si>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</si>
  <si>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</si>
  <si>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</si>
  <si>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</si>
  <si>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</si>
  <si>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</si>
  <si>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</si>
  <si>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</si>
  <si>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</si>
  <si>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</si>
  <si>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</si>
  <si>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</si>
  <si>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</si>
  <si>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</si>
  <si>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are to be</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</si>
  <si>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</si>
  <si>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</si>
  <si>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</si>
  <si>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</si>
  <si>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</si>
  <si>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</si>
  <si>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</si>
  <si>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dispatch</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</si>
  <si>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</si>
  <si>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</si>
  <si>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</si>
  <si>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</si>
  <si>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</si>
  <si>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</si>
  <si>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</si>
  <si>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loading</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</si>
  <si>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</si>
  <si>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</si>
  <si>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</si>
  <si>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</si>
  <si>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</si>
  <si>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</si>
  <si>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</si>
  <si>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transport</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</si>
  <si>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</si>
  <si>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</si>
  <si>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</si>
  <si>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</si>
  <si>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</si>
  <si>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</si>
  <si>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</si>
  <si>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</si>
  <si>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awaiting uplift</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</si>
  <si>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</si>
  <si>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</si>
  <si>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</si>
  <si>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</si>
  <si>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</si>
  <si>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</si>
  <si>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</si>
  <si>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being loaded</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</si>
  <si>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</si>
  <si>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</si>
  <si>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</si>
  <si>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</si>
  <si>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</si>
  <si>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</si>
  <si>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</si>
  <si>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being uplifted</t>
  </si>
  <si>
    <t xml:space="preserve">Station time zones (IANA tz database rules; DST windows cover the Oct-2026 programme)</t>
  </si>
  <si>
    <t xml:space="preserve">by phone</t>
  </si>
  <si>
    <t xml:space="preserve">not ok</t>
  </si>
  <si>
    <t xml:space="preserve">0 discrepancies</t>
  </si>
  <si>
    <t xml:space="preserve">will follow</t>
  </si>
  <si>
    <t xml:space="preserve">is to be</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</si>
  <si>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</si>
  <si>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</si>
  <si>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</si>
  <si>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</si>
  <si>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</si>
  <si>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</si>
  <si>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</si>
  <si>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</si>
  <si>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</si>
  <si>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</si>
  <si>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nil awaiting</t>
  </si>
  <si>
    <t xml:space="preserve">Asia/Kuala_Lumpur</t>
  </si>
  <si>
    <t xml:space="preserve">none</t>
  </si>
  <si>
    <t xml:space="preserve">on the phone</t>
  </si>
  <si>
    <t xml:space="preserve">unsatisfactory</t>
  </si>
  <si>
    <t xml:space="preserve">0 expired</t>
  </si>
  <si>
    <t xml:space="preserve">to be advised</t>
  </si>
  <si>
    <t xml:space="preserve">nil pending</t>
  </si>
  <si>
    <t xml:space="preserve">nil</t>
  </si>
  <si>
    <t xml:space="preserve">over the phone</t>
  </si>
  <si>
    <t xml:space="preserve">not acceptable</t>
  </si>
  <si>
    <t xml:space="preserve">0 fail</t>
  </si>
  <si>
    <t xml:space="preserve">not yet</t>
  </si>
  <si>
    <t xml:space="preserve">nil tba</t>
  </si>
  <si>
    <t xml:space="preserve">null</t>
  </si>
  <si>
    <t xml:space="preserve">told</t>
  </si>
  <si>
    <t xml:space="preserve">unacceptable</t>
  </si>
  <si>
    <t xml:space="preserve">0 failed</t>
  </si>
  <si>
    <t xml:space="preserve">yet to</t>
  </si>
  <si>
    <t xml:space="preserve">nil tbc</t>
  </si>
  <si>
    <t xml:space="preserve">Europe/London</t>
  </si>
  <si>
    <t xml:space="preserve">same</t>
  </si>
  <si>
    <t xml:space="preserve">told by</t>
  </si>
  <si>
    <t xml:space="preserve">not satisfactory</t>
  </si>
  <si>
    <t xml:space="preserve">0 fails</t>
  </si>
  <si>
    <t xml:space="preserve">not confirmed</t>
  </si>
  <si>
    <t xml:space="preserve">nil tbd</t>
  </si>
  <si>
    <t xml:space="preserve">Asia/Jakarta</t>
  </si>
  <si>
    <t xml:space="preserve">later</t>
  </si>
  <si>
    <t xml:space="preserve">call with</t>
  </si>
  <si>
    <t xml:space="preserve">below standard</t>
  </si>
  <si>
    <t xml:space="preserve">0 failure</t>
  </si>
  <si>
    <t xml:space="preserve">not received</t>
  </si>
  <si>
    <t xml:space="preserve">nil waiting</t>
  </si>
  <si>
    <t xml:space="preserve">Asia/Ho_Chi_Minh</t>
  </si>
  <si>
    <t xml:space="preserve">unknown</t>
  </si>
  <si>
    <t xml:space="preserve">whatsapp call</t>
  </si>
  <si>
    <t xml:space="preserve">shortfall</t>
  </si>
  <si>
    <t xml:space="preserve">0 leaking</t>
  </si>
  <si>
    <t xml:space="preserve">to be provided</t>
  </si>
  <si>
    <t xml:space="preserve">no action awaiting</t>
  </si>
  <si>
    <t xml:space="preserve">Asia/Tokyo</t>
  </si>
  <si>
    <t xml:space="preserve">x</t>
  </si>
  <si>
    <t xml:space="preserve">by call</t>
  </si>
  <si>
    <t xml:space="preserve">shortage</t>
  </si>
  <si>
    <t xml:space="preserve">0 missing</t>
  </si>
  <si>
    <t xml:space="preserve">will be uploaded</t>
  </si>
  <si>
    <t xml:space="preserve">no action pending</t>
  </si>
  <si>
    <t xml:space="preserve">xx</t>
  </si>
  <si>
    <t xml:space="preserve">short by</t>
  </si>
  <si>
    <t xml:space="preserve">0 nok</t>
  </si>
  <si>
    <t xml:space="preserve">will be emailed</t>
  </si>
  <si>
    <t xml:space="preserve">no action tba</t>
  </si>
  <si>
    <t xml:space="preserve">Asia/Hong_Kong</t>
  </si>
  <si>
    <t xml:space="preserve">xxx</t>
  </si>
  <si>
    <t xml:space="preserve">discrepancy</t>
  </si>
  <si>
    <t xml:space="preserve">0 non conforming</t>
  </si>
  <si>
    <t xml:space="preserve">will be sent</t>
  </si>
  <si>
    <t xml:space="preserve">no action tbc</t>
  </si>
  <si>
    <t xml:space="preserve">Australia/Adelaide</t>
  </si>
  <si>
    <t xml:space="preserve">test</t>
  </si>
  <si>
    <t xml:space="preserve">discrepancies</t>
  </si>
  <si>
    <t xml:space="preserve">0 nonconforming</t>
  </si>
  <si>
    <t xml:space="preserve">will be attached</t>
  </si>
  <si>
    <t xml:space="preserve">no action tbd</t>
  </si>
  <si>
    <t xml:space="preserve">Source: IANA tz database. Europe/London BST ends Sun 25-Oct-2026 01:00 UTC; Australia/Adelaide ACDT (UTC+10:30) starts Sun 4-Oct-2026 02:00 local (03-Oct 16:30 UTC). No DST at other stations.</t>
  </si>
  <si>
    <t xml:space="preserve">dummy</t>
  </si>
  <si>
    <t xml:space="preserve">defect</t>
  </si>
  <si>
    <t xml:space="preserve">0 not acceptable</t>
  </si>
  <si>
    <t xml:space="preserve">will be provided</t>
  </si>
  <si>
    <t xml:space="preserve">no action waiting</t>
  </si>
  <si>
    <t xml:space="preserve">notapplicable</t>
  </si>
  <si>
    <t xml:space="preserve">defective</t>
  </si>
  <si>
    <t xml:space="preserve">0 not ok</t>
  </si>
  <si>
    <t xml:space="preserve">to be attached</t>
  </si>
  <si>
    <t xml:space="preserve">no actions awaiting</t>
  </si>
  <si>
    <t xml:space="preserve">nophoto</t>
  </si>
  <si>
    <t xml:space="preserve">defects</t>
  </si>
  <si>
    <t xml:space="preserve">0 not satisfactory</t>
  </si>
  <si>
    <t xml:space="preserve">to be sent</t>
  </si>
  <si>
    <t xml:space="preserve">no actions pending</t>
  </si>
  <si>
    <t xml:space="preserve">noevidence</t>
  </si>
  <si>
    <t xml:space="preserve">dirty</t>
  </si>
  <si>
    <t xml:space="preserve">0 not to spec</t>
  </si>
  <si>
    <t xml:space="preserve">to be emailed</t>
  </si>
  <si>
    <t xml:space="preserve">no actions tba</t>
  </si>
  <si>
    <t xml:space="preserve">visualcheck</t>
  </si>
  <si>
    <t xml:space="preserve">damaged</t>
  </si>
  <si>
    <t xml:space="preserve">0 reject</t>
  </si>
  <si>
    <t xml:space="preserve">to be uploaded</t>
  </si>
  <si>
    <t xml:space="preserve">no actions tbc</t>
  </si>
  <si>
    <t xml:space="preserve">visuallychecked</t>
  </si>
  <si>
    <t xml:space="preserve">missing</t>
  </si>
  <si>
    <t xml:space="preserve">0 rejected</t>
  </si>
  <si>
    <t xml:space="preserve">not uploaded</t>
  </si>
  <si>
    <t xml:space="preserve">no actions tbd</t>
  </si>
  <si>
    <t xml:space="preserve">visuallyinspected</t>
  </si>
  <si>
    <t xml:space="preserve">broken</t>
  </si>
  <si>
    <t xml:space="preserve">0 rejects</t>
  </si>
  <si>
    <t xml:space="preserve">will upload</t>
  </si>
  <si>
    <t xml:space="preserve">no actions waiting</t>
  </si>
  <si>
    <t xml:space="preserve">checkedok</t>
  </si>
  <si>
    <t xml:space="preserve">leaking</t>
  </si>
  <si>
    <t xml:space="preserve">0 shortage</t>
  </si>
  <si>
    <t xml:space="preserve">will email</t>
  </si>
  <si>
    <t xml:space="preserve">no answer awaiting</t>
  </si>
  <si>
    <t xml:space="preserve">sighted</t>
  </si>
  <si>
    <t xml:space="preserve">expired</t>
  </si>
  <si>
    <t xml:space="preserve">0 shortfall</t>
  </si>
  <si>
    <t xml:space="preserve">will send</t>
  </si>
  <si>
    <t xml:space="preserve">no answer pending</t>
  </si>
  <si>
    <t xml:space="preserve">confirmed</t>
  </si>
  <si>
    <t xml:space="preserve">non conforming</t>
  </si>
  <si>
    <t xml:space="preserve">0 unacceptable</t>
  </si>
  <si>
    <t xml:space="preserve">upload later</t>
  </si>
  <si>
    <t xml:space="preserve">no answer tba</t>
  </si>
  <si>
    <t xml:space="preserve">notrequired</t>
  </si>
  <si>
    <t xml:space="preserve">nonconforming</t>
  </si>
  <si>
    <t xml:space="preserve">0 unsatisfactory</t>
  </si>
  <si>
    <t xml:space="preserve">send later</t>
  </si>
  <si>
    <t xml:space="preserve">no answer tbc</t>
  </si>
  <si>
    <t xml:space="preserve">phototaken</t>
  </si>
  <si>
    <t xml:space="preserve">not to spec</t>
  </si>
  <si>
    <t xml:space="preserve">any below standard</t>
  </si>
  <si>
    <t xml:space="preserve">no answer tbd</t>
  </si>
  <si>
    <t xml:space="preserve">will</t>
  </si>
  <si>
    <t xml:space="preserve">byphone</t>
  </si>
  <si>
    <t xml:space="preserve">short 1</t>
  </si>
  <si>
    <t xml:space="preserve">any broken</t>
  </si>
  <si>
    <t xml:space="preserve">no answer waiting</t>
  </si>
  <si>
    <t xml:space="preserve">to be</t>
  </si>
  <si>
    <t xml:space="preserve">aspergld</t>
  </si>
  <si>
    <t xml:space="preserve">short 2</t>
  </si>
  <si>
    <t xml:space="preserve">any damaged</t>
  </si>
  <si>
    <t xml:space="preserve">no awaiting</t>
  </si>
  <si>
    <t xml:space="preserve">yet</t>
  </si>
  <si>
    <t xml:space="preserve">attached</t>
  </si>
  <si>
    <t xml:space="preserve">short 3</t>
  </si>
  <si>
    <t xml:space="preserve">any defect</t>
  </si>
  <si>
    <t xml:space="preserve">no ca awaiting</t>
  </si>
  <si>
    <t xml:space="preserve">visually</t>
  </si>
  <si>
    <t xml:space="preserve">short 4</t>
  </si>
  <si>
    <t xml:space="preserve">any defective</t>
  </si>
  <si>
    <t xml:space="preserve">no ca pending</t>
  </si>
  <si>
    <t xml:space="preserve">awaited</t>
  </si>
  <si>
    <t xml:space="preserve">self</t>
  </si>
  <si>
    <t xml:space="preserve">short 5</t>
  </si>
  <si>
    <t xml:space="preserve">any defects</t>
  </si>
  <si>
    <t xml:space="preserve">no ca tba</t>
  </si>
  <si>
    <t xml:space="preserve">outstanding</t>
  </si>
  <si>
    <t xml:space="preserve">sameaspic</t>
  </si>
  <si>
    <t xml:space="preserve">short 6</t>
  </si>
  <si>
    <t xml:space="preserve">any dirty</t>
  </si>
  <si>
    <t xml:space="preserve">no ca tbc</t>
  </si>
  <si>
    <t xml:space="preserve">tomorrow</t>
  </si>
  <si>
    <t xml:space="preserve">pic</t>
  </si>
  <si>
    <t xml:space="preserve">short 7</t>
  </si>
  <si>
    <t xml:space="preserve">any discrepancies</t>
  </si>
  <si>
    <t xml:space="preserve">no ca tbd</t>
  </si>
  <si>
    <t xml:space="preserve">being</t>
  </si>
  <si>
    <t xml:space="preserve">me</t>
  </si>
  <si>
    <t xml:space="preserve">short 8</t>
  </si>
  <si>
    <t xml:space="preserve">any discrepancy</t>
  </si>
  <si>
    <t xml:space="preserve">no ca waiting</t>
  </si>
  <si>
    <t xml:space="preserve">expected</t>
  </si>
  <si>
    <t xml:space="preserve">myself</t>
  </si>
  <si>
    <t xml:space="preserve">short 9</t>
  </si>
  <si>
    <t xml:space="preserve">any expired</t>
  </si>
  <si>
    <t xml:space="preserve">no cas awaiting</t>
  </si>
  <si>
    <t xml:space="preserve">coming</t>
  </si>
  <si>
    <t xml:space="preserve">good</t>
  </si>
  <si>
    <t xml:space="preserve">short 10</t>
  </si>
  <si>
    <t xml:space="preserve">any fail</t>
  </si>
  <si>
    <t xml:space="preserve">no cas pending</t>
  </si>
  <si>
    <t xml:space="preserve">not in</t>
  </si>
  <si>
    <t xml:space="preserve">passed</t>
  </si>
  <si>
    <t xml:space="preserve">short 11</t>
  </si>
  <si>
    <t xml:space="preserve">any failed</t>
  </si>
  <si>
    <t xml:space="preserve">no cas tba</t>
  </si>
  <si>
    <t xml:space="preserve">still with</t>
  </si>
  <si>
    <t xml:space="preserve">satisfactory</t>
  </si>
  <si>
    <t xml:space="preserve">short 12</t>
  </si>
  <si>
    <t xml:space="preserve">any fails</t>
  </si>
  <si>
    <t xml:space="preserve">no cas tbc</t>
  </si>
  <si>
    <t xml:space="preserve">not sent</t>
  </si>
  <si>
    <t xml:space="preserve">accepted</t>
  </si>
  <si>
    <t xml:space="preserve">short 13</t>
  </si>
  <si>
    <t xml:space="preserve">any failure</t>
  </si>
  <si>
    <t xml:space="preserve">no cas tbd</t>
  </si>
  <si>
    <t xml:space="preserve">not shared</t>
  </si>
  <si>
    <t xml:space="preserve">fine</t>
  </si>
  <si>
    <t xml:space="preserve">short 14</t>
  </si>
  <si>
    <t xml:space="preserve">any leaking</t>
  </si>
  <si>
    <t xml:space="preserve">no cas waiting</t>
  </si>
  <si>
    <t xml:space="preserve">not forwarded</t>
  </si>
  <si>
    <t xml:space="preserve">noted</t>
  </si>
  <si>
    <t xml:space="preserve">short 15</t>
  </si>
  <si>
    <t xml:space="preserve">any missing</t>
  </si>
  <si>
    <t xml:space="preserve">no clarification awaiting</t>
  </si>
  <si>
    <t xml:space="preserve">not scanned</t>
  </si>
  <si>
    <t xml:space="preserve">complete</t>
  </si>
  <si>
    <t xml:space="preserve">short 16</t>
  </si>
  <si>
    <t xml:space="preserve">any nok</t>
  </si>
  <si>
    <t xml:space="preserve">no clarification pending</t>
  </si>
  <si>
    <t xml:space="preserve">not filed</t>
  </si>
  <si>
    <t xml:space="preserve">completed</t>
  </si>
  <si>
    <t xml:space="preserve">short 17</t>
  </si>
  <si>
    <t xml:space="preserve">any non conforming</t>
  </si>
  <si>
    <t xml:space="preserve">no clarification tba</t>
  </si>
  <si>
    <t xml:space="preserve">in progress</t>
  </si>
  <si>
    <t xml:space="preserve">notavailable</t>
  </si>
  <si>
    <t xml:space="preserve">short 18</t>
  </si>
  <si>
    <t xml:space="preserve">any nonconforming</t>
  </si>
  <si>
    <t xml:space="preserve">no clarification tbc</t>
  </si>
  <si>
    <t xml:space="preserve">notprovided</t>
  </si>
  <si>
    <t xml:space="preserve">short 19</t>
  </si>
  <si>
    <t xml:space="preserve">any not acceptable</t>
  </si>
  <si>
    <t xml:space="preserve">no clarification tbd</t>
  </si>
  <si>
    <t xml:space="preserve">nobatch</t>
  </si>
  <si>
    <t xml:space="preserve">short 20</t>
  </si>
  <si>
    <t xml:space="preserve">any not ok</t>
  </si>
  <si>
    <t xml:space="preserve">no clarification waiting</t>
  </si>
  <si>
    <t xml:space="preserve">nobatchno</t>
  </si>
  <si>
    <t xml:space="preserve">short 21</t>
  </si>
  <si>
    <t xml:space="preserve">any not satisfactory</t>
  </si>
  <si>
    <t xml:space="preserve">no clarifications awaiting</t>
  </si>
  <si>
    <t xml:space="preserve">nobatchnumber</t>
  </si>
  <si>
    <t xml:space="preserve">short 22</t>
  </si>
  <si>
    <t xml:space="preserve">any not to spec</t>
  </si>
  <si>
    <t xml:space="preserve">no clarifications pending</t>
  </si>
  <si>
    <t xml:space="preserve">seelabel</t>
  </si>
  <si>
    <t xml:space="preserve">short 23</t>
  </si>
  <si>
    <t xml:space="preserve">any reject</t>
  </si>
  <si>
    <t xml:space="preserve">no clarifications tba</t>
  </si>
  <si>
    <t xml:space="preserve">unknownbatch</t>
  </si>
  <si>
    <t xml:space="preserve">short 24</t>
  </si>
  <si>
    <t xml:space="preserve">any rejected</t>
  </si>
  <si>
    <t xml:space="preserve">no clarifications tbc</t>
  </si>
  <si>
    <t xml:space="preserve">nonerequired</t>
  </si>
  <si>
    <t xml:space="preserve">short 25</t>
  </si>
  <si>
    <t xml:space="preserve">any rejects</t>
  </si>
  <si>
    <t xml:space="preserve">no clarifications tbd</t>
  </si>
  <si>
    <t xml:space="preserve">nocarequired</t>
  </si>
  <si>
    <t xml:space="preserve">short 26</t>
  </si>
  <si>
    <t xml:space="preserve">any shortage</t>
  </si>
  <si>
    <t xml:space="preserve">no clarifications waiting</t>
  </si>
  <si>
    <t xml:space="preserve">noca</t>
  </si>
  <si>
    <t xml:space="preserve">short 27</t>
  </si>
  <si>
    <t xml:space="preserve">any shortfall</t>
  </si>
  <si>
    <t xml:space="preserve">no corrective action awaiting</t>
  </si>
  <si>
    <t xml:space="preserve">nilca</t>
  </si>
  <si>
    <t xml:space="preserve">short 28</t>
  </si>
  <si>
    <t xml:space="preserve">any unacceptable</t>
  </si>
  <si>
    <t xml:space="preserve">no corrective action pending</t>
  </si>
  <si>
    <t xml:space="preserve">noactionrequired</t>
  </si>
  <si>
    <t xml:space="preserve">short 29</t>
  </si>
  <si>
    <t xml:space="preserve">any unsatisfactory</t>
  </si>
  <si>
    <t xml:space="preserve">no corrective action tba</t>
  </si>
  <si>
    <t xml:space="preserve">noactionneeded</t>
  </si>
  <si>
    <t xml:space="preserve">short 30</t>
  </si>
  <si>
    <t xml:space="preserve">below standard 0</t>
  </si>
  <si>
    <t xml:space="preserve">no corrective action tbc</t>
  </si>
  <si>
    <t xml:space="preserve">nonenecessary</t>
  </si>
  <si>
    <t xml:space="preserve">1 short</t>
  </si>
  <si>
    <t xml:space="preserve">below standard found 0</t>
  </si>
  <si>
    <t xml:space="preserve">no corrective action tbd</t>
  </si>
  <si>
    <t xml:space="preserve">done</t>
  </si>
  <si>
    <t xml:space="preserve">2 short</t>
  </si>
  <si>
    <t xml:space="preserve">below standard found nil</t>
  </si>
  <si>
    <t xml:space="preserve">no corrective action waiting</t>
  </si>
  <si>
    <t xml:space="preserve">yes</t>
  </si>
  <si>
    <t xml:space="preserve">3 short</t>
  </si>
  <si>
    <t xml:space="preserve">below standard found none</t>
  </si>
  <si>
    <t xml:space="preserve">no document awaiting</t>
  </si>
  <si>
    <t xml:space="preserve">checked</t>
  </si>
  <si>
    <t xml:space="preserve">4 short</t>
  </si>
  <si>
    <t xml:space="preserve">below standard free</t>
  </si>
  <si>
    <t xml:space="preserve">no document pending</t>
  </si>
  <si>
    <t xml:space="preserve">ok</t>
  </si>
  <si>
    <t xml:space="preserve">5 short</t>
  </si>
  <si>
    <t xml:space="preserve">below standard nil</t>
  </si>
  <si>
    <t xml:space="preserve">no document tba</t>
  </si>
  <si>
    <t xml:space="preserve">okay</t>
  </si>
  <si>
    <t xml:space="preserve">6 short</t>
  </si>
  <si>
    <t xml:space="preserve">below standard none</t>
  </si>
  <si>
    <t xml:space="preserve">no document tbc</t>
  </si>
  <si>
    <t xml:space="preserve">visual</t>
  </si>
  <si>
    <t xml:space="preserve">7 short</t>
  </si>
  <si>
    <t xml:space="preserve">below standard not found</t>
  </si>
  <si>
    <t xml:space="preserve">no document tbd</t>
  </si>
  <si>
    <t xml:space="preserve">8 short</t>
  </si>
  <si>
    <t xml:space="preserve">below standard noted 0</t>
  </si>
  <si>
    <t xml:space="preserve">no document waiting</t>
  </si>
  <si>
    <t xml:space="preserve">naverbal</t>
  </si>
  <si>
    <t xml:space="preserve">9 short</t>
  </si>
  <si>
    <t xml:space="preserve">below standard nothing</t>
  </si>
  <si>
    <t xml:space="preserve">no documents awaiting</t>
  </si>
  <si>
    <t xml:space="preserve">photo</t>
  </si>
  <si>
    <t xml:space="preserve">10 short</t>
  </si>
  <si>
    <t xml:space="preserve">below standard zero</t>
  </si>
  <si>
    <t xml:space="preserve">no documents pending</t>
  </si>
  <si>
    <t xml:space="preserve">email</t>
  </si>
  <si>
    <t xml:space="preserve">11 short</t>
  </si>
  <si>
    <t xml:space="preserve">broken 0</t>
  </si>
  <si>
    <t xml:space="preserve">no documents tba</t>
  </si>
  <si>
    <t xml:space="preserve">seen</t>
  </si>
  <si>
    <t xml:space="preserve">12 short</t>
  </si>
  <si>
    <t xml:space="preserve">broken found 0</t>
  </si>
  <si>
    <t xml:space="preserve">no documents tbc</t>
  </si>
  <si>
    <t xml:space="preserve">13 short</t>
  </si>
  <si>
    <t xml:space="preserve">broken found nil</t>
  </si>
  <si>
    <t xml:space="preserve">no documents tbd</t>
  </si>
  <si>
    <t xml:space="preserve">14 short</t>
  </si>
  <si>
    <t xml:space="preserve">broken found none</t>
  </si>
  <si>
    <t xml:space="preserve">no documents waiting</t>
  </si>
  <si>
    <t xml:space="preserve">15 short</t>
  </si>
  <si>
    <t xml:space="preserve">broken free</t>
  </si>
  <si>
    <t xml:space="preserve">no follow up awaiting</t>
  </si>
  <si>
    <t xml:space="preserve">16 short</t>
  </si>
  <si>
    <t xml:space="preserve">broken nil</t>
  </si>
  <si>
    <t xml:space="preserve">no follow up pending</t>
  </si>
  <si>
    <t xml:space="preserve">17 short</t>
  </si>
  <si>
    <t xml:space="preserve">broken none</t>
  </si>
  <si>
    <t xml:space="preserve">no follow up tba</t>
  </si>
  <si>
    <t xml:space="preserve">18 short</t>
  </si>
  <si>
    <t xml:space="preserve">broken not found</t>
  </si>
  <si>
    <t xml:space="preserve">no follow up tbc</t>
  </si>
  <si>
    <t xml:space="preserve">19 short</t>
  </si>
  <si>
    <t xml:space="preserve">broken noted 0</t>
  </si>
  <si>
    <t xml:space="preserve">no follow up tbd</t>
  </si>
  <si>
    <t xml:space="preserve">20 short</t>
  </si>
  <si>
    <t xml:space="preserve">broken nothing</t>
  </si>
  <si>
    <t xml:space="preserve">no follow up waiting</t>
  </si>
  <si>
    <t xml:space="preserve">21 short</t>
  </si>
  <si>
    <t xml:space="preserve">broken zero</t>
  </si>
  <si>
    <t xml:space="preserve">no further action awaiting</t>
  </si>
  <si>
    <t xml:space="preserve">22 short</t>
  </si>
  <si>
    <t xml:space="preserve">damaged 0</t>
  </si>
  <si>
    <t xml:space="preserve">no further action pending</t>
  </si>
  <si>
    <t xml:space="preserve">23 short</t>
  </si>
  <si>
    <t xml:space="preserve">damaged found 0</t>
  </si>
  <si>
    <t xml:space="preserve">no further action tba</t>
  </si>
  <si>
    <t xml:space="preserve">24 short</t>
  </si>
  <si>
    <t xml:space="preserve">damaged found nil</t>
  </si>
  <si>
    <t xml:space="preserve">no further action tbc</t>
  </si>
  <si>
    <t xml:space="preserve">25 short</t>
  </si>
  <si>
    <t xml:space="preserve">damaged found none</t>
  </si>
  <si>
    <t xml:space="preserve">no further action tbd</t>
  </si>
  <si>
    <t xml:space="preserve">26 short</t>
  </si>
  <si>
    <t xml:space="preserve">damaged free</t>
  </si>
  <si>
    <t xml:space="preserve">no further action waiting</t>
  </si>
  <si>
    <t xml:space="preserve">27 short</t>
  </si>
  <si>
    <t xml:space="preserve">damaged nil</t>
  </si>
  <si>
    <t xml:space="preserve">no issue awaiting</t>
  </si>
  <si>
    <t xml:space="preserve">28 short</t>
  </si>
  <si>
    <t xml:space="preserve">damaged none</t>
  </si>
  <si>
    <t xml:space="preserve">no issue pending</t>
  </si>
  <si>
    <t xml:space="preserve">29 short</t>
  </si>
  <si>
    <t xml:space="preserve">damaged not found</t>
  </si>
  <si>
    <t xml:space="preserve">no issue tba</t>
  </si>
  <si>
    <t xml:space="preserve">30 short</t>
  </si>
  <si>
    <t xml:space="preserve">damaged noted 0</t>
  </si>
  <si>
    <t xml:space="preserve">no issue tbc</t>
  </si>
  <si>
    <t xml:space="preserve">damaged nothing</t>
  </si>
  <si>
    <t xml:space="preserve">no issue tbd</t>
  </si>
  <si>
    <t xml:space="preserve">damaged zero</t>
  </si>
  <si>
    <t xml:space="preserve">no issue waiting</t>
  </si>
  <si>
    <t xml:space="preserve">defect 0</t>
  </si>
  <si>
    <t xml:space="preserve">no issues awaiting</t>
  </si>
  <si>
    <t xml:space="preserve">defect found 0</t>
  </si>
  <si>
    <t xml:space="preserve">no issues pending</t>
  </si>
  <si>
    <t xml:space="preserve">defect found nil</t>
  </si>
  <si>
    <t xml:space="preserve">no issues tba</t>
  </si>
  <si>
    <t xml:space="preserve">defect found none</t>
  </si>
  <si>
    <t xml:space="preserve">no issues tbc</t>
  </si>
  <si>
    <t xml:space="preserve">defect free</t>
  </si>
  <si>
    <t xml:space="preserve">no issues tbd</t>
  </si>
  <si>
    <t xml:space="preserve">defect nil</t>
  </si>
  <si>
    <t xml:space="preserve">no issues waiting</t>
  </si>
  <si>
    <t xml:space="preserve">defect none</t>
  </si>
  <si>
    <t xml:space="preserve">no item awaiting</t>
  </si>
  <si>
    <t xml:space="preserve">defect not found</t>
  </si>
  <si>
    <t xml:space="preserve">no item pending</t>
  </si>
  <si>
    <t xml:space="preserve">defect noted 0</t>
  </si>
  <si>
    <t xml:space="preserve">no item tba</t>
  </si>
  <si>
    <t xml:space="preserve">defect nothing</t>
  </si>
  <si>
    <t xml:space="preserve">no item tbc</t>
  </si>
  <si>
    <t xml:space="preserve">defect zero</t>
  </si>
  <si>
    <t xml:space="preserve">no item tbd</t>
  </si>
  <si>
    <t xml:space="preserve">defective 0</t>
  </si>
  <si>
    <t xml:space="preserve">no item waiting</t>
  </si>
  <si>
    <t xml:space="preserve">defective found 0</t>
  </si>
  <si>
    <t xml:space="preserve">no items awaiting</t>
  </si>
  <si>
    <t xml:space="preserve">defective found nil</t>
  </si>
  <si>
    <t xml:space="preserve">no items pending</t>
  </si>
  <si>
    <t xml:space="preserve">defective found none</t>
  </si>
  <si>
    <t xml:space="preserve">no items tba</t>
  </si>
  <si>
    <t xml:space="preserve">defective free</t>
  </si>
  <si>
    <t xml:space="preserve">no items tbc</t>
  </si>
  <si>
    <t xml:space="preserve">defective nil</t>
  </si>
  <si>
    <t xml:space="preserve">no items tbd</t>
  </si>
  <si>
    <t xml:space="preserve">defective none</t>
  </si>
  <si>
    <t xml:space="preserve">no items waiting</t>
  </si>
  <si>
    <t xml:space="preserve">defective not found</t>
  </si>
  <si>
    <t xml:space="preserve">no longer awaiting</t>
  </si>
  <si>
    <t xml:space="preserve">defective noted 0</t>
  </si>
  <si>
    <t xml:space="preserve">no longer pending</t>
  </si>
  <si>
    <t xml:space="preserve">defective nothing</t>
  </si>
  <si>
    <t xml:space="preserve">no pending</t>
  </si>
  <si>
    <t xml:space="preserve">defective zero</t>
  </si>
  <si>
    <t xml:space="preserve">no queries awaiting</t>
  </si>
  <si>
    <t xml:space="preserve">defects 0</t>
  </si>
  <si>
    <t xml:space="preserve">no queries pending</t>
  </si>
  <si>
    <t xml:space="preserve">defects found 0</t>
  </si>
  <si>
    <t xml:space="preserve">no queries tba</t>
  </si>
  <si>
    <t xml:space="preserve">defects found nil</t>
  </si>
  <si>
    <t xml:space="preserve">no queries tbc</t>
  </si>
  <si>
    <t xml:space="preserve">defects found none</t>
  </si>
  <si>
    <t xml:space="preserve">no queries tbd</t>
  </si>
  <si>
    <t xml:space="preserve">defects free</t>
  </si>
  <si>
    <t xml:space="preserve">no queries waiting</t>
  </si>
  <si>
    <t xml:space="preserve">defects nil</t>
  </si>
  <si>
    <t xml:space="preserve">no query awaiting</t>
  </si>
  <si>
    <t xml:space="preserve">defects none</t>
  </si>
  <si>
    <t xml:space="preserve">no query pending</t>
  </si>
  <si>
    <t xml:space="preserve">defects not found</t>
  </si>
  <si>
    <t xml:space="preserve">no query tba</t>
  </si>
  <si>
    <t xml:space="preserve">defects noted 0</t>
  </si>
  <si>
    <t xml:space="preserve">no query tbc</t>
  </si>
  <si>
    <t xml:space="preserve">defects nothing</t>
  </si>
  <si>
    <t xml:space="preserve">no query tbd</t>
  </si>
  <si>
    <t xml:space="preserve">defects zero</t>
  </si>
  <si>
    <t xml:space="preserve">no query waiting</t>
  </si>
  <si>
    <t xml:space="preserve">dirty 0</t>
  </si>
  <si>
    <t xml:space="preserve">no reply awaiting</t>
  </si>
  <si>
    <t xml:space="preserve">dirty found 0</t>
  </si>
  <si>
    <t xml:space="preserve">no reply pending</t>
  </si>
  <si>
    <t xml:space="preserve">dirty found nil</t>
  </si>
  <si>
    <t xml:space="preserve">no reply tba</t>
  </si>
  <si>
    <t xml:space="preserve">dirty found none</t>
  </si>
  <si>
    <t xml:space="preserve">no reply tbc</t>
  </si>
  <si>
    <t xml:space="preserve">dirty free</t>
  </si>
  <si>
    <t xml:space="preserve">no reply tbd</t>
  </si>
  <si>
    <t xml:space="preserve">dirty nil</t>
  </si>
  <si>
    <t xml:space="preserve">no reply waiting</t>
  </si>
  <si>
    <t xml:space="preserve">dirty none</t>
  </si>
  <si>
    <t xml:space="preserve">no tba</t>
  </si>
  <si>
    <t xml:space="preserve">dirty not found</t>
  </si>
  <si>
    <t xml:space="preserve">no tbc</t>
  </si>
  <si>
    <t xml:space="preserve">dirty noted 0</t>
  </si>
  <si>
    <t xml:space="preserve">no tbd</t>
  </si>
  <si>
    <t xml:space="preserve">dirty nothing</t>
  </si>
  <si>
    <t xml:space="preserve">no waiting</t>
  </si>
  <si>
    <t xml:space="preserve">dirty zero</t>
  </si>
  <si>
    <t xml:space="preserve">none awaiting</t>
  </si>
  <si>
    <t xml:space="preserve">discrepancies 0</t>
  </si>
  <si>
    <t xml:space="preserve">none pending</t>
  </si>
  <si>
    <t xml:space="preserve">discrepancies found 0</t>
  </si>
  <si>
    <t xml:space="preserve">none tba</t>
  </si>
  <si>
    <t xml:space="preserve">discrepancies found nil</t>
  </si>
  <si>
    <t xml:space="preserve">none tbc</t>
  </si>
  <si>
    <t xml:space="preserve">discrepancies found none</t>
  </si>
  <si>
    <t xml:space="preserve">none tbd</t>
  </si>
  <si>
    <t xml:space="preserve">discrepancies free</t>
  </si>
  <si>
    <t xml:space="preserve">none waiting</t>
  </si>
  <si>
    <t xml:space="preserve">discrepancies nil</t>
  </si>
  <si>
    <t xml:space="preserve">not awaiting</t>
  </si>
  <si>
    <t xml:space="preserve">discrepancies none</t>
  </si>
  <si>
    <t xml:space="preserve">not pending</t>
  </si>
  <si>
    <t xml:space="preserve">discrepancies not found</t>
  </si>
  <si>
    <t xml:space="preserve">not tba</t>
  </si>
  <si>
    <t xml:space="preserve">discrepancies noted 0</t>
  </si>
  <si>
    <t xml:space="preserve">not tbc</t>
  </si>
  <si>
    <t xml:space="preserve">discrepancies nothing</t>
  </si>
  <si>
    <t xml:space="preserve">not tbd</t>
  </si>
  <si>
    <t xml:space="preserve">discrepancies zero</t>
  </si>
  <si>
    <t xml:space="preserve">not to be</t>
  </si>
  <si>
    <t xml:space="preserve">discrepancy 0</t>
  </si>
  <si>
    <t xml:space="preserve">not waiting</t>
  </si>
  <si>
    <t xml:space="preserve">discrepancy found 0</t>
  </si>
  <si>
    <t xml:space="preserve">not yet dispatched</t>
  </si>
  <si>
    <t xml:space="preserve">discrepancy found nil</t>
  </si>
  <si>
    <t xml:space="preserve">not yet loaded</t>
  </si>
  <si>
    <t xml:space="preserve">discrepancy found none</t>
  </si>
  <si>
    <t xml:space="preserve">not yet uplifted</t>
  </si>
  <si>
    <t xml:space="preserve">discrepancy free</t>
  </si>
  <si>
    <t xml:space="preserve">nothing awaiting</t>
  </si>
  <si>
    <t xml:space="preserve">discrepancy nil</t>
  </si>
  <si>
    <t xml:space="preserve">nothing further to follow</t>
  </si>
  <si>
    <t xml:space="preserve">discrepancy none</t>
  </si>
  <si>
    <t xml:space="preserve">nothing more to follow</t>
  </si>
  <si>
    <t xml:space="preserve">discrepancy not found</t>
  </si>
  <si>
    <t xml:space="preserve">nothing pending</t>
  </si>
  <si>
    <t xml:space="preserve">discrepancy noted 0</t>
  </si>
  <si>
    <t xml:space="preserve">nothing tba</t>
  </si>
  <si>
    <t xml:space="preserve">discrepancy nothing</t>
  </si>
  <si>
    <t xml:space="preserve">nothing tbc</t>
  </si>
  <si>
    <t xml:space="preserve">discrepancy zero</t>
  </si>
  <si>
    <t xml:space="preserve">nothing tbd</t>
  </si>
  <si>
    <t xml:space="preserve">expired 0</t>
  </si>
  <si>
    <t xml:space="preserve">nothing to be confirmed</t>
  </si>
  <si>
    <t xml:space="preserve">expired found 0</t>
  </si>
  <si>
    <t xml:space="preserve">nothing to be sent</t>
  </si>
  <si>
    <t xml:space="preserve">expired found nil</t>
  </si>
  <si>
    <t xml:space="preserve">nothing to be uploaded</t>
  </si>
  <si>
    <t xml:space="preserve">expired found none</t>
  </si>
  <si>
    <t xml:space="preserve">nothing to follow</t>
  </si>
  <si>
    <t xml:space="preserve">expired free</t>
  </si>
  <si>
    <t xml:space="preserve">nothing waiting</t>
  </si>
  <si>
    <t xml:space="preserve">expired nil</t>
  </si>
  <si>
    <t xml:space="preserve">pending dispatch</t>
  </si>
  <si>
    <t xml:space="preserve">expired none</t>
  </si>
  <si>
    <t xml:space="preserve">pending loading</t>
  </si>
  <si>
    <t xml:space="preserve">expired not found</t>
  </si>
  <si>
    <t xml:space="preserve">pending uplift</t>
  </si>
  <si>
    <t xml:space="preserve">expired noted 0</t>
  </si>
  <si>
    <t xml:space="preserve">to be loaded</t>
  </si>
  <si>
    <t xml:space="preserve">expired nothing</t>
  </si>
  <si>
    <t xml:space="preserve">to be uplifted</t>
  </si>
  <si>
    <t xml:space="preserve">expired zero</t>
  </si>
  <si>
    <t xml:space="preserve">waiting for dispatch</t>
  </si>
  <si>
    <t xml:space="preserve">fail 0</t>
  </si>
  <si>
    <t xml:space="preserve">waiting for loading</t>
  </si>
  <si>
    <t xml:space="preserve">fail found 0</t>
  </si>
  <si>
    <t xml:space="preserve">waiting for uplift</t>
  </si>
  <si>
    <t xml:space="preserve">fail found nil</t>
  </si>
  <si>
    <t xml:space="preserve">waiting in</t>
  </si>
  <si>
    <t xml:space="preserve">fail found none</t>
  </si>
  <si>
    <t xml:space="preserve">was to be</t>
  </si>
  <si>
    <t xml:space="preserve">fail free</t>
  </si>
  <si>
    <t xml:space="preserve">will be loaded</t>
  </si>
  <si>
    <t xml:space="preserve">fail nil</t>
  </si>
  <si>
    <t xml:space="preserve">will load</t>
  </si>
  <si>
    <t xml:space="preserve">fail none</t>
  </si>
  <si>
    <t xml:space="preserve">yet to be dispatched</t>
  </si>
  <si>
    <t xml:space="preserve">fail not found</t>
  </si>
  <si>
    <t xml:space="preserve">yet to be loaded</t>
  </si>
  <si>
    <t xml:space="preserve">fail noted 0</t>
  </si>
  <si>
    <t xml:space="preserve">yet to be uplifted</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</si>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</sst>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70.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46294.1149443658</v>
      </c>
      <c r="E2" s="12"/>
      <c r="F2" s="11" t="s">
        <v>56</v>
      </c>
      <c r="G2" s="11"/>
      <c r="H2" s="12" t="n">
        <f aca="false">AsOfUTC+8/24</f>
        <v>46294.4482776991</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10:45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10:45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10:45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{B0442D64-7A6A-477A-A3C8-B84F647CD799}</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{723568B6-D69E-491B-823D-D8C1E79C81DC}</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B0442D64-7A6A-477A-A3C8-B84F647CD799}">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723568B6-D69E-491B-823D-D8C1E79C81DC}">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row>
    <row r="5" customFormat="false" ht="39.75" hidden="false" customHeight="true" outlineLevel="0" collapsed="false">
      <c r="A5" s="57" t="s">
        <v>368</v>
      </c>
      <c r="B5" s="57" t="s">
        <v>183</v>
      </c>
      <c r="C5" s="57" t="str">
        <f aca="false">Flights!$F$5</f>
        <v>MH0001</v>
      </c>
      <c r="D5" s="58" t="n">
        <f aca="false">Flights!$D$5</f>
        <v>46303</v>
      </c>
      <c r="E5" s="57" t="str">
        <f aca="false">Flights!$G$5&amp;"-"&amp;Flights!$H$5</f>
        <v>LHR-KUL</v>
      </c>
      <c r="F5" s="57" t="str">
        <f aca="false">Flights!$K$5</f>
        <v>EY</v>
      </c>
      <c r="G5" s="57" t="s">
        <v>81</v>
      </c>
      <c r="H5" s="57" t="s">
        <v>369</v>
      </c>
      <c r="I5" s="57" t="s">
        <v>370</v>
      </c>
      <c r="J5" s="57" t="s">
        <v>371</v>
      </c>
      <c r="K5" s="67" t="s">
        <v>372</v>
      </c>
      <c r="L5" s="67" t="s">
        <v>373</v>
      </c>
      <c r="M5" s="67"/>
      <c r="N5" s="67" t="s">
        <v>374</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file",IF(BL5=0,"INVALID – evidence needs a traceable reference (number, file name or link)",IF(OR(LEN(AX5)&lt;2,ISNUMBER(MATCH(AX5,L_Placeholder,0))),"INVALID – verifier missing",IF(AX5=AU5,"INVALID – verifier must be someone other than the PIC",IF(BH5=1,"INVALID – result not yet available (awaiting / TBC)",IF(AND(AQ5=1,OR(OR(LEN(AY5)&lt;3,ISNUMBER(MATCH(AY5,L_Placeholder,0))),BJ5=1)),"INVALID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CA","")&amp;IF(AND(LEN(BA5)&gt;=2,ISNA(MATCH(BA5,L_Placeholder,0)),TRIM(AB5)=""),"INVALID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")))/(LEN(L_PendNeg)+1)),1,0),1)</f>
        <v>0</v>
      </c>
      <c r="BK5" s="61" t="n">
        <f aca="false">IFERROR(IF(SUMPRODUCT((LEN(BF5)-LEN(SUBSTITUTE(BF5," "&amp;L_PendStrict&amp;" "," ")))/(LEN(L_PendStrict)+1))&gt;SUMPRODUCT((LEN(BF5)-LEN(SUBSTITUTE(BF5," "&amp;L_PendNeg&amp;" "," ")))/(LEN(L_PendNeg)+1)),1,0),1)</f>
        <v>0</v>
      </c>
      <c r="BL5" s="61" t="n">
        <f aca="false">IFERROR(IF(OR(SUMPRODUCT(--ISNUMBER(FIND({"0","1","2","3","4","5","6","7","8","9"},Z5)))&gt;0,SUMPRODUCT(--ISNUMBER(SEARCH({"http","www.","\",".pdf",".jpg",".jpeg",".png",".heic",".xls",".doc",".msg",".eml"},Z5)))&gt;0),1,0),0)</f>
        <v>0</v>
      </c>
    </row>
    <row r="6" customFormat="false" ht="39.75" hidden="false" customHeight="true" outlineLevel="0" collapsed="false">
      <c r="A6" s="57" t="s">
        <v>375</v>
      </c>
      <c r="B6" s="57" t="s">
        <v>183</v>
      </c>
      <c r="C6" s="57" t="str">
        <f aca="false">Flights!$F$5</f>
        <v>MH0001</v>
      </c>
      <c r="D6" s="58" t="n">
        <f aca="false">Flights!$D$5</f>
        <v>46303</v>
      </c>
      <c r="E6" s="57" t="str">
        <f aca="false">Flights!$G$5&amp;"-"&amp;Flights!$H$5</f>
        <v>LHR-KUL</v>
      </c>
      <c r="F6" s="57" t="str">
        <f aca="false">Flights!$K$5</f>
        <v>EY</v>
      </c>
      <c r="G6" s="57" t="s">
        <v>81</v>
      </c>
      <c r="H6" s="57" t="s">
        <v>369</v>
      </c>
      <c r="I6" s="57" t="s">
        <v>376</v>
      </c>
      <c r="J6" s="57" t="s">
        <v>377</v>
      </c>
      <c r="K6" s="67" t="s">
        <v>378</v>
      </c>
      <c r="L6" s="67" t="s">
        <v>373</v>
      </c>
      <c r="M6" s="67"/>
      <c r="N6" s="67" t="s">
        <v>374</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file",IF(BL6=0,"INVALID – evidence needs a traceable reference (number, file name or link)",IF(OR(LEN(AX6)&lt;2,ISNUMBER(MATCH(AX6,L_Placeholder,0))),"INVALID – verifier missing",IF(AX6=AU6,"INVALID – verifier must be someone other than the PIC",IF(BH6=1,"INVALID – result not yet available (awaiting / TBC)",IF(AND(AQ6=1,OR(OR(LEN(AY6)&lt;3,ISNUMBER(MATCH(AY6,L_Placeholder,0))),BJ6=1)),"INVALID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CA","")&amp;IF(AND(LEN(BA6)&gt;=2,ISNA(MATCH(BA6,L_Placeholder,0)),TRIM(AB6)=""),"INVALID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")))/(LEN(L_PendNeg)+1)),1,0),1)</f>
        <v>0</v>
      </c>
      <c r="BK6" s="61" t="n">
        <f aca="false">IFERROR(IF(SUMPRODUCT((LEN(BF6)-LEN(SUBSTITUTE(BF6," "&amp;L_PendStrict&amp;" "," ")))/(LEN(L_PendStrict)+1))&gt;SUMPRODUCT((LEN(BF6)-LEN(SUBSTITUTE(BF6," "&amp;L_PendNeg&amp;" "," ")))/(LEN(L_PendNeg)+1)),1,0),1)</f>
        <v>0</v>
      </c>
      <c r="BL6" s="61" t="n">
        <f aca="false">IFERROR(IF(OR(SUMPRODUCT(--ISNUMBER(FIND({"0","1","2","3","4","5","6","7","8","9"},Z6)))&gt;0,SUMPRODUCT(--ISNUMBER(SEARCH({"http","www.","\",".pdf",".jpg",".jpeg",".png",".heic",".xls",".doc",".msg",".eml"},Z6)))&gt;0),1,0),0)</f>
        <v>0</v>
      </c>
    </row>
    <row r="7" customFormat="false" ht="41.25" hidden="false" customHeight="true" outlineLevel="0" collapsed="false">
      <c r="A7" s="57" t="s">
        <v>379</v>
      </c>
      <c r="B7" s="57" t="s">
        <v>183</v>
      </c>
      <c r="C7" s="57" t="str">
        <f aca="false">Flights!$F$5</f>
        <v>MH0001</v>
      </c>
      <c r="D7" s="58" t="n">
        <f aca="false">Flights!$D$5</f>
        <v>46303</v>
      </c>
      <c r="E7" s="57" t="str">
        <f aca="false">Flights!$G$5&amp;"-"&amp;Flights!$H$5</f>
        <v>LHR-KUL</v>
      </c>
      <c r="F7" s="57" t="str">
        <f aca="false">Flights!$K$5</f>
        <v>EY</v>
      </c>
      <c r="G7" s="57" t="s">
        <v>81</v>
      </c>
      <c r="H7" s="57" t="s">
        <v>369</v>
      </c>
      <c r="I7" s="57" t="s">
        <v>380</v>
      </c>
      <c r="J7" s="57" t="s">
        <v>381</v>
      </c>
      <c r="K7" s="67" t="s">
        <v>382</v>
      </c>
      <c r="L7" s="67" t="s">
        <v>373</v>
      </c>
      <c r="M7" s="67"/>
      <c r="N7" s="67" t="str">
        <f aca="false">IF(TRIM(Flights!$L$5)="A339","Required","N/A – rule")</f>
        <v>N/A – rule</v>
      </c>
      <c r="O7" s="67" t="s">
        <v>383</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file",IF(BL7=0,"INVALID – evidence needs a traceable reference (number, file name or link)",IF(OR(LEN(AX7)&lt;2,ISNUMBER(MATCH(AX7,L_Placeholder,0))),"INVALID – verifier missing",IF(AX7=AU7,"INVALID – verifier must be someone other than the PIC",IF(BH7=1,"INVALID – result not yet available (awaiting / TBC)",IF(AND(AQ7=1,OR(OR(LEN(AY7)&lt;3,ISNUMBER(MATCH(AY7,L_Placeholder,0))),BJ7=1)),"INVALID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CA","")&amp;IF(AND(LEN(BA7)&gt;=2,ISNA(MATCH(BA7,L_Placeholder,0)),TRIM(AB7)=""),"INVALID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")))/(LEN(L_PendNeg)+1)),1,0),1)</f>
        <v>0</v>
      </c>
      <c r="BK7" s="61" t="n">
        <f aca="false">IFERROR(IF(SUMPRODUCT((LEN(BF7)-LEN(SUBSTITUTE(BF7," "&amp;L_PendStrict&amp;" "," ")))/(LEN(L_PendStrict)+1))&gt;SUMPRODUCT((LEN(BF7)-LEN(SUBSTITUTE(BF7," "&amp;L_PendNeg&amp;" "," ")))/(LEN(L_PendNeg)+1)),1,0),1)</f>
        <v>0</v>
      </c>
      <c r="BL7" s="61" t="n">
        <f aca="false">IFERROR(IF(OR(SUMPRODUCT(--ISNUMBER(FIND({"0","1","2","3","4","5","6","7","8","9"},Z7)))&gt;0,SUMPRODUCT(--ISNUMBER(SEARCH({"http","www.","\",".pdf",".jpg",".jpeg",".png",".heic",".xls",".doc",".msg",".eml"},Z7)))&gt;0),1,0),0)</f>
        <v>0</v>
      </c>
    </row>
    <row r="8" customFormat="false" ht="39.75" hidden="false" customHeight="true" outlineLevel="0" collapsed="false">
      <c r="A8" s="57" t="s">
        <v>384</v>
      </c>
      <c r="B8" s="57" t="s">
        <v>183</v>
      </c>
      <c r="C8" s="57" t="str">
        <f aca="false">Flights!$F$5</f>
        <v>MH0001</v>
      </c>
      <c r="D8" s="58" t="n">
        <f aca="false">Flights!$D$5</f>
        <v>46303</v>
      </c>
      <c r="E8" s="57" t="str">
        <f aca="false">Flights!$G$5&amp;"-"&amp;Flights!$H$5</f>
        <v>LHR-KUL</v>
      </c>
      <c r="F8" s="57" t="str">
        <f aca="false">Flights!$K$5</f>
        <v>EY</v>
      </c>
      <c r="G8" s="57" t="s">
        <v>81</v>
      </c>
      <c r="H8" s="57" t="s">
        <v>369</v>
      </c>
      <c r="I8" s="57" t="s">
        <v>385</v>
      </c>
      <c r="J8" s="57" t="s">
        <v>386</v>
      </c>
      <c r="K8" s="67" t="s">
        <v>387</v>
      </c>
      <c r="L8" s="67" t="s">
        <v>373</v>
      </c>
      <c r="M8" s="67"/>
      <c r="N8" s="67" t="s">
        <v>374</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file",IF(BL8=0,"INVALID – evidence needs a traceable reference (number, file name or link)",IF(OR(LEN(AX8)&lt;2,ISNUMBER(MATCH(AX8,L_Placeholder,0))),"INVALID – verifier missing",IF(AX8=AU8,"INVALID – verifier must be someone other than the PIC",IF(BH8=1,"INVALID – result not yet available (awaiting / TBC)",IF(AND(AQ8=1,OR(OR(LEN(AY8)&lt;3,ISNUMBER(MATCH(AY8,L_Placeholder,0))),BJ8=1)),"INVALID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CA","")&amp;IF(AND(LEN(BA8)&gt;=2,ISNA(MATCH(BA8,L_Placeholder,0)),TRIM(AB8)=""),"INVALID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")))/(LEN(L_PendNeg)+1)),1,0),1)</f>
        <v>0</v>
      </c>
      <c r="BK8" s="61" t="n">
        <f aca="false">IFERROR(IF(SUMPRODUCT((LEN(BF8)-LEN(SUBSTITUTE(BF8," "&amp;L_PendStrict&amp;" "," ")))/(LEN(L_PendStrict)+1))&gt;SUMPRODUCT((LEN(BF8)-LEN(SUBSTITUTE(BF8," "&amp;L_PendNeg&amp;" "," ")))/(LEN(L_PendNeg)+1)),1,0),1)</f>
        <v>0</v>
      </c>
      <c r="BL8" s="61" t="n">
        <f aca="false">IFERROR(IF(OR(SUMPRODUCT(--ISNUMBER(FIND({"0","1","2","3","4","5","6","7","8","9"},Z8)))&gt;0,SUMPRODUCT(--ISNUMBER(SEARCH({"http","www.","\",".pdf",".jpg",".jpeg",".png",".heic",".xls",".doc",".msg",".eml"},Z8)))&gt;0),1,0),0)</f>
        <v>0</v>
      </c>
    </row>
    <row r="9" customFormat="false" ht="39.75" hidden="false" customHeight="true" outlineLevel="0" collapsed="false">
      <c r="A9" s="57" t="s">
        <v>388</v>
      </c>
      <c r="B9" s="57" t="s">
        <v>183</v>
      </c>
      <c r="C9" s="57" t="str">
        <f aca="false">Flights!$F$5</f>
        <v>MH0001</v>
      </c>
      <c r="D9" s="58" t="n">
        <f aca="false">Flights!$D$5</f>
        <v>46303</v>
      </c>
      <c r="E9" s="57" t="str">
        <f aca="false">Flights!$G$5&amp;"-"&amp;Flights!$H$5</f>
        <v>LHR-KUL</v>
      </c>
      <c r="F9" s="57" t="str">
        <f aca="false">Flights!$K$5</f>
        <v>EY</v>
      </c>
      <c r="G9" s="57" t="s">
        <v>81</v>
      </c>
      <c r="H9" s="57" t="s">
        <v>369</v>
      </c>
      <c r="I9" s="57" t="s">
        <v>389</v>
      </c>
      <c r="J9" s="57" t="s">
        <v>390</v>
      </c>
      <c r="K9" s="67" t="s">
        <v>391</v>
      </c>
      <c r="L9" s="67" t="s">
        <v>373</v>
      </c>
      <c r="M9" s="67"/>
      <c r="N9" s="67" t="s">
        <v>374</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file",IF(BL9=0,"INVALID – evidence needs a traceable reference (number, file name or link)",IF(OR(LEN(AX9)&lt;2,ISNUMBER(MATCH(AX9,L_Placeholder,0))),"INVALID – verifier missing",IF(AX9=AU9,"INVALID – verifier must be someone other than the PIC",IF(BH9=1,"INVALID – result not yet available (awaiting / TBC)",IF(AND(AQ9=1,OR(OR(LEN(AY9)&lt;3,ISNUMBER(MATCH(AY9,L_Placeholder,0))),BJ9=1)),"INVALID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CA","")&amp;IF(AND(LEN(BA9)&gt;=2,ISNA(MATCH(BA9,L_Placeholder,0)),TRIM(AB9)=""),"INVALID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")))/(LEN(L_PendNeg)+1)),1,0),1)</f>
        <v>0</v>
      </c>
      <c r="BK9" s="61" t="n">
        <f aca="false">IFERROR(IF(SUMPRODUCT((LEN(BF9)-LEN(SUBSTITUTE(BF9," "&amp;L_PendStrict&amp;" "," ")))/(LEN(L_PendStrict)+1))&gt;SUMPRODUCT((LEN(BF9)-LEN(SUBSTITUTE(BF9," "&amp;L_PendNeg&amp;" "," ")))/(LEN(L_PendNeg)+1)),1,0),1)</f>
        <v>0</v>
      </c>
      <c r="BL9" s="61" t="n">
        <f aca="false">IFERROR(IF(OR(SUMPRODUCT(--ISNUMBER(FIND({"0","1","2","3","4","5","6","7","8","9"},Z9)))&gt;0,SUMPRODUCT(--ISNUMBER(SEARCH({"http","www.","\",".pdf",".jpg",".jpeg",".png",".heic",".xls",".doc",".msg",".eml"},Z9)))&gt;0),1,0),0)</f>
        <v>0</v>
      </c>
    </row>
    <row r="10" customFormat="false" ht="39.75" hidden="false" customHeight="true" outlineLevel="0" collapsed="false">
      <c r="A10" s="57" t="s">
        <v>392</v>
      </c>
      <c r="B10" s="57" t="s">
        <v>183</v>
      </c>
      <c r="C10" s="57" t="str">
        <f aca="false">Flights!$F$5</f>
        <v>MH0001</v>
      </c>
      <c r="D10" s="58" t="n">
        <f aca="false">Flights!$D$5</f>
        <v>46303</v>
      </c>
      <c r="E10" s="57" t="str">
        <f aca="false">Flights!$G$5&amp;"-"&amp;Flights!$H$5</f>
        <v>LHR-KUL</v>
      </c>
      <c r="F10" s="57" t="str">
        <f aca="false">Flights!$K$5</f>
        <v>EY</v>
      </c>
      <c r="G10" s="57" t="s">
        <v>81</v>
      </c>
      <c r="H10" s="57" t="s">
        <v>369</v>
      </c>
      <c r="I10" s="57" t="s">
        <v>389</v>
      </c>
      <c r="J10" s="57" t="s">
        <v>393</v>
      </c>
      <c r="K10" s="67" t="s">
        <v>394</v>
      </c>
      <c r="L10" s="67" t="s">
        <v>373</v>
      </c>
      <c r="M10" s="67"/>
      <c r="N10" s="67" t="s">
        <v>374</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file",IF(BL10=0,"INVALID – evidence needs a traceable reference (number, file name or link)",IF(OR(LEN(AX10)&lt;2,ISNUMBER(MATCH(AX10,L_Placeholder,0))),"INVALID – verifier missing",IF(AX10=AU10,"INVALID – verifier must be someone other than the PIC",IF(BH10=1,"INVALID – result not yet available (awaiting / TBC)",IF(AND(AQ10=1,OR(OR(LEN(AY10)&lt;3,ISNUMBER(MATCH(AY10,L_Placeholder,0))),BJ10=1)),"INVALID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CA","")&amp;IF(AND(LEN(BA10)&gt;=2,ISNA(MATCH(BA10,L_Placeholder,0)),TRIM(AB10)=""),"INVALID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")))/(LEN(L_PendNeg)+1)),1,0),1)</f>
        <v>0</v>
      </c>
      <c r="BK10" s="61" t="n">
        <f aca="false">IFERROR(IF(SUMPRODUCT((LEN(BF10)-LEN(SUBSTITUTE(BF10," "&amp;L_PendStrict&amp;" "," ")))/(LEN(L_PendStrict)+1))&gt;SUMPRODUCT((LEN(BF10)-LEN(SUBSTITUTE(BF10," "&amp;L_PendNeg&amp;" "," ")))/(LEN(L_PendNeg)+1)),1,0),1)</f>
        <v>0</v>
      </c>
      <c r="BL10" s="61" t="n">
        <f aca="false">IFERROR(IF(OR(SUMPRODUCT(--ISNUMBER(FIND({"0","1","2","3","4","5","6","7","8","9"},Z10)))&gt;0,SUMPRODUCT(--ISNUMBER(SEARCH({"http","www.","\",".pdf",".jpg",".jpeg",".png",".heic",".xls",".doc",".msg",".eml"},Z10)))&gt;0),1,0),0)</f>
        <v>0</v>
      </c>
    </row>
    <row r="11" customFormat="false" ht="39.75" hidden="false" customHeight="true" outlineLevel="0" collapsed="false">
      <c r="A11" s="57" t="s">
        <v>395</v>
      </c>
      <c r="B11" s="57" t="s">
        <v>183</v>
      </c>
      <c r="C11" s="57" t="str">
        <f aca="false">Flights!$F$5</f>
        <v>MH0001</v>
      </c>
      <c r="D11" s="58" t="n">
        <f aca="false">Flights!$D$5</f>
        <v>46303</v>
      </c>
      <c r="E11" s="57" t="str">
        <f aca="false">Flights!$G$5&amp;"-"&amp;Flights!$H$5</f>
        <v>LHR-KUL</v>
      </c>
      <c r="F11" s="57" t="str">
        <f aca="false">Flights!$K$5</f>
        <v>EY</v>
      </c>
      <c r="G11" s="57" t="s">
        <v>81</v>
      </c>
      <c r="H11" s="57" t="s">
        <v>369</v>
      </c>
      <c r="I11" s="57" t="s">
        <v>396</v>
      </c>
      <c r="J11" s="57" t="s">
        <v>397</v>
      </c>
      <c r="K11" s="67" t="s">
        <v>398</v>
      </c>
      <c r="L11" s="67" t="s">
        <v>373</v>
      </c>
      <c r="M11" s="67"/>
      <c r="N11" s="67" t="s">
        <v>374</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file",IF(BL11=0,"INVALID – evidence needs a traceable reference (number, file name or link)",IF(OR(LEN(AX11)&lt;2,ISNUMBER(MATCH(AX11,L_Placeholder,0))),"INVALID – verifier missing",IF(AX11=AU11,"INVALID – verifier must be someone other than the PIC",IF(BH11=1,"INVALID – result not yet available (awaiting / TBC)",IF(AND(AQ11=1,OR(OR(LEN(AY11)&lt;3,ISNUMBER(MATCH(AY11,L_Placeholder,0))),BJ11=1)),"INVALID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CA","")&amp;IF(AND(LEN(BA11)&gt;=2,ISNA(MATCH(BA11,L_Placeholder,0)),TRIM(AB11)=""),"INVALID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")))/(LEN(L_PendNeg)+1)),1,0),1)</f>
        <v>0</v>
      </c>
      <c r="BK11" s="61" t="n">
        <f aca="false">IFERROR(IF(SUMPRODUCT((LEN(BF11)-LEN(SUBSTITUTE(BF11," "&amp;L_PendStrict&amp;" "," ")))/(LEN(L_PendStrict)+1))&gt;SUMPRODUCT((LEN(BF11)-LEN(SUBSTITUTE(BF11," "&amp;L_PendNeg&amp;" "," ")))/(LEN(L_PendNeg)+1)),1,0),1)</f>
        <v>0</v>
      </c>
      <c r="BL11" s="61" t="n">
        <f aca="false">IFERROR(IF(OR(SUMPRODUCT(--ISNUMBER(FIND({"0","1","2","3","4","5","6","7","8","9"},Z11)))&gt;0,SUMPRODUCT(--ISNUMBER(SEARCH({"http","www.","\",".pdf",".jpg",".jpeg",".png",".heic",".xls",".doc",".msg",".eml"},Z11)))&gt;0),1,0),0)</f>
        <v>0</v>
      </c>
    </row>
    <row r="12" customFormat="false" ht="39.75" hidden="false" customHeight="true" outlineLevel="0" collapsed="false">
      <c r="A12" s="57" t="s">
        <v>399</v>
      </c>
      <c r="B12" s="57" t="s">
        <v>183</v>
      </c>
      <c r="C12" s="57" t="str">
        <f aca="false">Flights!$F$5</f>
        <v>MH0001</v>
      </c>
      <c r="D12" s="58" t="n">
        <f aca="false">Flights!$D$5</f>
        <v>46303</v>
      </c>
      <c r="E12" s="57" t="str">
        <f aca="false">Flights!$G$5&amp;"-"&amp;Flights!$H$5</f>
        <v>LHR-KUL</v>
      </c>
      <c r="F12" s="57" t="str">
        <f aca="false">Flights!$K$5</f>
        <v>EY</v>
      </c>
      <c r="G12" s="57" t="s">
        <v>81</v>
      </c>
      <c r="H12" s="57" t="s">
        <v>369</v>
      </c>
      <c r="I12" s="57" t="s">
        <v>396</v>
      </c>
      <c r="J12" s="57" t="s">
        <v>400</v>
      </c>
      <c r="K12" s="67" t="s">
        <v>398</v>
      </c>
      <c r="L12" s="67" t="s">
        <v>373</v>
      </c>
      <c r="M12" s="67"/>
      <c r="N12" s="67" t="s">
        <v>374</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file",IF(BL12=0,"INVALID – evidence needs a traceable reference (number, file name or link)",IF(OR(LEN(AX12)&lt;2,ISNUMBER(MATCH(AX12,L_Placeholder,0))),"INVALID – verifier missing",IF(AX12=AU12,"INVALID – verifier must be someone other than the PIC",IF(BH12=1,"INVALID – result not yet available (awaiting / TBC)",IF(AND(AQ12=1,OR(OR(LEN(AY12)&lt;3,ISNUMBER(MATCH(AY12,L_Placeholder,0))),BJ12=1)),"INVALID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CA","")&amp;IF(AND(LEN(BA12)&gt;=2,ISNA(MATCH(BA12,L_Placeholder,0)),TRIM(AB12)=""),"INVALID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")))/(LEN(L_PendNeg)+1)),1,0),1)</f>
        <v>0</v>
      </c>
      <c r="BK12" s="61" t="n">
        <f aca="false">IFERROR(IF(SUMPRODUCT((LEN(BF12)-LEN(SUBSTITUTE(BF12," "&amp;L_PendStrict&amp;" "," ")))/(LEN(L_PendStrict)+1))&gt;SUMPRODUCT((LEN(BF12)-LEN(SUBSTITUTE(BF12," "&amp;L_PendNeg&amp;" "," ")))/(LEN(L_PendNeg)+1)),1,0),1)</f>
        <v>0</v>
      </c>
      <c r="BL12" s="61" t="n">
        <f aca="false">IFERROR(IF(OR(SUMPRODUCT(--ISNUMBER(FIND({"0","1","2","3","4","5","6","7","8","9"},Z12)))&gt;0,SUMPRODUCT(--ISNUMBER(SEARCH({"http","www.","\",".pdf",".jpg",".jpeg",".png",".heic",".xls",".doc",".msg",".eml"},Z12)))&gt;0),1,0),0)</f>
        <v>0</v>
      </c>
    </row>
    <row r="13" customFormat="false" ht="39.75" hidden="false" customHeight="true" outlineLevel="0" collapsed="false">
      <c r="A13" s="57" t="s">
        <v>401</v>
      </c>
      <c r="B13" s="57" t="s">
        <v>183</v>
      </c>
      <c r="C13" s="57" t="str">
        <f aca="false">Flights!$F$5</f>
        <v>MH0001</v>
      </c>
      <c r="D13" s="58" t="n">
        <f aca="false">Flights!$D$5</f>
        <v>46303</v>
      </c>
      <c r="E13" s="57" t="str">
        <f aca="false">Flights!$G$5&amp;"-"&amp;Flights!$H$5</f>
        <v>LHR-KUL</v>
      </c>
      <c r="F13" s="57" t="str">
        <f aca="false">Flights!$K$5</f>
        <v>EY</v>
      </c>
      <c r="G13" s="57" t="s">
        <v>81</v>
      </c>
      <c r="H13" s="57" t="s">
        <v>369</v>
      </c>
      <c r="I13" s="57" t="s">
        <v>402</v>
      </c>
      <c r="J13" s="57" t="s">
        <v>403</v>
      </c>
      <c r="K13" s="67" t="s">
        <v>404</v>
      </c>
      <c r="L13" s="67" t="s">
        <v>405</v>
      </c>
      <c r="M13" s="67"/>
      <c r="N13" s="67" t="s">
        <v>374</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file",IF(BL13=0,"INVALID – evidence needs a traceable reference (number, file name or link)",IF(OR(LEN(AX13)&lt;2,ISNUMBER(MATCH(AX13,L_Placeholder,0))),"INVALID – verifier missing",IF(AX13=AU13,"INVALID – verifier must be someone other than the PIC",IF(BH13=1,"INVALID – result not yet available (awaiting / TBC)",IF(AND(AQ13=1,OR(OR(LEN(AY13)&lt;3,ISNUMBER(MATCH(AY13,L_Placeholder,0))),BJ13=1)),"INVALID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CA","")&amp;IF(AND(LEN(BA13)&gt;=2,ISNA(MATCH(BA13,L_Placeholder,0)),TRIM(AB13)=""),"INVALID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")))/(LEN(L_PendNeg)+1)),1,0),1)</f>
        <v>0</v>
      </c>
      <c r="BK13" s="61" t="n">
        <f aca="false">IFERROR(IF(SUMPRODUCT((LEN(BF13)-LEN(SUBSTITUTE(BF13," "&amp;L_PendStrict&amp;" "," ")))/(LEN(L_PendStrict)+1))&gt;SUMPRODUCT((LEN(BF13)-LEN(SUBSTITUTE(BF13," "&amp;L_PendNeg&amp;" "," ")))/(LEN(L_PendNeg)+1)),1,0),1)</f>
        <v>0</v>
      </c>
      <c r="BL13" s="61" t="n">
        <f aca="false">IFERROR(IF(OR(SUMPRODUCT(--ISNUMBER(FIND({"0","1","2","3","4","5","6","7","8","9"},Z13)))&gt;0,SUMPRODUCT(--ISNUMBER(SEARCH({"http","www.","\",".pdf",".jpg",".jpeg",".png",".heic",".xls",".doc",".msg",".eml"},Z13)))&gt;0),1,0),0)</f>
        <v>0</v>
      </c>
    </row>
    <row r="14" customFormat="false" ht="39.75" hidden="false" customHeight="true" outlineLevel="0" collapsed="false">
      <c r="A14" s="57" t="s">
        <v>406</v>
      </c>
      <c r="B14" s="57" t="s">
        <v>183</v>
      </c>
      <c r="C14" s="57" t="str">
        <f aca="false">Flights!$F$5</f>
        <v>MH0001</v>
      </c>
      <c r="D14" s="58" t="n">
        <f aca="false">Flights!$D$5</f>
        <v>46303</v>
      </c>
      <c r="E14" s="57" t="str">
        <f aca="false">Flights!$G$5&amp;"-"&amp;Flights!$H$5</f>
        <v>LHR-KUL</v>
      </c>
      <c r="F14" s="57" t="str">
        <f aca="false">Flights!$K$5</f>
        <v>EY</v>
      </c>
      <c r="G14" s="57" t="s">
        <v>83</v>
      </c>
      <c r="H14" s="57" t="s">
        <v>369</v>
      </c>
      <c r="I14" s="57" t="s">
        <v>370</v>
      </c>
      <c r="J14" s="57" t="s">
        <v>407</v>
      </c>
      <c r="K14" s="67" t="s">
        <v>408</v>
      </c>
      <c r="L14" s="67" t="s">
        <v>409</v>
      </c>
      <c r="M14" s="67"/>
      <c r="N14" s="67" t="s">
        <v>374</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file",IF(BL14=0,"INVALID – evidence needs a traceable reference (number, file name or link)",IF(OR(LEN(AX14)&lt;2,ISNUMBER(MATCH(AX14,L_Placeholder,0))),"INVALID – verifier missing",IF(AX14=AU14,"INVALID – verifier must be someone other than the PIC",IF(BH14=1,"INVALID – result not yet available (awaiting / TBC)",IF(AND(AQ14=1,OR(OR(LEN(AY14)&lt;3,ISNUMBER(MATCH(AY14,L_Placeholder,0))),BJ14=1)),"INVALID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CA","")&amp;IF(AND(LEN(BA14)&gt;=2,ISNA(MATCH(BA14,L_Placeholder,0)),TRIM(AB14)=""),"INVALID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")))/(LEN(L_PendNeg)+1)),1,0),1)</f>
        <v>0</v>
      </c>
      <c r="BK14" s="61" t="n">
        <f aca="false">IFERROR(IF(SUMPRODUCT((LEN(BF14)-LEN(SUBSTITUTE(BF14," "&amp;L_PendStrict&amp;" "," ")))/(LEN(L_PendStrict)+1))&gt;SUMPRODUCT((LEN(BF14)-LEN(SUBSTITUTE(BF14," "&amp;L_PendNeg&amp;" "," ")))/(LEN(L_PendNeg)+1)),1,0),1)</f>
        <v>0</v>
      </c>
      <c r="BL14" s="61" t="n">
        <f aca="false">IFERROR(IF(OR(SUMPRODUCT(--ISNUMBER(FIND({"0","1","2","3","4","5","6","7","8","9"},Z14)))&gt;0,SUMPRODUCT(--ISNUMBER(SEARCH({"http","www.","\",".pdf",".jpg",".jpeg",".png",".heic",".xls",".doc",".msg",".eml"},Z14)))&gt;0),1,0),0)</f>
        <v>0</v>
      </c>
    </row>
    <row r="15" customFormat="false" ht="39.75" hidden="false" customHeight="true" outlineLevel="0" collapsed="false">
      <c r="A15" s="57" t="s">
        <v>410</v>
      </c>
      <c r="B15" s="57" t="s">
        <v>183</v>
      </c>
      <c r="C15" s="57" t="str">
        <f aca="false">Flights!$F$5</f>
        <v>MH0001</v>
      </c>
      <c r="D15" s="58" t="n">
        <f aca="false">Flights!$D$5</f>
        <v>46303</v>
      </c>
      <c r="E15" s="57" t="str">
        <f aca="false">Flights!$G$5&amp;"-"&amp;Flights!$H$5</f>
        <v>LHR-KUL</v>
      </c>
      <c r="F15" s="57" t="str">
        <f aca="false">Flights!$K$5</f>
        <v>EY</v>
      </c>
      <c r="G15" s="57" t="s">
        <v>411</v>
      </c>
      <c r="H15" s="57" t="s">
        <v>369</v>
      </c>
      <c r="I15" s="57" t="s">
        <v>370</v>
      </c>
      <c r="J15" s="57" t="s">
        <v>412</v>
      </c>
      <c r="K15" s="67"/>
      <c r="L15" s="67" t="s">
        <v>413</v>
      </c>
      <c r="M15" s="67"/>
      <c r="N15" s="67" t="s">
        <v>374</v>
      </c>
      <c r="O15" s="67" t="s">
        <v>414</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file",IF(BL15=0,"INVALID – evidence needs a traceable reference (number, file name or link)",IF(OR(LEN(AX15)&lt;2,ISNUMBER(MATCH(AX15,L_Placeholder,0))),"INVALID – verifier missing",IF(AX15=AU15,"INVALID – verifier must be someone other than the PIC",IF(BH15=1,"INVALID – result not yet available (awaiting / TBC)",IF(AND(AQ15=1,OR(OR(LEN(AY15)&lt;3,ISNUMBER(MATCH(AY15,L_Placeholder,0))),BJ15=1)),"INVALID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CA","")&amp;IF(AND(LEN(BA15)&gt;=2,ISNA(MATCH(BA15,L_Placeholder,0)),TRIM(AB15)=""),"INVALID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")))/(LEN(L_PendNeg)+1)),1,0),1)</f>
        <v>0</v>
      </c>
      <c r="BK15" s="61" t="n">
        <f aca="false">IFERROR(IF(SUMPRODUCT((LEN(BF15)-LEN(SUBSTITUTE(BF15," "&amp;L_PendStrict&amp;" "," ")))/(LEN(L_PendStrict)+1))&gt;SUMPRODUCT((LEN(BF15)-LEN(SUBSTITUTE(BF15," "&amp;L_PendNeg&amp;" "," ")))/(LEN(L_PendNeg)+1)),1,0),1)</f>
        <v>0</v>
      </c>
      <c r="BL15" s="61" t="n">
        <f aca="false">IFERROR(IF(OR(SUMPRODUCT(--ISNUMBER(FIND({"0","1","2","3","4","5","6","7","8","9"},Z15)))&gt;0,SUMPRODUCT(--ISNUMBER(SEARCH({"http","www.","\",".pdf",".jpg",".jpeg",".png",".heic",".xls",".doc",".msg",".eml"},Z15)))&gt;0),1,0),0)</f>
        <v>0</v>
      </c>
    </row>
    <row r="16" customFormat="false" ht="39.75" hidden="false" customHeight="true" outlineLevel="0" collapsed="false">
      <c r="A16" s="57" t="s">
        <v>415</v>
      </c>
      <c r="B16" s="57" t="s">
        <v>183</v>
      </c>
      <c r="C16" s="57" t="str">
        <f aca="false">Flights!$F$5</f>
        <v>MH0001</v>
      </c>
      <c r="D16" s="58" t="n">
        <f aca="false">Flights!$D$5</f>
        <v>46303</v>
      </c>
      <c r="E16" s="57" t="str">
        <f aca="false">Flights!$G$5&amp;"-"&amp;Flights!$H$5</f>
        <v>LHR-KUL</v>
      </c>
      <c r="F16" s="57" t="str">
        <f aca="false">Flights!$K$5</f>
        <v>EY</v>
      </c>
      <c r="G16" s="57" t="s">
        <v>411</v>
      </c>
      <c r="H16" s="57" t="s">
        <v>369</v>
      </c>
      <c r="I16" s="57" t="s">
        <v>370</v>
      </c>
      <c r="J16" s="57" t="s">
        <v>416</v>
      </c>
      <c r="K16" s="67" t="s">
        <v>417</v>
      </c>
      <c r="L16" s="67" t="s">
        <v>413</v>
      </c>
      <c r="M16" s="67"/>
      <c r="N16" s="67" t="s">
        <v>374</v>
      </c>
      <c r="O16" s="67" t="s">
        <v>414</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file",IF(BL16=0,"INVALID – evidence needs a traceable reference (number, file name or link)",IF(OR(LEN(AX16)&lt;2,ISNUMBER(MATCH(AX16,L_Placeholder,0))),"INVALID – verifier missing",IF(AX16=AU16,"INVALID – verifier must be someone other than the PIC",IF(BH16=1,"INVALID – result not yet available (awaiting / TBC)",IF(AND(AQ16=1,OR(OR(LEN(AY16)&lt;3,ISNUMBER(MATCH(AY16,L_Placeholder,0))),BJ16=1)),"INVALID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CA","")&amp;IF(AND(LEN(BA16)&gt;=2,ISNA(MATCH(BA16,L_Placeholder,0)),TRIM(AB16)=""),"INVALID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")))/(LEN(L_PendNeg)+1)),1,0),1)</f>
        <v>0</v>
      </c>
      <c r="BK16" s="61" t="n">
        <f aca="false">IFERROR(IF(SUMPRODUCT((LEN(BF16)-LEN(SUBSTITUTE(BF16," "&amp;L_PendStrict&amp;" "," ")))/(LEN(L_PendStrict)+1))&gt;SUMPRODUCT((LEN(BF16)-LEN(SUBSTITUTE(BF16," "&amp;L_PendNeg&amp;" "," ")))/(LEN(L_PendNeg)+1)),1,0),1)</f>
        <v>0</v>
      </c>
      <c r="BL16" s="61" t="n">
        <f aca="false">IFERROR(IF(OR(SUMPRODUCT(--ISNUMBER(FIND({"0","1","2","3","4","5","6","7","8","9"},Z16)))&gt;0,SUMPRODUCT(--ISNUMBER(SEARCH({"http","www.","\",".pdf",".jpg",".jpeg",".png",".heic",".xls",".doc",".msg",".eml"},Z16)))&gt;0),1,0),0)</f>
        <v>0</v>
      </c>
    </row>
    <row r="17" customFormat="false" ht="39.75" hidden="false" customHeight="true" outlineLevel="0" collapsed="false">
      <c r="A17" s="57" t="s">
        <v>418</v>
      </c>
      <c r="B17" s="57" t="s">
        <v>183</v>
      </c>
      <c r="C17" s="57" t="str">
        <f aca="false">Flights!$F$5</f>
        <v>MH0001</v>
      </c>
      <c r="D17" s="58" t="n">
        <f aca="false">Flights!$D$5</f>
        <v>46303</v>
      </c>
      <c r="E17" s="57" t="str">
        <f aca="false">Flights!$G$5&amp;"-"&amp;Flights!$H$5</f>
        <v>LHR-KUL</v>
      </c>
      <c r="F17" s="57" t="str">
        <f aca="false">Flights!$K$5</f>
        <v>EY</v>
      </c>
      <c r="G17" s="57" t="s">
        <v>411</v>
      </c>
      <c r="H17" s="57" t="s">
        <v>369</v>
      </c>
      <c r="I17" s="57" t="s">
        <v>419</v>
      </c>
      <c r="J17" s="57" t="s">
        <v>420</v>
      </c>
      <c r="K17" s="67"/>
      <c r="L17" s="67" t="s">
        <v>413</v>
      </c>
      <c r="M17" s="67"/>
      <c r="N17" s="67" t="s">
        <v>374</v>
      </c>
      <c r="O17" s="67" t="s">
        <v>414</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file",IF(BL17=0,"INVALID – evidence needs a traceable reference (number, file name or link)",IF(OR(LEN(AX17)&lt;2,ISNUMBER(MATCH(AX17,L_Placeholder,0))),"INVALID – verifier missing",IF(AX17=AU17,"INVALID – verifier must be someone other than the PIC",IF(BH17=1,"INVALID – result not yet available (awaiting / TBC)",IF(AND(AQ17=1,OR(OR(LEN(AY17)&lt;3,ISNUMBER(MATCH(AY17,L_Placeholder,0))),BJ17=1)),"INVALID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CA","")&amp;IF(AND(LEN(BA17)&gt;=2,ISNA(MATCH(BA17,L_Placeholder,0)),TRIM(AB17)=""),"INVALID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")))/(LEN(L_PendNeg)+1)),1,0),1)</f>
        <v>0</v>
      </c>
      <c r="BK17" s="61" t="n">
        <f aca="false">IFERROR(IF(SUMPRODUCT((LEN(BF17)-LEN(SUBSTITUTE(BF17," "&amp;L_PendStrict&amp;" "," ")))/(LEN(L_PendStrict)+1))&gt;SUMPRODUCT((LEN(BF17)-LEN(SUBSTITUTE(BF17," "&amp;L_PendNeg&amp;" "," ")))/(LEN(L_PendNeg)+1)),1,0),1)</f>
        <v>0</v>
      </c>
      <c r="BL17" s="61" t="n">
        <f aca="false">IFERROR(IF(OR(SUMPRODUCT(--ISNUMBER(FIND({"0","1","2","3","4","5","6","7","8","9"},Z17)))&gt;0,SUMPRODUCT(--ISNUMBER(SEARCH({"http","www.","\",".pdf",".jpg",".jpeg",".png",".heic",".xls",".doc",".msg",".eml"},Z17)))&gt;0),1,0),0)</f>
        <v>0</v>
      </c>
    </row>
    <row r="18" customFormat="false" ht="39.75" hidden="false" customHeight="true" outlineLevel="0" collapsed="false">
      <c r="A18" s="57" t="s">
        <v>421</v>
      </c>
      <c r="B18" s="57" t="s">
        <v>183</v>
      </c>
      <c r="C18" s="57" t="str">
        <f aca="false">Flights!$F$5</f>
        <v>MH0001</v>
      </c>
      <c r="D18" s="58" t="n">
        <f aca="false">Flights!$D$5</f>
        <v>46303</v>
      </c>
      <c r="E18" s="57" t="str">
        <f aca="false">Flights!$G$5&amp;"-"&amp;Flights!$H$5</f>
        <v>LHR-KUL</v>
      </c>
      <c r="F18" s="57" t="str">
        <f aca="false">Flights!$K$5</f>
        <v>EY</v>
      </c>
      <c r="G18" s="57" t="s">
        <v>411</v>
      </c>
      <c r="H18" s="57" t="s">
        <v>369</v>
      </c>
      <c r="I18" s="57" t="s">
        <v>419</v>
      </c>
      <c r="J18" s="57" t="s">
        <v>422</v>
      </c>
      <c r="K18" s="67"/>
      <c r="L18" s="67" t="s">
        <v>413</v>
      </c>
      <c r="M18" s="67"/>
      <c r="N18" s="67" t="s">
        <v>374</v>
      </c>
      <c r="O18" s="67" t="s">
        <v>414</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file",IF(BL18=0,"INVALID – evidence needs a traceable reference (number, file name or link)",IF(OR(LEN(AX18)&lt;2,ISNUMBER(MATCH(AX18,L_Placeholder,0))),"INVALID – verifier missing",IF(AX18=AU18,"INVALID – verifier must be someone other than the PIC",IF(BH18=1,"INVALID – result not yet available (awaiting / TBC)",IF(AND(AQ18=1,OR(OR(LEN(AY18)&lt;3,ISNUMBER(MATCH(AY18,L_Placeholder,0))),BJ18=1)),"INVALID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CA","")&amp;IF(AND(LEN(BA18)&gt;=2,ISNA(MATCH(BA18,L_Placeholder,0)),TRIM(AB18)=""),"INVALID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")))/(LEN(L_PendNeg)+1)),1,0),1)</f>
        <v>0</v>
      </c>
      <c r="BK18" s="61" t="n">
        <f aca="false">IFERROR(IF(SUMPRODUCT((LEN(BF18)-LEN(SUBSTITUTE(BF18," "&amp;L_PendStrict&amp;" "," ")))/(LEN(L_PendStrict)+1))&gt;SUMPRODUCT((LEN(BF18)-LEN(SUBSTITUTE(BF18," "&amp;L_PendNeg&amp;" "," ")))/(LEN(L_PendNeg)+1)),1,0),1)</f>
        <v>0</v>
      </c>
      <c r="BL18" s="61" t="n">
        <f aca="false">IFERROR(IF(OR(SUMPRODUCT(--ISNUMBER(FIND({"0","1","2","3","4","5","6","7","8","9"},Z18)))&gt;0,SUMPRODUCT(--ISNUMBER(SEARCH({"http","www.","\",".pdf",".jpg",".jpeg",".png",".heic",".xls",".doc",".msg",".eml"},Z18)))&gt;0),1,0),0)</f>
        <v>0</v>
      </c>
    </row>
    <row r="19" customFormat="false" ht="39.75" hidden="false" customHeight="true" outlineLevel="0" collapsed="false">
      <c r="A19" s="57" t="s">
        <v>423</v>
      </c>
      <c r="B19" s="57" t="s">
        <v>183</v>
      </c>
      <c r="C19" s="57" t="str">
        <f aca="false">Flights!$F$5</f>
        <v>MH0001</v>
      </c>
      <c r="D19" s="58" t="n">
        <f aca="false">Flights!$D$5</f>
        <v>46303</v>
      </c>
      <c r="E19" s="57" t="str">
        <f aca="false">Flights!$G$5&amp;"-"&amp;Flights!$H$5</f>
        <v>LHR-KUL</v>
      </c>
      <c r="F19" s="57" t="str">
        <f aca="false">Flights!$K$5</f>
        <v>EY</v>
      </c>
      <c r="G19" s="57" t="s">
        <v>411</v>
      </c>
      <c r="H19" s="57" t="s">
        <v>369</v>
      </c>
      <c r="I19" s="57" t="s">
        <v>419</v>
      </c>
      <c r="J19" s="57" t="s">
        <v>424</v>
      </c>
      <c r="K19" s="67"/>
      <c r="L19" s="67" t="s">
        <v>413</v>
      </c>
      <c r="M19" s="67"/>
      <c r="N19" s="67" t="s">
        <v>374</v>
      </c>
      <c r="O19" s="67" t="s">
        <v>414</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file",IF(BL19=0,"INVALID – evidence needs a traceable reference (number, file name or link)",IF(OR(LEN(AX19)&lt;2,ISNUMBER(MATCH(AX19,L_Placeholder,0))),"INVALID – verifier missing",IF(AX19=AU19,"INVALID – verifier must be someone other than the PIC",IF(BH19=1,"INVALID – result not yet available (awaiting / TBC)",IF(AND(AQ19=1,OR(OR(LEN(AY19)&lt;3,ISNUMBER(MATCH(AY19,L_Placeholder,0))),BJ19=1)),"INVALID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CA","")&amp;IF(AND(LEN(BA19)&gt;=2,ISNA(MATCH(BA19,L_Placeholder,0)),TRIM(AB19)=""),"INVALID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")))/(LEN(L_PendNeg)+1)),1,0),1)</f>
        <v>0</v>
      </c>
      <c r="BK19" s="61" t="n">
        <f aca="false">IFERROR(IF(SUMPRODUCT((LEN(BF19)-LEN(SUBSTITUTE(BF19," "&amp;L_PendStrict&amp;" "," ")))/(LEN(L_PendStrict)+1))&gt;SUMPRODUCT((LEN(BF19)-LEN(SUBSTITUTE(BF19," "&amp;L_PendNeg&amp;" "," ")))/(LEN(L_PendNeg)+1)),1,0),1)</f>
        <v>0</v>
      </c>
      <c r="BL19" s="61" t="n">
        <f aca="false">IFERROR(IF(OR(SUMPRODUCT(--ISNUMBER(FIND({"0","1","2","3","4","5","6","7","8","9"},Z19)))&gt;0,SUMPRODUCT(--ISNUMBER(SEARCH({"http","www.","\",".pdf",".jpg",".jpeg",".png",".heic",".xls",".doc",".msg",".eml"},Z19)))&gt;0),1,0),0)</f>
        <v>0</v>
      </c>
    </row>
    <row r="20" customFormat="false" ht="141" hidden="false" customHeight="true" outlineLevel="0" collapsed="false">
      <c r="A20" s="57" t="s">
        <v>425</v>
      </c>
      <c r="B20" s="57" t="s">
        <v>183</v>
      </c>
      <c r="C20" s="57" t="str">
        <f aca="false">Flights!$F$5</f>
        <v>MH0001</v>
      </c>
      <c r="D20" s="58" t="n">
        <f aca="false">Flights!$D$5</f>
        <v>46303</v>
      </c>
      <c r="E20" s="57" t="str">
        <f aca="false">Flights!$G$5&amp;"-"&amp;Flights!$H$5</f>
        <v>LHR-KUL</v>
      </c>
      <c r="F20" s="57" t="str">
        <f aca="false">Flights!$K$5</f>
        <v>EY</v>
      </c>
      <c r="G20" s="57" t="s">
        <v>411</v>
      </c>
      <c r="H20" s="57" t="s">
        <v>369</v>
      </c>
      <c r="I20" s="57" t="s">
        <v>419</v>
      </c>
      <c r="J20" s="57" t="s">
        <v>426</v>
      </c>
      <c r="K20" s="67" t="s">
        <v>427</v>
      </c>
      <c r="L20" s="67" t="s">
        <v>413</v>
      </c>
      <c r="M20" s="67"/>
      <c r="N20" s="67" t="s">
        <v>374</v>
      </c>
      <c r="O20" s="67" t="s">
        <v>414</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file",IF(BL20=0,"INVALID – evidence needs a traceable reference (number, file name or link)",IF(OR(LEN(AX20)&lt;2,ISNUMBER(MATCH(AX20,L_Placeholder,0))),"INVALID – verifier missing",IF(AX20=AU20,"INVALID – verifier must be someone other than the PIC",IF(BH20=1,"INVALID – result not yet available (awaiting / TBC)",IF(AND(AQ20=1,OR(OR(LEN(AY20)&lt;3,ISNUMBER(MATCH(AY20,L_Placeholder,0))),BJ20=1)),"INVALID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CA","")&amp;IF(AND(LEN(BA20)&gt;=2,ISNA(MATCH(BA20,L_Placeholder,0)),TRIM(AB20)=""),"INVALID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")))/(LEN(L_PendNeg)+1)),1,0),1)</f>
        <v>0</v>
      </c>
      <c r="BK20" s="61" t="n">
        <f aca="false">IFERROR(IF(SUMPRODUCT((LEN(BF20)-LEN(SUBSTITUTE(BF20," "&amp;L_PendStrict&amp;" "," ")))/(LEN(L_PendStrict)+1))&gt;SUMPRODUCT((LEN(BF20)-LEN(SUBSTITUTE(BF20," "&amp;L_PendNeg&amp;" "," ")))/(LEN(L_PendNeg)+1)),1,0),1)</f>
        <v>0</v>
      </c>
      <c r="BL20" s="61" t="n">
        <f aca="false">IFERROR(IF(OR(SUMPRODUCT(--ISNUMBER(FIND({"0","1","2","3","4","5","6","7","8","9"},Z20)))&gt;0,SUMPRODUCT(--ISNUMBER(SEARCH({"http","www.","\",".pdf",".jpg",".jpeg",".png",".heic",".xls",".doc",".msg",".eml"},Z20)))&gt;0),1,0),0)</f>
        <v>0</v>
      </c>
    </row>
    <row r="21" customFormat="false" ht="39.75" hidden="false" customHeight="true" outlineLevel="0" collapsed="false">
      <c r="A21" s="57" t="s">
        <v>428</v>
      </c>
      <c r="B21" s="57" t="s">
        <v>183</v>
      </c>
      <c r="C21" s="57" t="str">
        <f aca="false">Flights!$F$5</f>
        <v>MH0001</v>
      </c>
      <c r="D21" s="58" t="n">
        <f aca="false">Flights!$D$5</f>
        <v>46303</v>
      </c>
      <c r="E21" s="57" t="str">
        <f aca="false">Flights!$G$5&amp;"-"&amp;Flights!$H$5</f>
        <v>LHR-KUL</v>
      </c>
      <c r="F21" s="57" t="str">
        <f aca="false">Flights!$K$5</f>
        <v>EY</v>
      </c>
      <c r="G21" s="57" t="s">
        <v>411</v>
      </c>
      <c r="H21" s="57" t="s">
        <v>369</v>
      </c>
      <c r="I21" s="57" t="s">
        <v>419</v>
      </c>
      <c r="J21" s="57" t="s">
        <v>429</v>
      </c>
      <c r="K21" s="67"/>
      <c r="L21" s="67" t="s">
        <v>413</v>
      </c>
      <c r="M21" s="67"/>
      <c r="N21" s="67" t="s">
        <v>374</v>
      </c>
      <c r="O21" s="67" t="s">
        <v>414</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file",IF(BL21=0,"INVALID – evidence needs a traceable reference (number, file name or link)",IF(OR(LEN(AX21)&lt;2,ISNUMBER(MATCH(AX21,L_Placeholder,0))),"INVALID – verifier missing",IF(AX21=AU21,"INVALID – verifier must be someone other than the PIC",IF(BH21=1,"INVALID – result not yet available (awaiting / TBC)",IF(AND(AQ21=1,OR(OR(LEN(AY21)&lt;3,ISNUMBER(MATCH(AY21,L_Placeholder,0))),BJ21=1)),"INVALID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CA","")&amp;IF(AND(LEN(BA21)&gt;=2,ISNA(MATCH(BA21,L_Placeholder,0)),TRIM(AB21)=""),"INVALID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")))/(LEN(L_PendNeg)+1)),1,0),1)</f>
        <v>0</v>
      </c>
      <c r="BK21" s="61" t="n">
        <f aca="false">IFERROR(IF(SUMPRODUCT((LEN(BF21)-LEN(SUBSTITUTE(BF21," "&amp;L_PendStrict&amp;" "," ")))/(LEN(L_PendStrict)+1))&gt;SUMPRODUCT((LEN(BF21)-LEN(SUBSTITUTE(BF21," "&amp;L_PendNeg&amp;" "," ")))/(LEN(L_PendNeg)+1)),1,0),1)</f>
        <v>0</v>
      </c>
      <c r="BL21" s="61" t="n">
        <f aca="false">IFERROR(IF(OR(SUMPRODUCT(--ISNUMBER(FIND({"0","1","2","3","4","5","6","7","8","9"},Z21)))&gt;0,SUMPRODUCT(--ISNUMBER(SEARCH({"http","www.","\",".pdf",".jpg",".jpeg",".png",".heic",".xls",".doc",".msg",".eml"},Z21)))&gt;0),1,0),0)</f>
        <v>0</v>
      </c>
    </row>
    <row r="22" customFormat="false" ht="54" hidden="false" customHeight="true" outlineLevel="0" collapsed="false">
      <c r="A22" s="57" t="s">
        <v>430</v>
      </c>
      <c r="B22" s="57" t="s">
        <v>183</v>
      </c>
      <c r="C22" s="57" t="str">
        <f aca="false">Flights!$F$5</f>
        <v>MH0001</v>
      </c>
      <c r="D22" s="58" t="n">
        <f aca="false">Flights!$D$5</f>
        <v>46303</v>
      </c>
      <c r="E22" s="57" t="str">
        <f aca="false">Flights!$G$5&amp;"-"&amp;Flights!$H$5</f>
        <v>LHR-KUL</v>
      </c>
      <c r="F22" s="57" t="str">
        <f aca="false">Flights!$K$5</f>
        <v>EY</v>
      </c>
      <c r="G22" s="57" t="s">
        <v>411</v>
      </c>
      <c r="H22" s="57" t="s">
        <v>369</v>
      </c>
      <c r="I22" s="57" t="s">
        <v>431</v>
      </c>
      <c r="J22" s="57" t="s">
        <v>432</v>
      </c>
      <c r="K22" s="67" t="s">
        <v>433</v>
      </c>
      <c r="L22" s="67" t="s">
        <v>434</v>
      </c>
      <c r="M22" s="67" t="s">
        <v>186</v>
      </c>
      <c r="N22" s="67" t="s">
        <v>435</v>
      </c>
      <c r="O22" s="67" t="s">
        <v>436</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file",IF(BL22=0,"INVALID – evidence needs a traceable reference (number, file name or link)",IF(OR(LEN(AX22)&lt;2,ISNUMBER(MATCH(AX22,L_Placeholder,0))),"INVALID – verifier missing",IF(AX22=AU22,"INVALID – verifier must be someone other than the PIC",IF(BH22=1,"INVALID – result not yet available (awaiting / TBC)",IF(AND(AQ22=1,OR(OR(LEN(AY22)&lt;3,ISNUMBER(MATCH(AY22,L_Placeholder,0))),BJ22=1)),"INVALID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CA","")&amp;IF(AND(LEN(BA22)&gt;=2,ISNA(MATCH(BA22,L_Placeholder,0)),TRIM(AB22)=""),"INVALID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")))/(LEN(L_PendNeg)+1)),1,0),1)</f>
        <v>0</v>
      </c>
      <c r="BK22" s="61" t="n">
        <f aca="false">IFERROR(IF(SUMPRODUCT((LEN(BF22)-LEN(SUBSTITUTE(BF22," "&amp;L_PendStrict&amp;" "," ")))/(LEN(L_PendStrict)+1))&gt;SUMPRODUCT((LEN(BF22)-LEN(SUBSTITUTE(BF22," "&amp;L_PendNeg&amp;" "," ")))/(LEN(L_PendNeg)+1)),1,0),1)</f>
        <v>0</v>
      </c>
      <c r="BL22" s="61" t="n">
        <f aca="false">IFERROR(IF(OR(SUMPRODUCT(--ISNUMBER(FIND({"0","1","2","3","4","5","6","7","8","9"},Z22)))&gt;0,SUMPRODUCT(--ISNUMBER(SEARCH({"http","www.","\",".pdf",".jpg",".jpeg",".png",".heic",".xls",".doc",".msg",".eml"},Z22)))&gt;0),1,0),0)</f>
        <v>0</v>
      </c>
    </row>
    <row r="23" customFormat="false" ht="41.25" hidden="false" customHeight="true" outlineLevel="0" collapsed="false">
      <c r="A23" s="57" t="s">
        <v>437</v>
      </c>
      <c r="B23" s="57" t="s">
        <v>183</v>
      </c>
      <c r="C23" s="57" t="str">
        <f aca="false">Flights!$F$5</f>
        <v>MH0001</v>
      </c>
      <c r="D23" s="58" t="n">
        <f aca="false">Flights!$D$5</f>
        <v>46303</v>
      </c>
      <c r="E23" s="57" t="str">
        <f aca="false">Flights!$G$5&amp;"-"&amp;Flights!$H$5</f>
        <v>LHR-KUL</v>
      </c>
      <c r="F23" s="57" t="str">
        <f aca="false">Flights!$K$5</f>
        <v>EY</v>
      </c>
      <c r="G23" s="57" t="s">
        <v>411</v>
      </c>
      <c r="H23" s="57" t="s">
        <v>369</v>
      </c>
      <c r="I23" s="57" t="s">
        <v>438</v>
      </c>
      <c r="J23" s="57" t="s">
        <v>439</v>
      </c>
      <c r="K23" s="67" t="s">
        <v>440</v>
      </c>
      <c r="L23" s="67" t="s">
        <v>441</v>
      </c>
      <c r="M23" s="67" t="s">
        <v>442</v>
      </c>
      <c r="N23" s="67" t="s">
        <v>374</v>
      </c>
      <c r="O23" s="67" t="s">
        <v>443</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file",IF(BL23=0,"INVALID – evidence needs a traceable reference (number, file name or link)",IF(OR(LEN(AX23)&lt;2,ISNUMBER(MATCH(AX23,L_Placeholder,0))),"INVALID – verifier missing",IF(AX23=AU23,"INVALID – verifier must be someone other than the PIC",IF(BH23=1,"INVALID – result not yet available (awaiting / TBC)",IF(AND(AQ23=1,OR(OR(LEN(AY23)&lt;3,ISNUMBER(MATCH(AY23,L_Placeholder,0))),BJ23=1)),"INVALID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CA","")&amp;IF(AND(LEN(BA23)&gt;=2,ISNA(MATCH(BA23,L_Placeholder,0)),TRIM(AB23)=""),"INVALID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")))/(LEN(L_PendNeg)+1)),1,0),1)</f>
        <v>0</v>
      </c>
      <c r="BK23" s="61" t="n">
        <f aca="false">IFERROR(IF(SUMPRODUCT((LEN(BF23)-LEN(SUBSTITUTE(BF23," "&amp;L_PendStrict&amp;" "," ")))/(LEN(L_PendStrict)+1))&gt;SUMPRODUCT((LEN(BF23)-LEN(SUBSTITUTE(BF23," "&amp;L_PendNeg&amp;" "," ")))/(LEN(L_PendNeg)+1)),1,0),1)</f>
        <v>0</v>
      </c>
      <c r="BL23" s="61" t="n">
        <f aca="false">IFERROR(IF(OR(SUMPRODUCT(--ISNUMBER(FIND({"0","1","2","3","4","5","6","7","8","9"},Z23)))&gt;0,SUMPRODUCT(--ISNUMBER(SEARCH({"http","www.","\",".pdf",".jpg",".jpeg",".png",".heic",".xls",".doc",".msg",".eml"},Z23)))&gt;0),1,0),0)</f>
        <v>0</v>
      </c>
    </row>
    <row r="24" customFormat="false" ht="91.5" hidden="false" customHeight="true" outlineLevel="0" collapsed="false">
      <c r="A24" s="57" t="s">
        <v>444</v>
      </c>
      <c r="B24" s="57" t="s">
        <v>183</v>
      </c>
      <c r="C24" s="57" t="str">
        <f aca="false">Flights!$F$5</f>
        <v>MH0001</v>
      </c>
      <c r="D24" s="58" t="n">
        <f aca="false">Flights!$D$5</f>
        <v>46303</v>
      </c>
      <c r="E24" s="57" t="str">
        <f aca="false">Flights!$G$5&amp;"-"&amp;Flights!$H$5</f>
        <v>LHR-KUL</v>
      </c>
      <c r="F24" s="57" t="str">
        <f aca="false">Flights!$K$5</f>
        <v>EY</v>
      </c>
      <c r="G24" s="57" t="s">
        <v>411</v>
      </c>
      <c r="H24" s="57" t="s">
        <v>369</v>
      </c>
      <c r="I24" s="57" t="s">
        <v>438</v>
      </c>
      <c r="J24" s="57" t="s">
        <v>445</v>
      </c>
      <c r="K24" s="67" t="s">
        <v>446</v>
      </c>
      <c r="L24" s="67" t="s">
        <v>447</v>
      </c>
      <c r="M24" s="67" t="s">
        <v>442</v>
      </c>
      <c r="N24" s="67" t="s">
        <v>374</v>
      </c>
      <c r="O24" s="67" t="s">
        <v>448</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file",IF(BL24=0,"INVALID – evidence needs a traceable reference (number, file name or link)",IF(OR(LEN(AX24)&lt;2,ISNUMBER(MATCH(AX24,L_Placeholder,0))),"INVALID – verifier missing",IF(AX24=AU24,"INVALID – verifier must be someone other than the PIC",IF(BH24=1,"INVALID – result not yet available (awaiting / TBC)",IF(AND(AQ24=1,OR(OR(LEN(AY24)&lt;3,ISNUMBER(MATCH(AY24,L_Placeholder,0))),BJ24=1)),"INVALID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CA","")&amp;IF(AND(LEN(BA24)&gt;=2,ISNA(MATCH(BA24,L_Placeholder,0)),TRIM(AB24)=""),"INVALID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")))/(LEN(L_PendNeg)+1)),1,0),1)</f>
        <v>0</v>
      </c>
      <c r="BK24" s="61" t="n">
        <f aca="false">IFERROR(IF(SUMPRODUCT((LEN(BF24)-LEN(SUBSTITUTE(BF24," "&amp;L_PendStrict&amp;" "," ")))/(LEN(L_PendStrict)+1))&gt;SUMPRODUCT((LEN(BF24)-LEN(SUBSTITUTE(BF24," "&amp;L_PendNeg&amp;" "," ")))/(LEN(L_PendNeg)+1)),1,0),1)</f>
        <v>0</v>
      </c>
      <c r="BL24" s="61" t="n">
        <f aca="false">IFERROR(IF(OR(SUMPRODUCT(--ISNUMBER(FIND({"0","1","2","3","4","5","6","7","8","9"},Z24)))&gt;0,SUMPRODUCT(--ISNUMBER(SEARCH({"http","www.","\",".pdf",".jpg",".jpeg",".png",".heic",".xls",".doc",".msg",".eml"},Z24)))&gt;0),1,0),0)</f>
        <v>0</v>
      </c>
    </row>
    <row r="25" customFormat="false" ht="39.75" hidden="false" customHeight="true" outlineLevel="0" collapsed="false">
      <c r="A25" s="57" t="s">
        <v>449</v>
      </c>
      <c r="B25" s="57" t="s">
        <v>183</v>
      </c>
      <c r="C25" s="57" t="str">
        <f aca="false">Flights!$F$5</f>
        <v>MH0001</v>
      </c>
      <c r="D25" s="58" t="n">
        <f aca="false">Flights!$D$5</f>
        <v>46303</v>
      </c>
      <c r="E25" s="57" t="str">
        <f aca="false">Flights!$G$5&amp;"-"&amp;Flights!$H$5</f>
        <v>LHR-KUL</v>
      </c>
      <c r="F25" s="57" t="str">
        <f aca="false">Flights!$K$5</f>
        <v>EY</v>
      </c>
      <c r="G25" s="57" t="s">
        <v>450</v>
      </c>
      <c r="H25" s="57" t="s">
        <v>451</v>
      </c>
      <c r="I25" s="57" t="s">
        <v>370</v>
      </c>
      <c r="J25" s="57" t="s">
        <v>452</v>
      </c>
      <c r="K25" s="67" t="s">
        <v>417</v>
      </c>
      <c r="L25" s="67" t="s">
        <v>453</v>
      </c>
      <c r="M25" s="67"/>
      <c r="N25" s="67" t="s">
        <v>374</v>
      </c>
      <c r="O25" s="67" t="s">
        <v>454</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file",IF(BL25=0,"INVALID – evidence needs a traceable reference (number, file name or link)",IF(OR(LEN(AX25)&lt;2,ISNUMBER(MATCH(AX25,L_Placeholder,0))),"INVALID – verifier missing",IF(AX25=AU25,"INVALID – verifier must be someone other than the PIC",IF(BH25=1,"INVALID – result not yet available (awaiting / TBC)",IF(AND(AQ25=1,OR(OR(LEN(AY25)&lt;3,ISNUMBER(MATCH(AY25,L_Placeholder,0))),BJ25=1)),"INVALID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CA","")&amp;IF(AND(LEN(BA25)&gt;=2,ISNA(MATCH(BA25,L_Placeholder,0)),TRIM(AB25)=""),"INVALID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IFERROR(IF(OR(SUMPRODUCT(--ISNUMBER(FIND({"0","1","2","3","4","5","6","7","8","9"},Z25)))&gt;0,SUMPRODUCT(--ISNUMBER(SEARCH({"http","www.","\",".pdf",".jpg",".jpeg",".png",".heic",".xls",".doc",".msg",".eml"},Z25)))&gt;0),1,0),0)</f>
        <v>0</v>
      </c>
    </row>
    <row r="26" customFormat="false" ht="39.75" hidden="false" customHeight="true" outlineLevel="0" collapsed="false">
      <c r="A26" s="57" t="s">
        <v>455</v>
      </c>
      <c r="B26" s="57" t="s">
        <v>183</v>
      </c>
      <c r="C26" s="57" t="str">
        <f aca="false">Flights!$F$5</f>
        <v>MH0001</v>
      </c>
      <c r="D26" s="58" t="n">
        <f aca="false">Flights!$D$5</f>
        <v>46303</v>
      </c>
      <c r="E26" s="57" t="str">
        <f aca="false">Flights!$G$5&amp;"-"&amp;Flights!$H$5</f>
        <v>LHR-KUL</v>
      </c>
      <c r="F26" s="57" t="str">
        <f aca="false">Flights!$K$5</f>
        <v>EY</v>
      </c>
      <c r="G26" s="57" t="s">
        <v>450</v>
      </c>
      <c r="H26" s="57" t="s">
        <v>451</v>
      </c>
      <c r="I26" s="57" t="s">
        <v>419</v>
      </c>
      <c r="J26" s="57" t="s">
        <v>456</v>
      </c>
      <c r="K26" s="67" t="s">
        <v>417</v>
      </c>
      <c r="L26" s="67" t="s">
        <v>453</v>
      </c>
      <c r="M26" s="67"/>
      <c r="N26" s="67" t="s">
        <v>374</v>
      </c>
      <c r="O26" s="67" t="s">
        <v>454</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file",IF(BL26=0,"INVALID – evidence needs a traceable reference (number, file name or link)",IF(OR(LEN(AX26)&lt;2,ISNUMBER(MATCH(AX26,L_Placeholder,0))),"INVALID – verifier missing",IF(AX26=AU26,"INVALID – verifier must be someone other than the PIC",IF(BH26=1,"INVALID – result not yet available (awaiting / TBC)",IF(AND(AQ26=1,OR(OR(LEN(AY26)&lt;3,ISNUMBER(MATCH(AY26,L_Placeholder,0))),BJ26=1)),"INVALID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CA","")&amp;IF(AND(LEN(BA26)&gt;=2,ISNA(MATCH(BA26,L_Placeholder,0)),TRIM(AB26)=""),"INVALID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IFERROR(IF(OR(SUMPRODUCT(--ISNUMBER(FIND({"0","1","2","3","4","5","6","7","8","9"},Z26)))&gt;0,SUMPRODUCT(--ISNUMBER(SEARCH({"http","www.","\",".pdf",".jpg",".jpeg",".png",".heic",".xls",".doc",".msg",".eml"},Z26)))&gt;0),1,0),0)</f>
        <v>0</v>
      </c>
    </row>
    <row r="27" customFormat="false" ht="54" hidden="false" customHeight="true" outlineLevel="0" collapsed="false">
      <c r="A27" s="57" t="s">
        <v>457</v>
      </c>
      <c r="B27" s="57" t="s">
        <v>183</v>
      </c>
      <c r="C27" s="57" t="str">
        <f aca="false">Flights!$F$5</f>
        <v>MH0001</v>
      </c>
      <c r="D27" s="58" t="n">
        <f aca="false">Flights!$D$5</f>
        <v>46303</v>
      </c>
      <c r="E27" s="57" t="str">
        <f aca="false">Flights!$G$5&amp;"-"&amp;Flights!$H$5</f>
        <v>LHR-KUL</v>
      </c>
      <c r="F27" s="57" t="str">
        <f aca="false">Flights!$K$5</f>
        <v>EY</v>
      </c>
      <c r="G27" s="57" t="s">
        <v>450</v>
      </c>
      <c r="H27" s="57" t="s">
        <v>451</v>
      </c>
      <c r="I27" s="57" t="s">
        <v>431</v>
      </c>
      <c r="J27" s="57" t="s">
        <v>458</v>
      </c>
      <c r="K27" s="67" t="s">
        <v>433</v>
      </c>
      <c r="L27" s="67" t="s">
        <v>434</v>
      </c>
      <c r="M27" s="67" t="s">
        <v>186</v>
      </c>
      <c r="N27" s="67" t="s">
        <v>435</v>
      </c>
      <c r="O27" s="67" t="s">
        <v>436</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file",IF(BL27=0,"INVALID – evidence needs a traceable reference (number, file name or link)",IF(OR(LEN(AX27)&lt;2,ISNUMBER(MATCH(AX27,L_Placeholder,0))),"INVALID – verifier missing",IF(AX27=AU27,"INVALID – verifier must be someone other than the PIC",IF(BH27=1,"INVALID – result not yet available (awaiting / TBC)",IF(AND(AQ27=1,OR(OR(LEN(AY27)&lt;3,ISNUMBER(MATCH(AY27,L_Placeholder,0))),BJ27=1)),"INVALID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CA","")&amp;IF(AND(LEN(BA27)&gt;=2,ISNA(MATCH(BA27,L_Placeholder,0)),TRIM(AB27)=""),"INVALID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IFERROR(IF(OR(SUMPRODUCT(--ISNUMBER(FIND({"0","1","2","3","4","5","6","7","8","9"},Z27)))&gt;0,SUMPRODUCT(--ISNUMBER(SEARCH({"http","www.","\",".pdf",".jpg",".jpeg",".png",".heic",".xls",".doc",".msg",".eml"},Z27)))&gt;0),1,0),0)</f>
        <v>0</v>
      </c>
    </row>
    <row r="28" customFormat="false" ht="39.75" hidden="false" customHeight="true" outlineLevel="0" collapsed="false">
      <c r="A28" s="57" t="s">
        <v>459</v>
      </c>
      <c r="B28" s="57" t="s">
        <v>183</v>
      </c>
      <c r="C28" s="57" t="str">
        <f aca="false">Flights!$F$5</f>
        <v>MH0001</v>
      </c>
      <c r="D28" s="58" t="n">
        <f aca="false">Flights!$D$5</f>
        <v>46303</v>
      </c>
      <c r="E28" s="57" t="str">
        <f aca="false">Flights!$G$5&amp;"-"&amp;Flights!$H$5</f>
        <v>LHR-KUL</v>
      </c>
      <c r="F28" s="57" t="str">
        <f aca="false">Flights!$K$5</f>
        <v>EY</v>
      </c>
      <c r="G28" s="57" t="s">
        <v>450</v>
      </c>
      <c r="H28" s="57" t="s">
        <v>451</v>
      </c>
      <c r="I28" s="57" t="s">
        <v>438</v>
      </c>
      <c r="J28" s="57" t="s">
        <v>460</v>
      </c>
      <c r="K28" s="67" t="s">
        <v>440</v>
      </c>
      <c r="L28" s="67" t="s">
        <v>441</v>
      </c>
      <c r="M28" s="67" t="s">
        <v>442</v>
      </c>
      <c r="N28" s="67" t="s">
        <v>374</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file",IF(BL28=0,"INVALID – evidence needs a traceable reference (number, file name or link)",IF(OR(LEN(AX28)&lt;2,ISNUMBER(MATCH(AX28,L_Placeholder,0))),"INVALID – verifier missing",IF(AX28=AU28,"INVALID – verifier must be someone other than the PIC",IF(BH28=1,"INVALID – result not yet available (awaiting / TBC)",IF(AND(AQ28=1,OR(OR(LEN(AY28)&lt;3,ISNUMBER(MATCH(AY28,L_Placeholder,0))),BJ28=1)),"INVALID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CA","")&amp;IF(AND(LEN(BA28)&gt;=2,ISNA(MATCH(BA28,L_Placeholder,0)),TRIM(AB28)=""),"INVALID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IFERROR(IF(OR(SUMPRODUCT(--ISNUMBER(FIND({"0","1","2","3","4","5","6","7","8","9"},Z28)))&gt;0,SUMPRODUCT(--ISNUMBER(SEARCH({"http","www.","\",".pdf",".jpg",".jpeg",".png",".heic",".xls",".doc",".msg",".eml"},Z28)))&gt;0),1,0),0)</f>
        <v>0</v>
      </c>
    </row>
    <row r="29" customFormat="false" ht="54" hidden="false" customHeight="true" outlineLevel="0" collapsed="false">
      <c r="A29" s="57" t="s">
        <v>461</v>
      </c>
      <c r="B29" s="57" t="s">
        <v>183</v>
      </c>
      <c r="C29" s="57" t="str">
        <f aca="false">Flights!$F$5</f>
        <v>MH0001</v>
      </c>
      <c r="D29" s="58" t="n">
        <f aca="false">Flights!$D$5</f>
        <v>46303</v>
      </c>
      <c r="E29" s="57" t="str">
        <f aca="false">Flights!$G$5&amp;"-"&amp;Flights!$H$5</f>
        <v>LHR-KUL</v>
      </c>
      <c r="F29" s="57" t="str">
        <f aca="false">Flights!$K$5</f>
        <v>EY</v>
      </c>
      <c r="G29" s="57" t="s">
        <v>450</v>
      </c>
      <c r="H29" s="57" t="s">
        <v>451</v>
      </c>
      <c r="I29" s="57" t="s">
        <v>438</v>
      </c>
      <c r="J29" s="57" t="s">
        <v>462</v>
      </c>
      <c r="K29" s="67" t="s">
        <v>446</v>
      </c>
      <c r="L29" s="67" t="s">
        <v>447</v>
      </c>
      <c r="M29" s="67" t="s">
        <v>442</v>
      </c>
      <c r="N29" s="67" t="s">
        <v>374</v>
      </c>
      <c r="O29" s="67" t="s">
        <v>463</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file",IF(BL29=0,"INVALID – evidence needs a traceable reference (number, file name or link)",IF(OR(LEN(AX29)&lt;2,ISNUMBER(MATCH(AX29,L_Placeholder,0))),"INVALID – verifier missing",IF(AX29=AU29,"INVALID – verifier must be someone other than the PIC",IF(BH29=1,"INVALID – result not yet available (awaiting / TBC)",IF(AND(AQ29=1,OR(OR(LEN(AY29)&lt;3,ISNUMBER(MATCH(AY29,L_Placeholder,0))),BJ29=1)),"INVALID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CA","")&amp;IF(AND(LEN(BA29)&gt;=2,ISNA(MATCH(BA29,L_Placeholder,0)),TRIM(AB29)=""),"INVALID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IFERROR(IF(OR(SUMPRODUCT(--ISNUMBER(FIND({"0","1","2","3","4","5","6","7","8","9"},Z29)))&gt;0,SUMPRODUCT(--ISNUMBER(SEARCH({"http","www.","\",".pdf",".jpg",".jpeg",".png",".heic",".xls",".doc",".msg",".eml"},Z29)))&gt;0),1,0),0)</f>
        <v>0</v>
      </c>
    </row>
    <row r="30" customFormat="false" ht="39.75" hidden="false" customHeight="true" outlineLevel="0" collapsed="false">
      <c r="A30" s="57" t="s">
        <v>464</v>
      </c>
      <c r="B30" s="57" t="s">
        <v>198</v>
      </c>
      <c r="C30" s="57" t="str">
        <f aca="false">Flights!$F$6</f>
        <v>MH0727</v>
      </c>
      <c r="D30" s="58" t="n">
        <f aca="false">Flights!$D$6</f>
        <v>46304</v>
      </c>
      <c r="E30" s="57" t="str">
        <f aca="false">Flights!$G$6&amp;"-"&amp;Flights!$H$6</f>
        <v>KUL-CGK</v>
      </c>
      <c r="F30" s="57" t="str">
        <f aca="false">Flights!$K$6</f>
        <v>BC</v>
      </c>
      <c r="G30" s="57" t="s">
        <v>81</v>
      </c>
      <c r="H30" s="57" t="s">
        <v>369</v>
      </c>
      <c r="I30" s="57" t="s">
        <v>370</v>
      </c>
      <c r="J30" s="57" t="s">
        <v>371</v>
      </c>
      <c r="K30" s="67" t="s">
        <v>372</v>
      </c>
      <c r="L30" s="67" t="s">
        <v>373</v>
      </c>
      <c r="M30" s="67"/>
      <c r="N30" s="67" t="s">
        <v>374</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file",IF(BL30=0,"INVALID – evidence needs a traceable reference (number, file name or link)",IF(OR(LEN(AX30)&lt;2,ISNUMBER(MATCH(AX30,L_Placeholder,0))),"INVALID – verifier missing",IF(AX30=AU30,"INVALID – verifier must be someone other than the PIC",IF(BH30=1,"INVALID – result not yet available (awaiting / TBC)",IF(AND(AQ30=1,OR(OR(LEN(AY30)&lt;3,ISNUMBER(MATCH(AY30,L_Placeholder,0))),BJ30=1)),"INVALID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CA","")&amp;IF(AND(LEN(BA30)&gt;=2,ISNA(MATCH(BA30,L_Placeholder,0)),TRIM(AB30)=""),"INVALID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")))/(LEN(L_PendNeg)+1)),1,0),1)</f>
        <v>0</v>
      </c>
      <c r="BK30" s="61" t="n">
        <f aca="false">IFERROR(IF(SUMPRODUCT((LEN(BF30)-LEN(SUBSTITUTE(BF30," "&amp;L_PendStrict&amp;" "," ")))/(LEN(L_PendStrict)+1))&gt;SUMPRODUCT((LEN(BF30)-LEN(SUBSTITUTE(BF30," "&amp;L_PendNeg&amp;" "," ")))/(LEN(L_PendNeg)+1)),1,0),1)</f>
        <v>0</v>
      </c>
      <c r="BL30" s="61" t="n">
        <f aca="false">IFERROR(IF(OR(SUMPRODUCT(--ISNUMBER(FIND({"0","1","2","3","4","5","6","7","8","9"},Z30)))&gt;0,SUMPRODUCT(--ISNUMBER(SEARCH({"http","www.","\",".pdf",".jpg",".jpeg",".png",".heic",".xls",".doc",".msg",".eml"},Z30)))&gt;0),1,0),0)</f>
        <v>0</v>
      </c>
    </row>
    <row r="31" customFormat="false" ht="39.75" hidden="false" customHeight="true" outlineLevel="0" collapsed="false">
      <c r="A31" s="57" t="s">
        <v>465</v>
      </c>
      <c r="B31" s="57" t="s">
        <v>198</v>
      </c>
      <c r="C31" s="57" t="str">
        <f aca="false">Flights!$F$6</f>
        <v>MH0727</v>
      </c>
      <c r="D31" s="58" t="n">
        <f aca="false">Flights!$D$6</f>
        <v>46304</v>
      </c>
      <c r="E31" s="57" t="str">
        <f aca="false">Flights!$G$6&amp;"-"&amp;Flights!$H$6</f>
        <v>KUL-CGK</v>
      </c>
      <c r="F31" s="57" t="str">
        <f aca="false">Flights!$K$6</f>
        <v>BC</v>
      </c>
      <c r="G31" s="57" t="s">
        <v>81</v>
      </c>
      <c r="H31" s="57" t="s">
        <v>369</v>
      </c>
      <c r="I31" s="57" t="s">
        <v>376</v>
      </c>
      <c r="J31" s="57" t="s">
        <v>377</v>
      </c>
      <c r="K31" s="67" t="s">
        <v>378</v>
      </c>
      <c r="L31" s="67" t="s">
        <v>373</v>
      </c>
      <c r="M31" s="67"/>
      <c r="N31" s="67" t="s">
        <v>374</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file",IF(BL31=0,"INVALID – evidence needs a traceable reference (number, file name or link)",IF(OR(LEN(AX31)&lt;2,ISNUMBER(MATCH(AX31,L_Placeholder,0))),"INVALID – verifier missing",IF(AX31=AU31,"INVALID – verifier must be someone other than the PIC",IF(BH31=1,"INVALID – result not yet available (awaiting / TBC)",IF(AND(AQ31=1,OR(OR(LEN(AY31)&lt;3,ISNUMBER(MATCH(AY31,L_Placeholder,0))),BJ31=1)),"INVALID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CA","")&amp;IF(AND(LEN(BA31)&gt;=2,ISNA(MATCH(BA31,L_Placeholder,0)),TRIM(AB31)=""),"INVALID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")))/(LEN(L_PendNeg)+1)),1,0),1)</f>
        <v>0</v>
      </c>
      <c r="BK31" s="61" t="n">
        <f aca="false">IFERROR(IF(SUMPRODUCT((LEN(BF31)-LEN(SUBSTITUTE(BF31," "&amp;L_PendStrict&amp;" "," ")))/(LEN(L_PendStrict)+1))&gt;SUMPRODUCT((LEN(BF31)-LEN(SUBSTITUTE(BF31," "&amp;L_PendNeg&amp;" "," ")))/(LEN(L_PendNeg)+1)),1,0),1)</f>
        <v>0</v>
      </c>
      <c r="BL31" s="61" t="n">
        <f aca="false">IFERROR(IF(OR(SUMPRODUCT(--ISNUMBER(FIND({"0","1","2","3","4","5","6","7","8","9"},Z31)))&gt;0,SUMPRODUCT(--ISNUMBER(SEARCH({"http","www.","\",".pdf",".jpg",".jpeg",".png",".heic",".xls",".doc",".msg",".eml"},Z31)))&gt;0),1,0),0)</f>
        <v>0</v>
      </c>
    </row>
    <row r="32" customFormat="false" ht="41.25" hidden="false" customHeight="true" outlineLevel="0" collapsed="false">
      <c r="A32" s="57" t="s">
        <v>466</v>
      </c>
      <c r="B32" s="57" t="s">
        <v>198</v>
      </c>
      <c r="C32" s="57" t="str">
        <f aca="false">Flights!$F$6</f>
        <v>MH0727</v>
      </c>
      <c r="D32" s="58" t="n">
        <f aca="false">Flights!$D$6</f>
        <v>46304</v>
      </c>
      <c r="E32" s="57" t="str">
        <f aca="false">Flights!$G$6&amp;"-"&amp;Flights!$H$6</f>
        <v>KUL-CGK</v>
      </c>
      <c r="F32" s="57" t="str">
        <f aca="false">Flights!$K$6</f>
        <v>BC</v>
      </c>
      <c r="G32" s="57" t="s">
        <v>81</v>
      </c>
      <c r="H32" s="57" t="s">
        <v>369</v>
      </c>
      <c r="I32" s="57" t="s">
        <v>380</v>
      </c>
      <c r="J32" s="57" t="s">
        <v>381</v>
      </c>
      <c r="K32" s="67" t="s">
        <v>382</v>
      </c>
      <c r="L32" s="67" t="s">
        <v>373</v>
      </c>
      <c r="M32" s="67"/>
      <c r="N32" s="67" t="str">
        <f aca="false">IF(TRIM(Flights!$L$6)="A339","Required","N/A – rule")</f>
        <v>N/A – rule</v>
      </c>
      <c r="O32" s="67" t="s">
        <v>383</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file",IF(BL32=0,"INVALID – evidence needs a traceable reference (number, file name or link)",IF(OR(LEN(AX32)&lt;2,ISNUMBER(MATCH(AX32,L_Placeholder,0))),"INVALID – verifier missing",IF(AX32=AU32,"INVALID – verifier must be someone other than the PIC",IF(BH32=1,"INVALID – result not yet available (awaiting / TBC)",IF(AND(AQ32=1,OR(OR(LEN(AY32)&lt;3,ISNUMBER(MATCH(AY32,L_Placeholder,0))),BJ32=1)),"INVALID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CA","")&amp;IF(AND(LEN(BA32)&gt;=2,ISNA(MATCH(BA32,L_Placeholder,0)),TRIM(AB32)=""),"INVALID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")))/(LEN(L_PendNeg)+1)),1,0),1)</f>
        <v>0</v>
      </c>
      <c r="BK32" s="61" t="n">
        <f aca="false">IFERROR(IF(SUMPRODUCT((LEN(BF32)-LEN(SUBSTITUTE(BF32," "&amp;L_PendStrict&amp;" "," ")))/(LEN(L_PendStrict)+1))&gt;SUMPRODUCT((LEN(BF32)-LEN(SUBSTITUTE(BF32," "&amp;L_PendNeg&amp;" "," ")))/(LEN(L_PendNeg)+1)),1,0),1)</f>
        <v>0</v>
      </c>
      <c r="BL32" s="61" t="n">
        <f aca="false">IFERROR(IF(OR(SUMPRODUCT(--ISNUMBER(FIND({"0","1","2","3","4","5","6","7","8","9"},Z32)))&gt;0,SUMPRODUCT(--ISNUMBER(SEARCH({"http","www.","\",".pdf",".jpg",".jpeg",".png",".heic",".xls",".doc",".msg",".eml"},Z32)))&gt;0),1,0),0)</f>
        <v>0</v>
      </c>
    </row>
    <row r="33" customFormat="false" ht="39.75" hidden="false" customHeight="true" outlineLevel="0" collapsed="false">
      <c r="A33" s="57" t="s">
        <v>467</v>
      </c>
      <c r="B33" s="57" t="s">
        <v>198</v>
      </c>
      <c r="C33" s="57" t="str">
        <f aca="false">Flights!$F$6</f>
        <v>MH0727</v>
      </c>
      <c r="D33" s="58" t="n">
        <f aca="false">Flights!$D$6</f>
        <v>46304</v>
      </c>
      <c r="E33" s="57" t="str">
        <f aca="false">Flights!$G$6&amp;"-"&amp;Flights!$H$6</f>
        <v>KUL-CGK</v>
      </c>
      <c r="F33" s="57" t="str">
        <f aca="false">Flights!$K$6</f>
        <v>BC</v>
      </c>
      <c r="G33" s="57" t="s">
        <v>81</v>
      </c>
      <c r="H33" s="57" t="s">
        <v>369</v>
      </c>
      <c r="I33" s="57" t="s">
        <v>385</v>
      </c>
      <c r="J33" s="57" t="s">
        <v>386</v>
      </c>
      <c r="K33" s="67" t="s">
        <v>387</v>
      </c>
      <c r="L33" s="67" t="s">
        <v>373</v>
      </c>
      <c r="M33" s="67"/>
      <c r="N33" s="67" t="s">
        <v>374</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file",IF(BL33=0,"INVALID – evidence needs a traceable reference (number, file name or link)",IF(OR(LEN(AX33)&lt;2,ISNUMBER(MATCH(AX33,L_Placeholder,0))),"INVALID – verifier missing",IF(AX33=AU33,"INVALID – verifier must be someone other than the PIC",IF(BH33=1,"INVALID – result not yet available (awaiting / TBC)",IF(AND(AQ33=1,OR(OR(LEN(AY33)&lt;3,ISNUMBER(MATCH(AY33,L_Placeholder,0))),BJ33=1)),"INVALID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CA","")&amp;IF(AND(LEN(BA33)&gt;=2,ISNA(MATCH(BA33,L_Placeholder,0)),TRIM(AB33)=""),"INVALID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")))/(LEN(L_PendNeg)+1)),1,0),1)</f>
        <v>0</v>
      </c>
      <c r="BK33" s="61" t="n">
        <f aca="false">IFERROR(IF(SUMPRODUCT((LEN(BF33)-LEN(SUBSTITUTE(BF33," "&amp;L_PendStrict&amp;" "," ")))/(LEN(L_PendStrict)+1))&gt;SUMPRODUCT((LEN(BF33)-LEN(SUBSTITUTE(BF33," "&amp;L_PendNeg&amp;" "," ")))/(LEN(L_PendNeg)+1)),1,0),1)</f>
        <v>0</v>
      </c>
      <c r="BL33" s="61" t="n">
        <f aca="false">IFERROR(IF(OR(SUMPRODUCT(--ISNUMBER(FIND({"0","1","2","3","4","5","6","7","8","9"},Z33)))&gt;0,SUMPRODUCT(--ISNUMBER(SEARCH({"http","www.","\",".pdf",".jpg",".jpeg",".png",".heic",".xls",".doc",".msg",".eml"},Z33)))&gt;0),1,0),0)</f>
        <v>0</v>
      </c>
    </row>
    <row r="34" customFormat="false" ht="39.75" hidden="false" customHeight="true" outlineLevel="0" collapsed="false">
      <c r="A34" s="57" t="s">
        <v>468</v>
      </c>
      <c r="B34" s="57" t="s">
        <v>198</v>
      </c>
      <c r="C34" s="57" t="str">
        <f aca="false">Flights!$F$6</f>
        <v>MH0727</v>
      </c>
      <c r="D34" s="58" t="n">
        <f aca="false">Flights!$D$6</f>
        <v>46304</v>
      </c>
      <c r="E34" s="57" t="str">
        <f aca="false">Flights!$G$6&amp;"-"&amp;Flights!$H$6</f>
        <v>KUL-CGK</v>
      </c>
      <c r="F34" s="57" t="str">
        <f aca="false">Flights!$K$6</f>
        <v>BC</v>
      </c>
      <c r="G34" s="57" t="s">
        <v>81</v>
      </c>
      <c r="H34" s="57" t="s">
        <v>369</v>
      </c>
      <c r="I34" s="57" t="s">
        <v>389</v>
      </c>
      <c r="J34" s="57" t="s">
        <v>390</v>
      </c>
      <c r="K34" s="67" t="s">
        <v>391</v>
      </c>
      <c r="L34" s="67" t="s">
        <v>373</v>
      </c>
      <c r="M34" s="67"/>
      <c r="N34" s="67" t="s">
        <v>374</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file",IF(BL34=0,"INVALID – evidence needs a traceable reference (number, file name or link)",IF(OR(LEN(AX34)&lt;2,ISNUMBER(MATCH(AX34,L_Placeholder,0))),"INVALID – verifier missing",IF(AX34=AU34,"INVALID – verifier must be someone other than the PIC",IF(BH34=1,"INVALID – result not yet available (awaiting / TBC)",IF(AND(AQ34=1,OR(OR(LEN(AY34)&lt;3,ISNUMBER(MATCH(AY34,L_Placeholder,0))),BJ34=1)),"INVALID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CA","")&amp;IF(AND(LEN(BA34)&gt;=2,ISNA(MATCH(BA34,L_Placeholder,0)),TRIM(AB34)=""),"INVALID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")))/(LEN(L_PendNeg)+1)),1,0),1)</f>
        <v>0</v>
      </c>
      <c r="BK34" s="61" t="n">
        <f aca="false">IFERROR(IF(SUMPRODUCT((LEN(BF34)-LEN(SUBSTITUTE(BF34," "&amp;L_PendStrict&amp;" "," ")))/(LEN(L_PendStrict)+1))&gt;SUMPRODUCT((LEN(BF34)-LEN(SUBSTITUTE(BF34," "&amp;L_PendNeg&amp;" "," ")))/(LEN(L_PendNeg)+1)),1,0),1)</f>
        <v>0</v>
      </c>
      <c r="BL34" s="61" t="n">
        <f aca="false">IFERROR(IF(OR(SUMPRODUCT(--ISNUMBER(FIND({"0","1","2","3","4","5","6","7","8","9"},Z34)))&gt;0,SUMPRODUCT(--ISNUMBER(SEARCH({"http","www.","\",".pdf",".jpg",".jpeg",".png",".heic",".xls",".doc",".msg",".eml"},Z34)))&gt;0),1,0),0)</f>
        <v>0</v>
      </c>
    </row>
    <row r="35" customFormat="false" ht="39.75" hidden="false" customHeight="true" outlineLevel="0" collapsed="false">
      <c r="A35" s="57" t="s">
        <v>469</v>
      </c>
      <c r="B35" s="57" t="s">
        <v>198</v>
      </c>
      <c r="C35" s="57" t="str">
        <f aca="false">Flights!$F$6</f>
        <v>MH0727</v>
      </c>
      <c r="D35" s="58" t="n">
        <f aca="false">Flights!$D$6</f>
        <v>46304</v>
      </c>
      <c r="E35" s="57" t="str">
        <f aca="false">Flights!$G$6&amp;"-"&amp;Flights!$H$6</f>
        <v>KUL-CGK</v>
      </c>
      <c r="F35" s="57" t="str">
        <f aca="false">Flights!$K$6</f>
        <v>BC</v>
      </c>
      <c r="G35" s="57" t="s">
        <v>81</v>
      </c>
      <c r="H35" s="57" t="s">
        <v>369</v>
      </c>
      <c r="I35" s="57" t="s">
        <v>389</v>
      </c>
      <c r="J35" s="57" t="s">
        <v>393</v>
      </c>
      <c r="K35" s="67" t="s">
        <v>394</v>
      </c>
      <c r="L35" s="67" t="s">
        <v>373</v>
      </c>
      <c r="M35" s="67"/>
      <c r="N35" s="67" t="s">
        <v>374</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file",IF(BL35=0,"INVALID – evidence needs a traceable reference (number, file name or link)",IF(OR(LEN(AX35)&lt;2,ISNUMBER(MATCH(AX35,L_Placeholder,0))),"INVALID – verifier missing",IF(AX35=AU35,"INVALID – verifier must be someone other than the PIC",IF(BH35=1,"INVALID – result not yet available (awaiting / TBC)",IF(AND(AQ35=1,OR(OR(LEN(AY35)&lt;3,ISNUMBER(MATCH(AY35,L_Placeholder,0))),BJ35=1)),"INVALID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CA","")&amp;IF(AND(LEN(BA35)&gt;=2,ISNA(MATCH(BA35,L_Placeholder,0)),TRIM(AB35)=""),"INVALID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")))/(LEN(L_PendNeg)+1)),1,0),1)</f>
        <v>0</v>
      </c>
      <c r="BK35" s="61" t="n">
        <f aca="false">IFERROR(IF(SUMPRODUCT((LEN(BF35)-LEN(SUBSTITUTE(BF35," "&amp;L_PendStrict&amp;" "," ")))/(LEN(L_PendStrict)+1))&gt;SUMPRODUCT((LEN(BF35)-LEN(SUBSTITUTE(BF35," "&amp;L_PendNeg&amp;" "," ")))/(LEN(L_PendNeg)+1)),1,0),1)</f>
        <v>0</v>
      </c>
      <c r="BL35" s="61" t="n">
        <f aca="false">IFERROR(IF(OR(SUMPRODUCT(--ISNUMBER(FIND({"0","1","2","3","4","5","6","7","8","9"},Z35)))&gt;0,SUMPRODUCT(--ISNUMBER(SEARCH({"http","www.","\",".pdf",".jpg",".jpeg",".png",".heic",".xls",".doc",".msg",".eml"},Z35)))&gt;0),1,0),0)</f>
        <v>0</v>
      </c>
    </row>
    <row r="36" customFormat="false" ht="39.75" hidden="false" customHeight="true" outlineLevel="0" collapsed="false">
      <c r="A36" s="57" t="s">
        <v>470</v>
      </c>
      <c r="B36" s="57" t="s">
        <v>198</v>
      </c>
      <c r="C36" s="57" t="str">
        <f aca="false">Flights!$F$6</f>
        <v>MH0727</v>
      </c>
      <c r="D36" s="58" t="n">
        <f aca="false">Flights!$D$6</f>
        <v>46304</v>
      </c>
      <c r="E36" s="57" t="str">
        <f aca="false">Flights!$G$6&amp;"-"&amp;Flights!$H$6</f>
        <v>KUL-CGK</v>
      </c>
      <c r="F36" s="57" t="str">
        <f aca="false">Flights!$K$6</f>
        <v>BC</v>
      </c>
      <c r="G36" s="57" t="s">
        <v>81</v>
      </c>
      <c r="H36" s="57" t="s">
        <v>369</v>
      </c>
      <c r="I36" s="57" t="s">
        <v>396</v>
      </c>
      <c r="J36" s="57" t="s">
        <v>397</v>
      </c>
      <c r="K36" s="67" t="s">
        <v>398</v>
      </c>
      <c r="L36" s="67" t="s">
        <v>373</v>
      </c>
      <c r="M36" s="67"/>
      <c r="N36" s="67" t="s">
        <v>374</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file",IF(BL36=0,"INVALID – evidence needs a traceable reference (number, file name or link)",IF(OR(LEN(AX36)&lt;2,ISNUMBER(MATCH(AX36,L_Placeholder,0))),"INVALID – verifier missing",IF(AX36=AU36,"INVALID – verifier must be someone other than the PIC",IF(BH36=1,"INVALID – result not yet available (awaiting / TBC)",IF(AND(AQ36=1,OR(OR(LEN(AY36)&lt;3,ISNUMBER(MATCH(AY36,L_Placeholder,0))),BJ36=1)),"INVALID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CA","")&amp;IF(AND(LEN(BA36)&gt;=2,ISNA(MATCH(BA36,L_Placeholder,0)),TRIM(AB36)=""),"INVALID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")))/(LEN(L_PendNeg)+1)),1,0),1)</f>
        <v>0</v>
      </c>
      <c r="BK36" s="61" t="n">
        <f aca="false">IFERROR(IF(SUMPRODUCT((LEN(BF36)-LEN(SUBSTITUTE(BF36," "&amp;L_PendStrict&amp;" "," ")))/(LEN(L_PendStrict)+1))&gt;SUMPRODUCT((LEN(BF36)-LEN(SUBSTITUTE(BF36," "&amp;L_PendNeg&amp;" "," ")))/(LEN(L_PendNeg)+1)),1,0),1)</f>
        <v>0</v>
      </c>
      <c r="BL36" s="61" t="n">
        <f aca="false">IFERROR(IF(OR(SUMPRODUCT(--ISNUMBER(FIND({"0","1","2","3","4","5","6","7","8","9"},Z36)))&gt;0,SUMPRODUCT(--ISNUMBER(SEARCH({"http","www.","\",".pdf",".jpg",".jpeg",".png",".heic",".xls",".doc",".msg",".eml"},Z36)))&gt;0),1,0),0)</f>
        <v>0</v>
      </c>
    </row>
    <row r="37" customFormat="false" ht="39.75" hidden="false" customHeight="true" outlineLevel="0" collapsed="false">
      <c r="A37" s="57" t="s">
        <v>471</v>
      </c>
      <c r="B37" s="57" t="s">
        <v>198</v>
      </c>
      <c r="C37" s="57" t="str">
        <f aca="false">Flights!$F$6</f>
        <v>MH0727</v>
      </c>
      <c r="D37" s="58" t="n">
        <f aca="false">Flights!$D$6</f>
        <v>46304</v>
      </c>
      <c r="E37" s="57" t="str">
        <f aca="false">Flights!$G$6&amp;"-"&amp;Flights!$H$6</f>
        <v>KUL-CGK</v>
      </c>
      <c r="F37" s="57" t="str">
        <f aca="false">Flights!$K$6</f>
        <v>BC</v>
      </c>
      <c r="G37" s="57" t="s">
        <v>81</v>
      </c>
      <c r="H37" s="57" t="s">
        <v>369</v>
      </c>
      <c r="I37" s="57" t="s">
        <v>396</v>
      </c>
      <c r="J37" s="57" t="s">
        <v>400</v>
      </c>
      <c r="K37" s="67" t="s">
        <v>398</v>
      </c>
      <c r="L37" s="67" t="s">
        <v>373</v>
      </c>
      <c r="M37" s="67"/>
      <c r="N37" s="67" t="s">
        <v>374</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file",IF(BL37=0,"INVALID – evidence needs a traceable reference (number, file name or link)",IF(OR(LEN(AX37)&lt;2,ISNUMBER(MATCH(AX37,L_Placeholder,0))),"INVALID – verifier missing",IF(AX37=AU37,"INVALID – verifier must be someone other than the PIC",IF(BH37=1,"INVALID – result not yet available (awaiting / TBC)",IF(AND(AQ37=1,OR(OR(LEN(AY37)&lt;3,ISNUMBER(MATCH(AY37,L_Placeholder,0))),BJ37=1)),"INVALID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CA","")&amp;IF(AND(LEN(BA37)&gt;=2,ISNA(MATCH(BA37,L_Placeholder,0)),TRIM(AB37)=""),"INVALID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")))/(LEN(L_PendNeg)+1)),1,0),1)</f>
        <v>0</v>
      </c>
      <c r="BK37" s="61" t="n">
        <f aca="false">IFERROR(IF(SUMPRODUCT((LEN(BF37)-LEN(SUBSTITUTE(BF37," "&amp;L_PendStrict&amp;" "," ")))/(LEN(L_PendStrict)+1))&gt;SUMPRODUCT((LEN(BF37)-LEN(SUBSTITUTE(BF37," "&amp;L_PendNeg&amp;" "," ")))/(LEN(L_PendNeg)+1)),1,0),1)</f>
        <v>0</v>
      </c>
      <c r="BL37" s="61" t="n">
        <f aca="false">IFERROR(IF(OR(SUMPRODUCT(--ISNUMBER(FIND({"0","1","2","3","4","5","6","7","8","9"},Z37)))&gt;0,SUMPRODUCT(--ISNUMBER(SEARCH({"http","www.","\",".pdf",".jpg",".jpeg",".png",".heic",".xls",".doc",".msg",".eml"},Z37)))&gt;0),1,0),0)</f>
        <v>0</v>
      </c>
    </row>
    <row r="38" customFormat="false" ht="39.75" hidden="false" customHeight="true" outlineLevel="0" collapsed="false">
      <c r="A38" s="57" t="s">
        <v>472</v>
      </c>
      <c r="B38" s="57" t="s">
        <v>198</v>
      </c>
      <c r="C38" s="57" t="str">
        <f aca="false">Flights!$F$6</f>
        <v>MH0727</v>
      </c>
      <c r="D38" s="58" t="n">
        <f aca="false">Flights!$D$6</f>
        <v>46304</v>
      </c>
      <c r="E38" s="57" t="str">
        <f aca="false">Flights!$G$6&amp;"-"&amp;Flights!$H$6</f>
        <v>KUL-CGK</v>
      </c>
      <c r="F38" s="57" t="str">
        <f aca="false">Flights!$K$6</f>
        <v>BC</v>
      </c>
      <c r="G38" s="57" t="s">
        <v>81</v>
      </c>
      <c r="H38" s="57" t="s">
        <v>369</v>
      </c>
      <c r="I38" s="57" t="s">
        <v>402</v>
      </c>
      <c r="J38" s="57" t="s">
        <v>403</v>
      </c>
      <c r="K38" s="67" t="s">
        <v>473</v>
      </c>
      <c r="L38" s="67" t="s">
        <v>474</v>
      </c>
      <c r="M38" s="67"/>
      <c r="N38" s="67" t="s">
        <v>374</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file",IF(BL38=0,"INVALID – evidence needs a traceable reference (number, file name or link)",IF(OR(LEN(AX38)&lt;2,ISNUMBER(MATCH(AX38,L_Placeholder,0))),"INVALID – verifier missing",IF(AX38=AU38,"INVALID – verifier must be someone other than the PIC",IF(BH38=1,"INVALID – result not yet available (awaiting / TBC)",IF(AND(AQ38=1,OR(OR(LEN(AY38)&lt;3,ISNUMBER(MATCH(AY38,L_Placeholder,0))),BJ38=1)),"INVALID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CA","")&amp;IF(AND(LEN(BA38)&gt;=2,ISNA(MATCH(BA38,L_Placeholder,0)),TRIM(AB38)=""),"INVALID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")))/(LEN(L_PendNeg)+1)),1,0),1)</f>
        <v>0</v>
      </c>
      <c r="BK38" s="61" t="n">
        <f aca="false">IFERROR(IF(SUMPRODUCT((LEN(BF38)-LEN(SUBSTITUTE(BF38," "&amp;L_PendStrict&amp;" "," ")))/(LEN(L_PendStrict)+1))&gt;SUMPRODUCT((LEN(BF38)-LEN(SUBSTITUTE(BF38," "&amp;L_PendNeg&amp;" "," ")))/(LEN(L_PendNeg)+1)),1,0),1)</f>
        <v>0</v>
      </c>
      <c r="BL38" s="61" t="n">
        <f aca="false">IFERROR(IF(OR(SUMPRODUCT(--ISNUMBER(FIND({"0","1","2","3","4","5","6","7","8","9"},Z38)))&gt;0,SUMPRODUCT(--ISNUMBER(SEARCH({"http","www.","\",".pdf",".jpg",".jpeg",".png",".heic",".xls",".doc",".msg",".eml"},Z38)))&gt;0),1,0),0)</f>
        <v>0</v>
      </c>
    </row>
    <row r="39" customFormat="false" ht="39.75" hidden="false" customHeight="true" outlineLevel="0" collapsed="false">
      <c r="A39" s="57" t="s">
        <v>475</v>
      </c>
      <c r="B39" s="57" t="s">
        <v>198</v>
      </c>
      <c r="C39" s="57" t="str">
        <f aca="false">Flights!$F$6</f>
        <v>MH0727</v>
      </c>
      <c r="D39" s="58" t="n">
        <f aca="false">Flights!$D$6</f>
        <v>46304</v>
      </c>
      <c r="E39" s="57" t="str">
        <f aca="false">Flights!$G$6&amp;"-"&amp;Flights!$H$6</f>
        <v>KUL-CGK</v>
      </c>
      <c r="F39" s="57" t="str">
        <f aca="false">Flights!$K$6</f>
        <v>BC</v>
      </c>
      <c r="G39" s="57" t="s">
        <v>83</v>
      </c>
      <c r="H39" s="57" t="s">
        <v>369</v>
      </c>
      <c r="I39" s="57" t="s">
        <v>370</v>
      </c>
      <c r="J39" s="57" t="s">
        <v>407</v>
      </c>
      <c r="K39" s="67" t="s">
        <v>408</v>
      </c>
      <c r="L39" s="67" t="s">
        <v>409</v>
      </c>
      <c r="M39" s="67"/>
      <c r="N39" s="67" t="s">
        <v>374</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file",IF(BL39=0,"INVALID – evidence needs a traceable reference (number, file name or link)",IF(OR(LEN(AX39)&lt;2,ISNUMBER(MATCH(AX39,L_Placeholder,0))),"INVALID – verifier missing",IF(AX39=AU39,"INVALID – verifier must be someone other than the PIC",IF(BH39=1,"INVALID – result not yet available (awaiting / TBC)",IF(AND(AQ39=1,OR(OR(LEN(AY39)&lt;3,ISNUMBER(MATCH(AY39,L_Placeholder,0))),BJ39=1)),"INVALID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CA","")&amp;IF(AND(LEN(BA39)&gt;=2,ISNA(MATCH(BA39,L_Placeholder,0)),TRIM(AB39)=""),"INVALID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")))/(LEN(L_PendNeg)+1)),1,0),1)</f>
        <v>0</v>
      </c>
      <c r="BK39" s="61" t="n">
        <f aca="false">IFERROR(IF(SUMPRODUCT((LEN(BF39)-LEN(SUBSTITUTE(BF39," "&amp;L_PendStrict&amp;" "," ")))/(LEN(L_PendStrict)+1))&gt;SUMPRODUCT((LEN(BF39)-LEN(SUBSTITUTE(BF39," "&amp;L_PendNeg&amp;" "," ")))/(LEN(L_PendNeg)+1)),1,0),1)</f>
        <v>0</v>
      </c>
      <c r="BL39" s="61" t="n">
        <f aca="false">IFERROR(IF(OR(SUMPRODUCT(--ISNUMBER(FIND({"0","1","2","3","4","5","6","7","8","9"},Z39)))&gt;0,SUMPRODUCT(--ISNUMBER(SEARCH({"http","www.","\",".pdf",".jpg",".jpeg",".png",".heic",".xls",".doc",".msg",".eml"},Z39)))&gt;0),1,0),0)</f>
        <v>0</v>
      </c>
    </row>
    <row r="40" customFormat="false" ht="39.75" hidden="false" customHeight="true" outlineLevel="0" collapsed="false">
      <c r="A40" s="57" t="s">
        <v>476</v>
      </c>
      <c r="B40" s="57" t="s">
        <v>198</v>
      </c>
      <c r="C40" s="57" t="str">
        <f aca="false">Flights!$F$6</f>
        <v>MH0727</v>
      </c>
      <c r="D40" s="58" t="n">
        <f aca="false">Flights!$D$6</f>
        <v>46304</v>
      </c>
      <c r="E40" s="57" t="str">
        <f aca="false">Flights!$G$6&amp;"-"&amp;Flights!$H$6</f>
        <v>KUL-CGK</v>
      </c>
      <c r="F40" s="57" t="str">
        <f aca="false">Flights!$K$6</f>
        <v>BC</v>
      </c>
      <c r="G40" s="57" t="s">
        <v>411</v>
      </c>
      <c r="H40" s="57" t="s">
        <v>369</v>
      </c>
      <c r="I40" s="57" t="s">
        <v>370</v>
      </c>
      <c r="J40" s="57" t="s">
        <v>412</v>
      </c>
      <c r="K40" s="67"/>
      <c r="L40" s="67" t="s">
        <v>413</v>
      </c>
      <c r="M40" s="67"/>
      <c r="N40" s="67" t="s">
        <v>374</v>
      </c>
      <c r="O40" s="67" t="s">
        <v>414</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file",IF(BL40=0,"INVALID – evidence needs a traceable reference (number, file name or link)",IF(OR(LEN(AX40)&lt;2,ISNUMBER(MATCH(AX40,L_Placeholder,0))),"INVALID – verifier missing",IF(AX40=AU40,"INVALID – verifier must be someone other than the PIC",IF(BH40=1,"INVALID – result not yet available (awaiting / TBC)",IF(AND(AQ40=1,OR(OR(LEN(AY40)&lt;3,ISNUMBER(MATCH(AY40,L_Placeholder,0))),BJ40=1)),"INVALID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CA","")&amp;IF(AND(LEN(BA40)&gt;=2,ISNA(MATCH(BA40,L_Placeholder,0)),TRIM(AB40)=""),"INVALID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")))/(LEN(L_PendNeg)+1)),1,0),1)</f>
        <v>0</v>
      </c>
      <c r="BK40" s="61" t="n">
        <f aca="false">IFERROR(IF(SUMPRODUCT((LEN(BF40)-LEN(SUBSTITUTE(BF40," "&amp;L_PendStrict&amp;" "," ")))/(LEN(L_PendStrict)+1))&gt;SUMPRODUCT((LEN(BF40)-LEN(SUBSTITUTE(BF40," "&amp;L_PendNeg&amp;" "," ")))/(LEN(L_PendNeg)+1)),1,0),1)</f>
        <v>0</v>
      </c>
      <c r="BL40" s="61" t="n">
        <f aca="false">IFERROR(IF(OR(SUMPRODUCT(--ISNUMBER(FIND({"0","1","2","3","4","5","6","7","8","9"},Z40)))&gt;0,SUMPRODUCT(--ISNUMBER(SEARCH({"http","www.","\",".pdf",".jpg",".jpeg",".png",".heic",".xls",".doc",".msg",".eml"},Z40)))&gt;0),1,0),0)</f>
        <v>0</v>
      </c>
    </row>
    <row r="41" customFormat="false" ht="39.75" hidden="false" customHeight="true" outlineLevel="0" collapsed="false">
      <c r="A41" s="57" t="s">
        <v>477</v>
      </c>
      <c r="B41" s="57" t="s">
        <v>198</v>
      </c>
      <c r="C41" s="57" t="str">
        <f aca="false">Flights!$F$6</f>
        <v>MH0727</v>
      </c>
      <c r="D41" s="58" t="n">
        <f aca="false">Flights!$D$6</f>
        <v>46304</v>
      </c>
      <c r="E41" s="57" t="str">
        <f aca="false">Flights!$G$6&amp;"-"&amp;Flights!$H$6</f>
        <v>KUL-CGK</v>
      </c>
      <c r="F41" s="57" t="str">
        <f aca="false">Flights!$K$6</f>
        <v>BC</v>
      </c>
      <c r="G41" s="57" t="s">
        <v>411</v>
      </c>
      <c r="H41" s="57" t="s">
        <v>369</v>
      </c>
      <c r="I41" s="57" t="s">
        <v>370</v>
      </c>
      <c r="J41" s="57" t="s">
        <v>416</v>
      </c>
      <c r="K41" s="67" t="s">
        <v>417</v>
      </c>
      <c r="L41" s="67" t="s">
        <v>413</v>
      </c>
      <c r="M41" s="67"/>
      <c r="N41" s="67" t="s">
        <v>374</v>
      </c>
      <c r="O41" s="67" t="s">
        <v>414</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file",IF(BL41=0,"INVALID – evidence needs a traceable reference (number, file name or link)",IF(OR(LEN(AX41)&lt;2,ISNUMBER(MATCH(AX41,L_Placeholder,0))),"INVALID – verifier missing",IF(AX41=AU41,"INVALID – verifier must be someone other than the PIC",IF(BH41=1,"INVALID – result not yet available (awaiting / TBC)",IF(AND(AQ41=1,OR(OR(LEN(AY41)&lt;3,ISNUMBER(MATCH(AY41,L_Placeholder,0))),BJ41=1)),"INVALID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CA","")&amp;IF(AND(LEN(BA41)&gt;=2,ISNA(MATCH(BA41,L_Placeholder,0)),TRIM(AB41)=""),"INVALID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")))/(LEN(L_PendNeg)+1)),1,0),1)</f>
        <v>0</v>
      </c>
      <c r="BK41" s="61" t="n">
        <f aca="false">IFERROR(IF(SUMPRODUCT((LEN(BF41)-LEN(SUBSTITUTE(BF41," "&amp;L_PendStrict&amp;" "," ")))/(LEN(L_PendStrict)+1))&gt;SUMPRODUCT((LEN(BF41)-LEN(SUBSTITUTE(BF41," "&amp;L_PendNeg&amp;" "," ")))/(LEN(L_PendNeg)+1)),1,0),1)</f>
        <v>0</v>
      </c>
      <c r="BL41" s="61" t="n">
        <f aca="false">IFERROR(IF(OR(SUMPRODUCT(--ISNUMBER(FIND({"0","1","2","3","4","5","6","7","8","9"},Z41)))&gt;0,SUMPRODUCT(--ISNUMBER(SEARCH({"http","www.","\",".pdf",".jpg",".jpeg",".png",".heic",".xls",".doc",".msg",".eml"},Z41)))&gt;0),1,0),0)</f>
        <v>0</v>
      </c>
    </row>
    <row r="42" customFormat="false" ht="39.75" hidden="false" customHeight="true" outlineLevel="0" collapsed="false">
      <c r="A42" s="57" t="s">
        <v>478</v>
      </c>
      <c r="B42" s="57" t="s">
        <v>198</v>
      </c>
      <c r="C42" s="57" t="str">
        <f aca="false">Flights!$F$6</f>
        <v>MH0727</v>
      </c>
      <c r="D42" s="58" t="n">
        <f aca="false">Flights!$D$6</f>
        <v>46304</v>
      </c>
      <c r="E42" s="57" t="str">
        <f aca="false">Flights!$G$6&amp;"-"&amp;Flights!$H$6</f>
        <v>KUL-CGK</v>
      </c>
      <c r="F42" s="57" t="str">
        <f aca="false">Flights!$K$6</f>
        <v>BC</v>
      </c>
      <c r="G42" s="57" t="s">
        <v>411</v>
      </c>
      <c r="H42" s="57" t="s">
        <v>369</v>
      </c>
      <c r="I42" s="57" t="s">
        <v>419</v>
      </c>
      <c r="J42" s="57" t="s">
        <v>420</v>
      </c>
      <c r="K42" s="67"/>
      <c r="L42" s="67" t="s">
        <v>413</v>
      </c>
      <c r="M42" s="67"/>
      <c r="N42" s="67" t="s">
        <v>374</v>
      </c>
      <c r="O42" s="67" t="s">
        <v>414</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file",IF(BL42=0,"INVALID – evidence needs a traceable reference (number, file name or link)",IF(OR(LEN(AX42)&lt;2,ISNUMBER(MATCH(AX42,L_Placeholder,0))),"INVALID – verifier missing",IF(AX42=AU42,"INVALID – verifier must be someone other than the PIC",IF(BH42=1,"INVALID – result not yet available (awaiting / TBC)",IF(AND(AQ42=1,OR(OR(LEN(AY42)&lt;3,ISNUMBER(MATCH(AY42,L_Placeholder,0))),BJ42=1)),"INVALID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CA","")&amp;IF(AND(LEN(BA42)&gt;=2,ISNA(MATCH(BA42,L_Placeholder,0)),TRIM(AB42)=""),"INVALID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")))/(LEN(L_PendNeg)+1)),1,0),1)</f>
        <v>0</v>
      </c>
      <c r="BK42" s="61" t="n">
        <f aca="false">IFERROR(IF(SUMPRODUCT((LEN(BF42)-LEN(SUBSTITUTE(BF42," "&amp;L_PendStrict&amp;" "," ")))/(LEN(L_PendStrict)+1))&gt;SUMPRODUCT((LEN(BF42)-LEN(SUBSTITUTE(BF42," "&amp;L_PendNeg&amp;" "," ")))/(LEN(L_PendNeg)+1)),1,0),1)</f>
        <v>0</v>
      </c>
      <c r="BL42" s="61" t="n">
        <f aca="false">IFERROR(IF(OR(SUMPRODUCT(--ISNUMBER(FIND({"0","1","2","3","4","5","6","7","8","9"},Z42)))&gt;0,SUMPRODUCT(--ISNUMBER(SEARCH({"http","www.","\",".pdf",".jpg",".jpeg",".png",".heic",".xls",".doc",".msg",".eml"},Z42)))&gt;0),1,0),0)</f>
        <v>0</v>
      </c>
    </row>
    <row r="43" customFormat="false" ht="39.75" hidden="false" customHeight="true" outlineLevel="0" collapsed="false">
      <c r="A43" s="57" t="s">
        <v>479</v>
      </c>
      <c r="B43" s="57" t="s">
        <v>198</v>
      </c>
      <c r="C43" s="57" t="str">
        <f aca="false">Flights!$F$6</f>
        <v>MH0727</v>
      </c>
      <c r="D43" s="58" t="n">
        <f aca="false">Flights!$D$6</f>
        <v>46304</v>
      </c>
      <c r="E43" s="57" t="str">
        <f aca="false">Flights!$G$6&amp;"-"&amp;Flights!$H$6</f>
        <v>KUL-CGK</v>
      </c>
      <c r="F43" s="57" t="str">
        <f aca="false">Flights!$K$6</f>
        <v>BC</v>
      </c>
      <c r="G43" s="57" t="s">
        <v>411</v>
      </c>
      <c r="H43" s="57" t="s">
        <v>369</v>
      </c>
      <c r="I43" s="57" t="s">
        <v>419</v>
      </c>
      <c r="J43" s="57" t="s">
        <v>422</v>
      </c>
      <c r="K43" s="67"/>
      <c r="L43" s="67" t="s">
        <v>413</v>
      </c>
      <c r="M43" s="67"/>
      <c r="N43" s="67" t="s">
        <v>374</v>
      </c>
      <c r="O43" s="67" t="s">
        <v>414</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file",IF(BL43=0,"INVALID – evidence needs a traceable reference (number, file name or link)",IF(OR(LEN(AX43)&lt;2,ISNUMBER(MATCH(AX43,L_Placeholder,0))),"INVALID – verifier missing",IF(AX43=AU43,"INVALID – verifier must be someone other than the PIC",IF(BH43=1,"INVALID – result not yet available (awaiting / TBC)",IF(AND(AQ43=1,OR(OR(LEN(AY43)&lt;3,ISNUMBER(MATCH(AY43,L_Placeholder,0))),BJ43=1)),"INVALID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CA","")&amp;IF(AND(LEN(BA43)&gt;=2,ISNA(MATCH(BA43,L_Placeholder,0)),TRIM(AB43)=""),"INVALID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")))/(LEN(L_PendNeg)+1)),1,0),1)</f>
        <v>0</v>
      </c>
      <c r="BK43" s="61" t="n">
        <f aca="false">IFERROR(IF(SUMPRODUCT((LEN(BF43)-LEN(SUBSTITUTE(BF43," "&amp;L_PendStrict&amp;" "," ")))/(LEN(L_PendStrict)+1))&gt;SUMPRODUCT((LEN(BF43)-LEN(SUBSTITUTE(BF43," "&amp;L_PendNeg&amp;" "," ")))/(LEN(L_PendNeg)+1)),1,0),1)</f>
        <v>0</v>
      </c>
      <c r="BL43" s="61" t="n">
        <f aca="false">IFERROR(IF(OR(SUMPRODUCT(--ISNUMBER(FIND({"0","1","2","3","4","5","6","7","8","9"},Z43)))&gt;0,SUMPRODUCT(--ISNUMBER(SEARCH({"http","www.","\",".pdf",".jpg",".jpeg",".png",".heic",".xls",".doc",".msg",".eml"},Z43)))&gt;0),1,0),0)</f>
        <v>0</v>
      </c>
    </row>
    <row r="44" customFormat="false" ht="39.75" hidden="false" customHeight="true" outlineLevel="0" collapsed="false">
      <c r="A44" s="57" t="s">
        <v>480</v>
      </c>
      <c r="B44" s="57" t="s">
        <v>198</v>
      </c>
      <c r="C44" s="57" t="str">
        <f aca="false">Flights!$F$6</f>
        <v>MH0727</v>
      </c>
      <c r="D44" s="58" t="n">
        <f aca="false">Flights!$D$6</f>
        <v>46304</v>
      </c>
      <c r="E44" s="57" t="str">
        <f aca="false">Flights!$G$6&amp;"-"&amp;Flights!$H$6</f>
        <v>KUL-CGK</v>
      </c>
      <c r="F44" s="57" t="str">
        <f aca="false">Flights!$K$6</f>
        <v>BC</v>
      </c>
      <c r="G44" s="57" t="s">
        <v>411</v>
      </c>
      <c r="H44" s="57" t="s">
        <v>369</v>
      </c>
      <c r="I44" s="57" t="s">
        <v>419</v>
      </c>
      <c r="J44" s="57" t="s">
        <v>424</v>
      </c>
      <c r="K44" s="67"/>
      <c r="L44" s="67" t="s">
        <v>413</v>
      </c>
      <c r="M44" s="67"/>
      <c r="N44" s="67" t="s">
        <v>374</v>
      </c>
      <c r="O44" s="67" t="s">
        <v>414</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file",IF(BL44=0,"INVALID – evidence needs a traceable reference (number, file name or link)",IF(OR(LEN(AX44)&lt;2,ISNUMBER(MATCH(AX44,L_Placeholder,0))),"INVALID – verifier missing",IF(AX44=AU44,"INVALID – verifier must be someone other than the PIC",IF(BH44=1,"INVALID – result not yet available (awaiting / TBC)",IF(AND(AQ44=1,OR(OR(LEN(AY44)&lt;3,ISNUMBER(MATCH(AY44,L_Placeholder,0))),BJ44=1)),"INVALID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CA","")&amp;IF(AND(LEN(BA44)&gt;=2,ISNA(MATCH(BA44,L_Placeholder,0)),TRIM(AB44)=""),"INVALID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")))/(LEN(L_PendNeg)+1)),1,0),1)</f>
        <v>0</v>
      </c>
      <c r="BK44" s="61" t="n">
        <f aca="false">IFERROR(IF(SUMPRODUCT((LEN(BF44)-LEN(SUBSTITUTE(BF44," "&amp;L_PendStrict&amp;" "," ")))/(LEN(L_PendStrict)+1))&gt;SUMPRODUCT((LEN(BF44)-LEN(SUBSTITUTE(BF44," "&amp;L_PendNeg&amp;" "," ")))/(LEN(L_PendNeg)+1)),1,0),1)</f>
        <v>0</v>
      </c>
      <c r="BL44" s="61" t="n">
        <f aca="false">IFERROR(IF(OR(SUMPRODUCT(--ISNUMBER(FIND({"0","1","2","3","4","5","6","7","8","9"},Z44)))&gt;0,SUMPRODUCT(--ISNUMBER(SEARCH({"http","www.","\",".pdf",".jpg",".jpeg",".png",".heic",".xls",".doc",".msg",".eml"},Z44)))&gt;0),1,0),0)</f>
        <v>0</v>
      </c>
    </row>
    <row r="45" customFormat="false" ht="78.75" hidden="false" customHeight="true" outlineLevel="0" collapsed="false">
      <c r="A45" s="57" t="s">
        <v>481</v>
      </c>
      <c r="B45" s="57" t="s">
        <v>198</v>
      </c>
      <c r="C45" s="57" t="str">
        <f aca="false">Flights!$F$6</f>
        <v>MH0727</v>
      </c>
      <c r="D45" s="58" t="n">
        <f aca="false">Flights!$D$6</f>
        <v>46304</v>
      </c>
      <c r="E45" s="57" t="str">
        <f aca="false">Flights!$G$6&amp;"-"&amp;Flights!$H$6</f>
        <v>KUL-CGK</v>
      </c>
      <c r="F45" s="57" t="str">
        <f aca="false">Flights!$K$6</f>
        <v>BC</v>
      </c>
      <c r="G45" s="57" t="s">
        <v>411</v>
      </c>
      <c r="H45" s="57" t="s">
        <v>369</v>
      </c>
      <c r="I45" s="57" t="s">
        <v>419</v>
      </c>
      <c r="J45" s="57" t="s">
        <v>426</v>
      </c>
      <c r="K45" s="67" t="s">
        <v>482</v>
      </c>
      <c r="L45" s="67" t="s">
        <v>413</v>
      </c>
      <c r="M45" s="67"/>
      <c r="N45" s="67" t="s">
        <v>374</v>
      </c>
      <c r="O45" s="67" t="s">
        <v>414</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file",IF(BL45=0,"INVALID – evidence needs a traceable reference (number, file name or link)",IF(OR(LEN(AX45)&lt;2,ISNUMBER(MATCH(AX45,L_Placeholder,0))),"INVALID – verifier missing",IF(AX45=AU45,"INVALID – verifier must be someone other than the PIC",IF(BH45=1,"INVALID – result not yet available (awaiting / TBC)",IF(AND(AQ45=1,OR(OR(LEN(AY45)&lt;3,ISNUMBER(MATCH(AY45,L_Placeholder,0))),BJ45=1)),"INVALID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CA","")&amp;IF(AND(LEN(BA45)&gt;=2,ISNA(MATCH(BA45,L_Placeholder,0)),TRIM(AB45)=""),"INVALID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")))/(LEN(L_PendNeg)+1)),1,0),1)</f>
        <v>0</v>
      </c>
      <c r="BK45" s="61" t="n">
        <f aca="false">IFERROR(IF(SUMPRODUCT((LEN(BF45)-LEN(SUBSTITUTE(BF45," "&amp;L_PendStrict&amp;" "," ")))/(LEN(L_PendStrict)+1))&gt;SUMPRODUCT((LEN(BF45)-LEN(SUBSTITUTE(BF45," "&amp;L_PendNeg&amp;" "," ")))/(LEN(L_PendNeg)+1)),1,0),1)</f>
        <v>0</v>
      </c>
      <c r="BL45" s="61" t="n">
        <f aca="false">IFERROR(IF(OR(SUMPRODUCT(--ISNUMBER(FIND({"0","1","2","3","4","5","6","7","8","9"},Z45)))&gt;0,SUMPRODUCT(--ISNUMBER(SEARCH({"http","www.","\",".pdf",".jpg",".jpeg",".png",".heic",".xls",".doc",".msg",".eml"},Z45)))&gt;0),1,0),0)</f>
        <v>0</v>
      </c>
    </row>
    <row r="46" customFormat="false" ht="39.75" hidden="false" customHeight="true" outlineLevel="0" collapsed="false">
      <c r="A46" s="57" t="s">
        <v>483</v>
      </c>
      <c r="B46" s="57" t="s">
        <v>198</v>
      </c>
      <c r="C46" s="57" t="str">
        <f aca="false">Flights!$F$6</f>
        <v>MH0727</v>
      </c>
      <c r="D46" s="58" t="n">
        <f aca="false">Flights!$D$6</f>
        <v>46304</v>
      </c>
      <c r="E46" s="57" t="str">
        <f aca="false">Flights!$G$6&amp;"-"&amp;Flights!$H$6</f>
        <v>KUL-CGK</v>
      </c>
      <c r="F46" s="57" t="str">
        <f aca="false">Flights!$K$6</f>
        <v>BC</v>
      </c>
      <c r="G46" s="57" t="s">
        <v>411</v>
      </c>
      <c r="H46" s="57" t="s">
        <v>369</v>
      </c>
      <c r="I46" s="57" t="s">
        <v>419</v>
      </c>
      <c r="J46" s="57" t="s">
        <v>429</v>
      </c>
      <c r="K46" s="67"/>
      <c r="L46" s="67" t="s">
        <v>413</v>
      </c>
      <c r="M46" s="67"/>
      <c r="N46" s="67" t="s">
        <v>374</v>
      </c>
      <c r="O46" s="67" t="s">
        <v>414</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file",IF(BL46=0,"INVALID – evidence needs a traceable reference (number, file name or link)",IF(OR(LEN(AX46)&lt;2,ISNUMBER(MATCH(AX46,L_Placeholder,0))),"INVALID – verifier missing",IF(AX46=AU46,"INVALID – verifier must be someone other than the PIC",IF(BH46=1,"INVALID – result not yet available (awaiting / TBC)",IF(AND(AQ46=1,OR(OR(LEN(AY46)&lt;3,ISNUMBER(MATCH(AY46,L_Placeholder,0))),BJ46=1)),"INVALID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CA","")&amp;IF(AND(LEN(BA46)&gt;=2,ISNA(MATCH(BA46,L_Placeholder,0)),TRIM(AB46)=""),"INVALID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")))/(LEN(L_PendNeg)+1)),1,0),1)</f>
        <v>0</v>
      </c>
      <c r="BK46" s="61" t="n">
        <f aca="false">IFERROR(IF(SUMPRODUCT((LEN(BF46)-LEN(SUBSTITUTE(BF46," "&amp;L_PendStrict&amp;" "," ")))/(LEN(L_PendStrict)+1))&gt;SUMPRODUCT((LEN(BF46)-LEN(SUBSTITUTE(BF46," "&amp;L_PendNeg&amp;" "," ")))/(LEN(L_PendNeg)+1)),1,0),1)</f>
        <v>0</v>
      </c>
      <c r="BL46" s="61" t="n">
        <f aca="false">IFERROR(IF(OR(SUMPRODUCT(--ISNUMBER(FIND({"0","1","2","3","4","5","6","7","8","9"},Z46)))&gt;0,SUMPRODUCT(--ISNUMBER(SEARCH({"http","www.","\",".pdf",".jpg",".jpeg",".png",".heic",".xls",".doc",".msg",".eml"},Z46)))&gt;0),1,0),0)</f>
        <v>0</v>
      </c>
    </row>
    <row r="47" customFormat="false" ht="66" hidden="false" customHeight="true" outlineLevel="0" collapsed="false">
      <c r="A47" s="57" t="s">
        <v>484</v>
      </c>
      <c r="B47" s="57" t="s">
        <v>198</v>
      </c>
      <c r="C47" s="57" t="str">
        <f aca="false">Flights!$F$6</f>
        <v>MH0727</v>
      </c>
      <c r="D47" s="58" t="n">
        <f aca="false">Flights!$D$6</f>
        <v>46304</v>
      </c>
      <c r="E47" s="57" t="str">
        <f aca="false">Flights!$G$6&amp;"-"&amp;Flights!$H$6</f>
        <v>KUL-CGK</v>
      </c>
      <c r="F47" s="57" t="str">
        <f aca="false">Flights!$K$6</f>
        <v>BC</v>
      </c>
      <c r="G47" s="57" t="s">
        <v>411</v>
      </c>
      <c r="H47" s="57" t="s">
        <v>369</v>
      </c>
      <c r="I47" s="57" t="s">
        <v>431</v>
      </c>
      <c r="J47" s="57" t="s">
        <v>485</v>
      </c>
      <c r="K47" s="67" t="s">
        <v>486</v>
      </c>
      <c r="L47" s="67" t="s">
        <v>487</v>
      </c>
      <c r="M47" s="67" t="s">
        <v>442</v>
      </c>
      <c r="N47" s="67" t="s">
        <v>374</v>
      </c>
      <c r="O47" s="67" t="s">
        <v>488</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file",IF(BL47=0,"INVALID – evidence needs a traceable reference (number, file name or link)",IF(OR(LEN(AX47)&lt;2,ISNUMBER(MATCH(AX47,L_Placeholder,0))),"INVALID – verifier missing",IF(AX47=AU47,"INVALID – verifier must be someone other than the PIC",IF(BH47=1,"INVALID – result not yet available (awaiting / TBC)",IF(AND(AQ47=1,OR(OR(LEN(AY47)&lt;3,ISNUMBER(MATCH(AY47,L_Placeholder,0))),BJ47=1)),"INVALID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CA","")&amp;IF(AND(LEN(BA47)&gt;=2,ISNA(MATCH(BA47,L_Placeholder,0)),TRIM(AB47)=""),"INVALID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")))/(LEN(L_PendNeg)+1)),1,0),1)</f>
        <v>0</v>
      </c>
      <c r="BK47" s="61" t="n">
        <f aca="false">IFERROR(IF(SUMPRODUCT((LEN(BF47)-LEN(SUBSTITUTE(BF47," "&amp;L_PendStrict&amp;" "," ")))/(LEN(L_PendStrict)+1))&gt;SUMPRODUCT((LEN(BF47)-LEN(SUBSTITUTE(BF47," "&amp;L_PendNeg&amp;" "," ")))/(LEN(L_PendNeg)+1)),1,0),1)</f>
        <v>0</v>
      </c>
      <c r="BL47" s="61" t="n">
        <f aca="false">IFERROR(IF(OR(SUMPRODUCT(--ISNUMBER(FIND({"0","1","2","3","4","5","6","7","8","9"},Z47)))&gt;0,SUMPRODUCT(--ISNUMBER(SEARCH({"http","www.","\",".pdf",".jpg",".jpeg",".png",".heic",".xls",".doc",".msg",".eml"},Z47)))&gt;0),1,0),0)</f>
        <v>0</v>
      </c>
    </row>
    <row r="48" customFormat="false" ht="41.25" hidden="false" customHeight="true" outlineLevel="0" collapsed="false">
      <c r="A48" s="57" t="s">
        <v>489</v>
      </c>
      <c r="B48" s="57" t="s">
        <v>198</v>
      </c>
      <c r="C48" s="57" t="str">
        <f aca="false">Flights!$F$6</f>
        <v>MH0727</v>
      </c>
      <c r="D48" s="58" t="n">
        <f aca="false">Flights!$D$6</f>
        <v>46304</v>
      </c>
      <c r="E48" s="57" t="str">
        <f aca="false">Flights!$G$6&amp;"-"&amp;Flights!$H$6</f>
        <v>KUL-CGK</v>
      </c>
      <c r="F48" s="57" t="str">
        <f aca="false">Flights!$K$6</f>
        <v>BC</v>
      </c>
      <c r="G48" s="57" t="s">
        <v>411</v>
      </c>
      <c r="H48" s="57" t="s">
        <v>369</v>
      </c>
      <c r="I48" s="57" t="s">
        <v>490</v>
      </c>
      <c r="J48" s="57" t="s">
        <v>491</v>
      </c>
      <c r="K48" s="67" t="s">
        <v>492</v>
      </c>
      <c r="L48" s="67" t="s">
        <v>493</v>
      </c>
      <c r="M48" s="67" t="s">
        <v>442</v>
      </c>
      <c r="N48" s="67" t="s">
        <v>374</v>
      </c>
      <c r="O48" s="67" t="s">
        <v>494</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file",IF(BL48=0,"INVALID – evidence needs a traceable reference (number, file name or link)",IF(OR(LEN(AX48)&lt;2,ISNUMBER(MATCH(AX48,L_Placeholder,0))),"INVALID – verifier missing",IF(AX48=AU48,"INVALID – verifier must be someone other than the PIC",IF(BH48=1,"INVALID – result not yet available (awaiting / TBC)",IF(AND(AQ48=1,OR(OR(LEN(AY48)&lt;3,ISNUMBER(MATCH(AY48,L_Placeholder,0))),BJ48=1)),"INVALID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CA","")&amp;IF(AND(LEN(BA48)&gt;=2,ISNA(MATCH(BA48,L_Placeholder,0)),TRIM(AB48)=""),"INVALID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")))/(LEN(L_PendNeg)+1)),1,0),1)</f>
        <v>0</v>
      </c>
      <c r="BK48" s="61" t="n">
        <f aca="false">IFERROR(IF(SUMPRODUCT((LEN(BF48)-LEN(SUBSTITUTE(BF48," "&amp;L_PendStrict&amp;" "," ")))/(LEN(L_PendStrict)+1))&gt;SUMPRODUCT((LEN(BF48)-LEN(SUBSTITUTE(BF48," "&amp;L_PendNeg&amp;" "," ")))/(LEN(L_PendNeg)+1)),1,0),1)</f>
        <v>0</v>
      </c>
      <c r="BL48" s="61" t="n">
        <f aca="false">IFERROR(IF(OR(SUMPRODUCT(--ISNUMBER(FIND({"0","1","2","3","4","5","6","7","8","9"},Z48)))&gt;0,SUMPRODUCT(--ISNUMBER(SEARCH({"http","www.","\",".pdf",".jpg",".jpeg",".png",".heic",".xls",".doc",".msg",".eml"},Z48)))&gt;0),1,0),0)</f>
        <v>0</v>
      </c>
    </row>
    <row r="49" customFormat="false" ht="41.25" hidden="false" customHeight="true" outlineLevel="0" collapsed="false">
      <c r="A49" s="57" t="s">
        <v>495</v>
      </c>
      <c r="B49" s="57" t="s">
        <v>198</v>
      </c>
      <c r="C49" s="57" t="str">
        <f aca="false">Flights!$F$6</f>
        <v>MH0727</v>
      </c>
      <c r="D49" s="58" t="n">
        <f aca="false">Flights!$D$6</f>
        <v>46304</v>
      </c>
      <c r="E49" s="57" t="str">
        <f aca="false">Flights!$G$6&amp;"-"&amp;Flights!$H$6</f>
        <v>KUL-CGK</v>
      </c>
      <c r="F49" s="57" t="str">
        <f aca="false">Flights!$K$6</f>
        <v>BC</v>
      </c>
      <c r="G49" s="57" t="s">
        <v>411</v>
      </c>
      <c r="H49" s="57" t="s">
        <v>369</v>
      </c>
      <c r="I49" s="57" t="s">
        <v>490</v>
      </c>
      <c r="J49" s="57" t="s">
        <v>496</v>
      </c>
      <c r="K49" s="67" t="s">
        <v>492</v>
      </c>
      <c r="L49" s="67" t="s">
        <v>497</v>
      </c>
      <c r="M49" s="67" t="s">
        <v>442</v>
      </c>
      <c r="N49" s="67" t="s">
        <v>374</v>
      </c>
      <c r="O49" s="67" t="s">
        <v>494</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file",IF(BL49=0,"INVALID – evidence needs a traceable reference (number, file name or link)",IF(OR(LEN(AX49)&lt;2,ISNUMBER(MATCH(AX49,L_Placeholder,0))),"INVALID – verifier missing",IF(AX49=AU49,"INVALID – verifier must be someone other than the PIC",IF(BH49=1,"INVALID – result not yet available (awaiting / TBC)",IF(AND(AQ49=1,OR(OR(LEN(AY49)&lt;3,ISNUMBER(MATCH(AY49,L_Placeholder,0))),BJ49=1)),"INVALID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CA","")&amp;IF(AND(LEN(BA49)&gt;=2,ISNA(MATCH(BA49,L_Placeholder,0)),TRIM(AB49)=""),"INVALID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")))/(LEN(L_PendNeg)+1)),1,0),1)</f>
        <v>0</v>
      </c>
      <c r="BK49" s="61" t="n">
        <f aca="false">IFERROR(IF(SUMPRODUCT((LEN(BF49)-LEN(SUBSTITUTE(BF49," "&amp;L_PendStrict&amp;" "," ")))/(LEN(L_PendStrict)+1))&gt;SUMPRODUCT((LEN(BF49)-LEN(SUBSTITUTE(BF49," "&amp;L_PendNeg&amp;" "," ")))/(LEN(L_PendNeg)+1)),1,0),1)</f>
        <v>0</v>
      </c>
      <c r="BL49" s="61" t="n">
        <f aca="false">IFERROR(IF(OR(SUMPRODUCT(--ISNUMBER(FIND({"0","1","2","3","4","5","6","7","8","9"},Z49)))&gt;0,SUMPRODUCT(--ISNUMBER(SEARCH({"http","www.","\",".pdf",".jpg",".jpeg",".png",".heic",".xls",".doc",".msg",".eml"},Z49)))&gt;0),1,0),0)</f>
        <v>0</v>
      </c>
    </row>
    <row r="50" customFormat="false" ht="41.25" hidden="false" customHeight="true" outlineLevel="0" collapsed="false">
      <c r="A50" s="57" t="s">
        <v>498</v>
      </c>
      <c r="B50" s="57" t="s">
        <v>198</v>
      </c>
      <c r="C50" s="57" t="str">
        <f aca="false">Flights!$F$6</f>
        <v>MH0727</v>
      </c>
      <c r="D50" s="58" t="n">
        <f aca="false">Flights!$D$6</f>
        <v>46304</v>
      </c>
      <c r="E50" s="57" t="str">
        <f aca="false">Flights!$G$6&amp;"-"&amp;Flights!$H$6</f>
        <v>KUL-CGK</v>
      </c>
      <c r="F50" s="57" t="str">
        <f aca="false">Flights!$K$6</f>
        <v>BC</v>
      </c>
      <c r="G50" s="57" t="s">
        <v>411</v>
      </c>
      <c r="H50" s="57" t="s">
        <v>369</v>
      </c>
      <c r="I50" s="57" t="s">
        <v>490</v>
      </c>
      <c r="J50" s="57" t="s">
        <v>499</v>
      </c>
      <c r="K50" s="67" t="s">
        <v>492</v>
      </c>
      <c r="L50" s="67" t="s">
        <v>500</v>
      </c>
      <c r="M50" s="67" t="s">
        <v>442</v>
      </c>
      <c r="N50" s="67" t="s">
        <v>374</v>
      </c>
      <c r="O50" s="67" t="s">
        <v>494</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file",IF(BL50=0,"INVALID – evidence needs a traceable reference (number, file name or link)",IF(OR(LEN(AX50)&lt;2,ISNUMBER(MATCH(AX50,L_Placeholder,0))),"INVALID – verifier missing",IF(AX50=AU50,"INVALID – verifier must be someone other than the PIC",IF(BH50=1,"INVALID – result not yet available (awaiting / TBC)",IF(AND(AQ50=1,OR(OR(LEN(AY50)&lt;3,ISNUMBER(MATCH(AY50,L_Placeholder,0))),BJ50=1)),"INVALID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CA","")&amp;IF(AND(LEN(BA50)&gt;=2,ISNA(MATCH(BA50,L_Placeholder,0)),TRIM(AB50)=""),"INVALID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")))/(LEN(L_PendNeg)+1)),1,0),1)</f>
        <v>0</v>
      </c>
      <c r="BK50" s="61" t="n">
        <f aca="false">IFERROR(IF(SUMPRODUCT((LEN(BF50)-LEN(SUBSTITUTE(BF50," "&amp;L_PendStrict&amp;" "," ")))/(LEN(L_PendStrict)+1))&gt;SUMPRODUCT((LEN(BF50)-LEN(SUBSTITUTE(BF50," "&amp;L_PendNeg&amp;" "," ")))/(LEN(L_PendNeg)+1)),1,0),1)</f>
        <v>0</v>
      </c>
      <c r="BL50" s="61" t="n">
        <f aca="false">IFERROR(IF(OR(SUMPRODUCT(--ISNUMBER(FIND({"0","1","2","3","4","5","6","7","8","9"},Z50)))&gt;0,SUMPRODUCT(--ISNUMBER(SEARCH({"http","www.","\",".pdf",".jpg",".jpeg",".png",".heic",".xls",".doc",".msg",".eml"},Z50)))&gt;0),1,0),0)</f>
        <v>0</v>
      </c>
    </row>
    <row r="51" customFormat="false" ht="116.25" hidden="false" customHeight="true" outlineLevel="0" collapsed="false">
      <c r="A51" s="57" t="s">
        <v>501</v>
      </c>
      <c r="B51" s="57" t="s">
        <v>198</v>
      </c>
      <c r="C51" s="57" t="str">
        <f aca="false">Flights!$F$6</f>
        <v>MH0727</v>
      </c>
      <c r="D51" s="58" t="n">
        <f aca="false">Flights!$D$6</f>
        <v>46304</v>
      </c>
      <c r="E51" s="57" t="str">
        <f aca="false">Flights!$G$6&amp;"-"&amp;Flights!$H$6</f>
        <v>KUL-CGK</v>
      </c>
      <c r="F51" s="57" t="str">
        <f aca="false">Flights!$K$6</f>
        <v>BC</v>
      </c>
      <c r="G51" s="57" t="s">
        <v>411</v>
      </c>
      <c r="H51" s="57" t="s">
        <v>369</v>
      </c>
      <c r="I51" s="57" t="s">
        <v>490</v>
      </c>
      <c r="J51" s="57" t="s">
        <v>502</v>
      </c>
      <c r="K51" s="67" t="s">
        <v>492</v>
      </c>
      <c r="L51" s="67" t="s">
        <v>503</v>
      </c>
      <c r="M51" s="67" t="s">
        <v>442</v>
      </c>
      <c r="N51" s="67" t="s">
        <v>435</v>
      </c>
      <c r="O51" s="67" t="s">
        <v>504</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file",IF(BL51=0,"INVALID – evidence needs a traceable reference (number, file name or link)",IF(OR(LEN(AX51)&lt;2,ISNUMBER(MATCH(AX51,L_Placeholder,0))),"INVALID – verifier missing",IF(AX51=AU51,"INVALID – verifier must be someone other than the PIC",IF(BH51=1,"INVALID – result not yet available (awaiting / TBC)",IF(AND(AQ51=1,OR(OR(LEN(AY51)&lt;3,ISNUMBER(MATCH(AY51,L_Placeholder,0))),BJ51=1)),"INVALID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CA","")&amp;IF(AND(LEN(BA51)&gt;=2,ISNA(MATCH(BA51,L_Placeholder,0)),TRIM(AB51)=""),"INVALID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")))/(LEN(L_PendNeg)+1)),1,0),1)</f>
        <v>0</v>
      </c>
      <c r="BK51" s="61" t="n">
        <f aca="false">IFERROR(IF(SUMPRODUCT((LEN(BF51)-LEN(SUBSTITUTE(BF51," "&amp;L_PendStrict&amp;" "," ")))/(LEN(L_PendStrict)+1))&gt;SUMPRODUCT((LEN(BF51)-LEN(SUBSTITUTE(BF51," "&amp;L_PendNeg&amp;" "," ")))/(LEN(L_PendNeg)+1)),1,0),1)</f>
        <v>0</v>
      </c>
      <c r="BL51" s="61" t="n">
        <f aca="false">IFERROR(IF(OR(SUMPRODUCT(--ISNUMBER(FIND({"0","1","2","3","4","5","6","7","8","9"},Z51)))&gt;0,SUMPRODUCT(--ISNUMBER(SEARCH({"http","www.","\",".pdf",".jpg",".jpeg",".png",".heic",".xls",".doc",".msg",".eml"},Z51)))&gt;0),1,0),0)</f>
        <v>0</v>
      </c>
    </row>
    <row r="52" customFormat="false" ht="116.25" hidden="false" customHeight="true" outlineLevel="0" collapsed="false">
      <c r="A52" s="57" t="s">
        <v>505</v>
      </c>
      <c r="B52" s="57" t="s">
        <v>198</v>
      </c>
      <c r="C52" s="57" t="str">
        <f aca="false">Flights!$F$6</f>
        <v>MH0727</v>
      </c>
      <c r="D52" s="58" t="n">
        <f aca="false">Flights!$D$6</f>
        <v>46304</v>
      </c>
      <c r="E52" s="57" t="str">
        <f aca="false">Flights!$G$6&amp;"-"&amp;Flights!$H$6</f>
        <v>KUL-CGK</v>
      </c>
      <c r="F52" s="57" t="str">
        <f aca="false">Flights!$K$6</f>
        <v>BC</v>
      </c>
      <c r="G52" s="57" t="s">
        <v>411</v>
      </c>
      <c r="H52" s="57" t="s">
        <v>369</v>
      </c>
      <c r="I52" s="57" t="s">
        <v>490</v>
      </c>
      <c r="J52" s="57" t="s">
        <v>506</v>
      </c>
      <c r="K52" s="67" t="s">
        <v>492</v>
      </c>
      <c r="L52" s="67" t="s">
        <v>507</v>
      </c>
      <c r="M52" s="67" t="s">
        <v>442</v>
      </c>
      <c r="N52" s="67" t="s">
        <v>435</v>
      </c>
      <c r="O52" s="67" t="s">
        <v>504</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file",IF(BL52=0,"INVALID – evidence needs a traceable reference (number, file name or link)",IF(OR(LEN(AX52)&lt;2,ISNUMBER(MATCH(AX52,L_Placeholder,0))),"INVALID – verifier missing",IF(AX52=AU52,"INVALID – verifier must be someone other than the PIC",IF(BH52=1,"INVALID – result not yet available (awaiting / TBC)",IF(AND(AQ52=1,OR(OR(LEN(AY52)&lt;3,ISNUMBER(MATCH(AY52,L_Placeholder,0))),BJ52=1)),"INVALID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CA","")&amp;IF(AND(LEN(BA52)&gt;=2,ISNA(MATCH(BA52,L_Placeholder,0)),TRIM(AB52)=""),"INVALID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")))/(LEN(L_PendNeg)+1)),1,0),1)</f>
        <v>0</v>
      </c>
      <c r="BK52" s="61" t="n">
        <f aca="false">IFERROR(IF(SUMPRODUCT((LEN(BF52)-LEN(SUBSTITUTE(BF52," "&amp;L_PendStrict&amp;" "," ")))/(LEN(L_PendStrict)+1))&gt;SUMPRODUCT((LEN(BF52)-LEN(SUBSTITUTE(BF52," "&amp;L_PendNeg&amp;" "," ")))/(LEN(L_PendNeg)+1)),1,0),1)</f>
        <v>0</v>
      </c>
      <c r="BL52" s="61" t="n">
        <f aca="false">IFERROR(IF(OR(SUMPRODUCT(--ISNUMBER(FIND({"0","1","2","3","4","5","6","7","8","9"},Z52)))&gt;0,SUMPRODUCT(--ISNUMBER(SEARCH({"http","www.","\",".pdf",".jpg",".jpeg",".png",".heic",".xls",".doc",".msg",".eml"},Z52)))&gt;0),1,0),0)</f>
        <v>0</v>
      </c>
    </row>
    <row r="53" customFormat="false" ht="54" hidden="false" customHeight="true" outlineLevel="0" collapsed="false">
      <c r="A53" s="57" t="s">
        <v>508</v>
      </c>
      <c r="B53" s="57" t="s">
        <v>198</v>
      </c>
      <c r="C53" s="57" t="str">
        <f aca="false">Flights!$F$6</f>
        <v>MH0727</v>
      </c>
      <c r="D53" s="58" t="n">
        <f aca="false">Flights!$D$6</f>
        <v>46304</v>
      </c>
      <c r="E53" s="57" t="str">
        <f aca="false">Flights!$G$6&amp;"-"&amp;Flights!$H$6</f>
        <v>KUL-CGK</v>
      </c>
      <c r="F53" s="57" t="str">
        <f aca="false">Flights!$K$6</f>
        <v>BC</v>
      </c>
      <c r="G53" s="57" t="s">
        <v>411</v>
      </c>
      <c r="H53" s="57" t="s">
        <v>369</v>
      </c>
      <c r="I53" s="57" t="s">
        <v>490</v>
      </c>
      <c r="J53" s="57" t="s">
        <v>509</v>
      </c>
      <c r="K53" s="67" t="s">
        <v>510</v>
      </c>
      <c r="L53" s="67" t="s">
        <v>511</v>
      </c>
      <c r="M53" s="67" t="s">
        <v>442</v>
      </c>
      <c r="N53" s="67" t="s">
        <v>374</v>
      </c>
      <c r="O53" s="67" t="s">
        <v>512</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file",IF(BL53=0,"INVALID – evidence needs a traceable reference (number, file name or link)",IF(OR(LEN(AX53)&lt;2,ISNUMBER(MATCH(AX53,L_Placeholder,0))),"INVALID – verifier missing",IF(AX53=AU53,"INVALID – verifier must be someone other than the PIC",IF(BH53=1,"INVALID – result not yet available (awaiting / TBC)",IF(AND(AQ53=1,OR(OR(LEN(AY53)&lt;3,ISNUMBER(MATCH(AY53,L_Placeholder,0))),BJ53=1)),"INVALID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CA","")&amp;IF(AND(LEN(BA53)&gt;=2,ISNA(MATCH(BA53,L_Placeholder,0)),TRIM(AB53)=""),"INVALID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")))/(LEN(L_PendNeg)+1)),1,0),1)</f>
        <v>0</v>
      </c>
      <c r="BK53" s="61" t="n">
        <f aca="false">IFERROR(IF(SUMPRODUCT((LEN(BF53)-LEN(SUBSTITUTE(BF53," "&amp;L_PendStrict&amp;" "," ")))/(LEN(L_PendStrict)+1))&gt;SUMPRODUCT((LEN(BF53)-LEN(SUBSTITUTE(BF53," "&amp;L_PendNeg&amp;" "," ")))/(LEN(L_PendNeg)+1)),1,0),1)</f>
        <v>0</v>
      </c>
      <c r="BL53" s="61" t="n">
        <f aca="false">IFERROR(IF(OR(SUMPRODUCT(--ISNUMBER(FIND({"0","1","2","3","4","5","6","7","8","9"},Z53)))&gt;0,SUMPRODUCT(--ISNUMBER(SEARCH({"http","www.","\",".pdf",".jpg",".jpeg",".png",".heic",".xls",".doc",".msg",".eml"},Z53)))&gt;0),1,0),0)</f>
        <v>0</v>
      </c>
    </row>
    <row r="54" customFormat="false" ht="41.25" hidden="false" customHeight="true" outlineLevel="0" collapsed="false">
      <c r="A54" s="57" t="s">
        <v>513</v>
      </c>
      <c r="B54" s="57" t="s">
        <v>198</v>
      </c>
      <c r="C54" s="57" t="str">
        <f aca="false">Flights!$F$6</f>
        <v>MH0727</v>
      </c>
      <c r="D54" s="58" t="n">
        <f aca="false">Flights!$D$6</f>
        <v>46304</v>
      </c>
      <c r="E54" s="57" t="str">
        <f aca="false">Flights!$G$6&amp;"-"&amp;Flights!$H$6</f>
        <v>KUL-CGK</v>
      </c>
      <c r="F54" s="57" t="str">
        <f aca="false">Flights!$K$6</f>
        <v>BC</v>
      </c>
      <c r="G54" s="57" t="s">
        <v>411</v>
      </c>
      <c r="H54" s="57" t="s">
        <v>369</v>
      </c>
      <c r="I54" s="57" t="s">
        <v>490</v>
      </c>
      <c r="J54" s="57" t="s">
        <v>514</v>
      </c>
      <c r="K54" s="67" t="s">
        <v>492</v>
      </c>
      <c r="L54" s="67" t="s">
        <v>515</v>
      </c>
      <c r="M54" s="67" t="s">
        <v>442</v>
      </c>
      <c r="N54" s="67" t="s">
        <v>374</v>
      </c>
      <c r="O54" s="67" t="s">
        <v>494</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file",IF(BL54=0,"INVALID – evidence needs a traceable reference (number, file name or link)",IF(OR(LEN(AX54)&lt;2,ISNUMBER(MATCH(AX54,L_Placeholder,0))),"INVALID – verifier missing",IF(AX54=AU54,"INVALID – verifier must be someone other than the PIC",IF(BH54=1,"INVALID – result not yet available (awaiting / TBC)",IF(AND(AQ54=1,OR(OR(LEN(AY54)&lt;3,ISNUMBER(MATCH(AY54,L_Placeholder,0))),BJ54=1)),"INVALID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CA","")&amp;IF(AND(LEN(BA54)&gt;=2,ISNA(MATCH(BA54,L_Placeholder,0)),TRIM(AB54)=""),"INVALID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")))/(LEN(L_PendNeg)+1)),1,0),1)</f>
        <v>0</v>
      </c>
      <c r="BK54" s="61" t="n">
        <f aca="false">IFERROR(IF(SUMPRODUCT((LEN(BF54)-LEN(SUBSTITUTE(BF54," "&amp;L_PendStrict&amp;" "," ")))/(LEN(L_PendStrict)+1))&gt;SUMPRODUCT((LEN(BF54)-LEN(SUBSTITUTE(BF54," "&amp;L_PendNeg&amp;" "," ")))/(LEN(L_PendNeg)+1)),1,0),1)</f>
        <v>0</v>
      </c>
      <c r="BL54" s="61" t="n">
        <f aca="false">IFERROR(IF(OR(SUMPRODUCT(--ISNUMBER(FIND({"0","1","2","3","4","5","6","7","8","9"},Z54)))&gt;0,SUMPRODUCT(--ISNUMBER(SEARCH({"http","www.","\",".pdf",".jpg",".jpeg",".png",".heic",".xls",".doc",".msg",".eml"},Z54)))&gt;0),1,0),0)</f>
        <v>0</v>
      </c>
    </row>
    <row r="55" customFormat="false" ht="41.25" hidden="false" customHeight="true" outlineLevel="0" collapsed="false">
      <c r="A55" s="57" t="s">
        <v>516</v>
      </c>
      <c r="B55" s="57" t="s">
        <v>198</v>
      </c>
      <c r="C55" s="57" t="str">
        <f aca="false">Flights!$F$6</f>
        <v>MH0727</v>
      </c>
      <c r="D55" s="58" t="n">
        <f aca="false">Flights!$D$6</f>
        <v>46304</v>
      </c>
      <c r="E55" s="57" t="str">
        <f aca="false">Flights!$G$6&amp;"-"&amp;Flights!$H$6</f>
        <v>KUL-CGK</v>
      </c>
      <c r="F55" s="57" t="str">
        <f aca="false">Flights!$K$6</f>
        <v>BC</v>
      </c>
      <c r="G55" s="57" t="s">
        <v>411</v>
      </c>
      <c r="H55" s="57" t="s">
        <v>369</v>
      </c>
      <c r="I55" s="57" t="s">
        <v>438</v>
      </c>
      <c r="J55" s="57" t="s">
        <v>517</v>
      </c>
      <c r="K55" s="67" t="s">
        <v>440</v>
      </c>
      <c r="L55" s="67" t="s">
        <v>518</v>
      </c>
      <c r="M55" s="67" t="s">
        <v>442</v>
      </c>
      <c r="N55" s="67" t="s">
        <v>374</v>
      </c>
      <c r="O55" s="67" t="s">
        <v>494</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file",IF(BL55=0,"INVALID – evidence needs a traceable reference (number, file name or link)",IF(OR(LEN(AX55)&lt;2,ISNUMBER(MATCH(AX55,L_Placeholder,0))),"INVALID – verifier missing",IF(AX55=AU55,"INVALID – verifier must be someone other than the PIC",IF(BH55=1,"INVALID – result not yet available (awaiting / TBC)",IF(AND(AQ55=1,OR(OR(LEN(AY55)&lt;3,ISNUMBER(MATCH(AY55,L_Placeholder,0))),BJ55=1)),"INVALID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CA","")&amp;IF(AND(LEN(BA55)&gt;=2,ISNA(MATCH(BA55,L_Placeholder,0)),TRIM(AB55)=""),"INVALID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")))/(LEN(L_PendNeg)+1)),1,0),1)</f>
        <v>0</v>
      </c>
      <c r="BK55" s="61" t="n">
        <f aca="false">IFERROR(IF(SUMPRODUCT((LEN(BF55)-LEN(SUBSTITUTE(BF55," "&amp;L_PendStrict&amp;" "," ")))/(LEN(L_PendStrict)+1))&gt;SUMPRODUCT((LEN(BF55)-LEN(SUBSTITUTE(BF55," "&amp;L_PendNeg&amp;" "," ")))/(LEN(L_PendNeg)+1)),1,0),1)</f>
        <v>0</v>
      </c>
      <c r="BL55" s="61" t="n">
        <f aca="false">IFERROR(IF(OR(SUMPRODUCT(--ISNUMBER(FIND({"0","1","2","3","4","5","6","7","8","9"},Z55)))&gt;0,SUMPRODUCT(--ISNUMBER(SEARCH({"http","www.","\",".pdf",".jpg",".jpeg",".png",".heic",".xls",".doc",".msg",".eml"},Z55)))&gt;0),1,0),0)</f>
        <v>0</v>
      </c>
    </row>
    <row r="56" customFormat="false" ht="41.25" hidden="false" customHeight="true" outlineLevel="0" collapsed="false">
      <c r="A56" s="57" t="s">
        <v>519</v>
      </c>
      <c r="B56" s="57" t="s">
        <v>198</v>
      </c>
      <c r="C56" s="57" t="str">
        <f aca="false">Flights!$F$6</f>
        <v>MH0727</v>
      </c>
      <c r="D56" s="58" t="n">
        <f aca="false">Flights!$D$6</f>
        <v>46304</v>
      </c>
      <c r="E56" s="57" t="str">
        <f aca="false">Flights!$G$6&amp;"-"&amp;Flights!$H$6</f>
        <v>KUL-CGK</v>
      </c>
      <c r="F56" s="57" t="str">
        <f aca="false">Flights!$K$6</f>
        <v>BC</v>
      </c>
      <c r="G56" s="57" t="s">
        <v>411</v>
      </c>
      <c r="H56" s="57" t="s">
        <v>369</v>
      </c>
      <c r="I56" s="57" t="s">
        <v>438</v>
      </c>
      <c r="J56" s="57" t="s">
        <v>520</v>
      </c>
      <c r="K56" s="67" t="s">
        <v>440</v>
      </c>
      <c r="L56" s="67" t="s">
        <v>521</v>
      </c>
      <c r="M56" s="67" t="s">
        <v>442</v>
      </c>
      <c r="N56" s="67" t="s">
        <v>374</v>
      </c>
      <c r="O56" s="67" t="s">
        <v>494</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file",IF(BL56=0,"INVALID – evidence needs a traceable reference (number, file name or link)",IF(OR(LEN(AX56)&lt;2,ISNUMBER(MATCH(AX56,L_Placeholder,0))),"INVALID – verifier missing",IF(AX56=AU56,"INVALID – verifier must be someone other than the PIC",IF(BH56=1,"INVALID – result not yet available (awaiting / TBC)",IF(AND(AQ56=1,OR(OR(LEN(AY56)&lt;3,ISNUMBER(MATCH(AY56,L_Placeholder,0))),BJ56=1)),"INVALID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CA","")&amp;IF(AND(LEN(BA56)&gt;=2,ISNA(MATCH(BA56,L_Placeholder,0)),TRIM(AB56)=""),"INVALID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")))/(LEN(L_PendNeg)+1)),1,0),1)</f>
        <v>0</v>
      </c>
      <c r="BK56" s="61" t="n">
        <f aca="false">IFERROR(IF(SUMPRODUCT((LEN(BF56)-LEN(SUBSTITUTE(BF56," "&amp;L_PendStrict&amp;" "," ")))/(LEN(L_PendStrict)+1))&gt;SUMPRODUCT((LEN(BF56)-LEN(SUBSTITUTE(BF56," "&amp;L_PendNeg&amp;" "," ")))/(LEN(L_PendNeg)+1)),1,0),1)</f>
        <v>0</v>
      </c>
      <c r="BL56" s="61" t="n">
        <f aca="false">IFERROR(IF(OR(SUMPRODUCT(--ISNUMBER(FIND({"0","1","2","3","4","5","6","7","8","9"},Z56)))&gt;0,SUMPRODUCT(--ISNUMBER(SEARCH({"http","www.","\",".pdf",".jpg",".jpeg",".png",".heic",".xls",".doc",".msg",".eml"},Z56)))&gt;0),1,0),0)</f>
        <v>0</v>
      </c>
    </row>
    <row r="57" customFormat="false" ht="39.75" hidden="false" customHeight="true" outlineLevel="0" collapsed="false">
      <c r="A57" s="57" t="s">
        <v>522</v>
      </c>
      <c r="B57" s="57" t="s">
        <v>198</v>
      </c>
      <c r="C57" s="57" t="str">
        <f aca="false">Flights!$F$6</f>
        <v>MH0727</v>
      </c>
      <c r="D57" s="58" t="n">
        <f aca="false">Flights!$D$6</f>
        <v>46304</v>
      </c>
      <c r="E57" s="57" t="str">
        <f aca="false">Flights!$G$6&amp;"-"&amp;Flights!$H$6</f>
        <v>KUL-CGK</v>
      </c>
      <c r="F57" s="57" t="str">
        <f aca="false">Flights!$K$6</f>
        <v>BC</v>
      </c>
      <c r="G57" s="57" t="s">
        <v>450</v>
      </c>
      <c r="H57" s="57" t="s">
        <v>451</v>
      </c>
      <c r="I57" s="57" t="s">
        <v>370</v>
      </c>
      <c r="J57" s="57" t="s">
        <v>452</v>
      </c>
      <c r="K57" s="67" t="s">
        <v>417</v>
      </c>
      <c r="L57" s="67" t="s">
        <v>453</v>
      </c>
      <c r="M57" s="67"/>
      <c r="N57" s="67" t="s">
        <v>374</v>
      </c>
      <c r="O57" s="67" t="s">
        <v>454</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file",IF(BL57=0,"INVALID – evidence needs a traceable reference (number, file name or link)",IF(OR(LEN(AX57)&lt;2,ISNUMBER(MATCH(AX57,L_Placeholder,0))),"INVALID – verifier missing",IF(AX57=AU57,"INVALID – verifier must be someone other than the PIC",IF(BH57=1,"INVALID – result not yet available (awaiting / TBC)",IF(AND(AQ57=1,OR(OR(LEN(AY57)&lt;3,ISNUMBER(MATCH(AY57,L_Placeholder,0))),BJ57=1)),"INVALID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CA","")&amp;IF(AND(LEN(BA57)&gt;=2,ISNA(MATCH(BA57,L_Placeholder,0)),TRIM(AB57)=""),"INVALID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IFERROR(IF(OR(SUMPRODUCT(--ISNUMBER(FIND({"0","1","2","3","4","5","6","7","8","9"},Z57)))&gt;0,SUMPRODUCT(--ISNUMBER(SEARCH({"http","www.","\",".pdf",".jpg",".jpeg",".png",".heic",".xls",".doc",".msg",".eml"},Z57)))&gt;0),1,0),0)</f>
        <v>0</v>
      </c>
    </row>
    <row r="58" customFormat="false" ht="39.75" hidden="false" customHeight="true" outlineLevel="0" collapsed="false">
      <c r="A58" s="57" t="s">
        <v>523</v>
      </c>
      <c r="B58" s="57" t="s">
        <v>198</v>
      </c>
      <c r="C58" s="57" t="str">
        <f aca="false">Flights!$F$6</f>
        <v>MH0727</v>
      </c>
      <c r="D58" s="58" t="n">
        <f aca="false">Flights!$D$6</f>
        <v>46304</v>
      </c>
      <c r="E58" s="57" t="str">
        <f aca="false">Flights!$G$6&amp;"-"&amp;Flights!$H$6</f>
        <v>KUL-CGK</v>
      </c>
      <c r="F58" s="57" t="str">
        <f aca="false">Flights!$K$6</f>
        <v>BC</v>
      </c>
      <c r="G58" s="57" t="s">
        <v>450</v>
      </c>
      <c r="H58" s="57" t="s">
        <v>451</v>
      </c>
      <c r="I58" s="57" t="s">
        <v>419</v>
      </c>
      <c r="J58" s="57" t="s">
        <v>456</v>
      </c>
      <c r="K58" s="67" t="s">
        <v>417</v>
      </c>
      <c r="L58" s="67" t="s">
        <v>453</v>
      </c>
      <c r="M58" s="67"/>
      <c r="N58" s="67" t="s">
        <v>374</v>
      </c>
      <c r="O58" s="67" t="s">
        <v>454</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file",IF(BL58=0,"INVALID – evidence needs a traceable reference (number, file name or link)",IF(OR(LEN(AX58)&lt;2,ISNUMBER(MATCH(AX58,L_Placeholder,0))),"INVALID – verifier missing",IF(AX58=AU58,"INVALID – verifier must be someone other than the PIC",IF(BH58=1,"INVALID – result not yet available (awaiting / TBC)",IF(AND(AQ58=1,OR(OR(LEN(AY58)&lt;3,ISNUMBER(MATCH(AY58,L_Placeholder,0))),BJ58=1)),"INVALID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CA","")&amp;IF(AND(LEN(BA58)&gt;=2,ISNA(MATCH(BA58,L_Placeholder,0)),TRIM(AB58)=""),"INVALID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IFERROR(IF(OR(SUMPRODUCT(--ISNUMBER(FIND({"0","1","2","3","4","5","6","7","8","9"},Z58)))&gt;0,SUMPRODUCT(--ISNUMBER(SEARCH({"http","www.","\",".pdf",".jpg",".jpeg",".png",".heic",".xls",".doc",".msg",".eml"},Z58)))&gt;0),1,0),0)</f>
        <v>0</v>
      </c>
    </row>
    <row r="59" customFormat="false" ht="41.25" hidden="false" customHeight="true" outlineLevel="0" collapsed="false">
      <c r="A59" s="57" t="s">
        <v>524</v>
      </c>
      <c r="B59" s="57" t="s">
        <v>198</v>
      </c>
      <c r="C59" s="57" t="str">
        <f aca="false">Flights!$F$6</f>
        <v>MH0727</v>
      </c>
      <c r="D59" s="58" t="n">
        <f aca="false">Flights!$D$6</f>
        <v>46304</v>
      </c>
      <c r="E59" s="57" t="str">
        <f aca="false">Flights!$G$6&amp;"-"&amp;Flights!$H$6</f>
        <v>KUL-CGK</v>
      </c>
      <c r="F59" s="57" t="str">
        <f aca="false">Flights!$K$6</f>
        <v>BC</v>
      </c>
      <c r="G59" s="57" t="s">
        <v>450</v>
      </c>
      <c r="H59" s="57" t="s">
        <v>451</v>
      </c>
      <c r="I59" s="57" t="s">
        <v>431</v>
      </c>
      <c r="J59" s="57" t="s">
        <v>525</v>
      </c>
      <c r="K59" s="67" t="s">
        <v>486</v>
      </c>
      <c r="L59" s="67" t="s">
        <v>487</v>
      </c>
      <c r="M59" s="67" t="s">
        <v>442</v>
      </c>
      <c r="N59" s="67" t="s">
        <v>374</v>
      </c>
      <c r="O59" s="67" t="s">
        <v>526</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file",IF(BL59=0,"INVALID – evidence needs a traceable reference (number, file name or link)",IF(OR(LEN(AX59)&lt;2,ISNUMBER(MATCH(AX59,L_Placeholder,0))),"INVALID – verifier missing",IF(AX59=AU59,"INVALID – verifier must be someone other than the PIC",IF(BH59=1,"INVALID – result not yet available (awaiting / TBC)",IF(AND(AQ59=1,OR(OR(LEN(AY59)&lt;3,ISNUMBER(MATCH(AY59,L_Placeholder,0))),BJ59=1)),"INVALID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CA","")&amp;IF(AND(LEN(BA59)&gt;=2,ISNA(MATCH(BA59,L_Placeholder,0)),TRIM(AB59)=""),"INVALID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IFERROR(IF(OR(SUMPRODUCT(--ISNUMBER(FIND({"0","1","2","3","4","5","6","7","8","9"},Z59)))&gt;0,SUMPRODUCT(--ISNUMBER(SEARCH({"http","www.","\",".pdf",".jpg",".jpeg",".png",".heic",".xls",".doc",".msg",".eml"},Z59)))&gt;0),1,0),0)</f>
        <v>0</v>
      </c>
    </row>
    <row r="60" customFormat="false" ht="39.75" hidden="false" customHeight="true" outlineLevel="0" collapsed="false">
      <c r="A60" s="57" t="s">
        <v>527</v>
      </c>
      <c r="B60" s="57" t="s">
        <v>198</v>
      </c>
      <c r="C60" s="57" t="str">
        <f aca="false">Flights!$F$6</f>
        <v>MH0727</v>
      </c>
      <c r="D60" s="58" t="n">
        <f aca="false">Flights!$D$6</f>
        <v>46304</v>
      </c>
      <c r="E60" s="57" t="str">
        <f aca="false">Flights!$G$6&amp;"-"&amp;Flights!$H$6</f>
        <v>KUL-CGK</v>
      </c>
      <c r="F60" s="57" t="str">
        <f aca="false">Flights!$K$6</f>
        <v>BC</v>
      </c>
      <c r="G60" s="57" t="s">
        <v>450</v>
      </c>
      <c r="H60" s="57" t="s">
        <v>451</v>
      </c>
      <c r="I60" s="57" t="s">
        <v>490</v>
      </c>
      <c r="J60" s="57" t="s">
        <v>528</v>
      </c>
      <c r="K60" s="67" t="s">
        <v>492</v>
      </c>
      <c r="L60" s="67" t="s">
        <v>493</v>
      </c>
      <c r="M60" s="67" t="s">
        <v>442</v>
      </c>
      <c r="N60" s="67" t="s">
        <v>374</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file",IF(BL60=0,"INVALID – evidence needs a traceable reference (number, file name or link)",IF(OR(LEN(AX60)&lt;2,ISNUMBER(MATCH(AX60,L_Placeholder,0))),"INVALID – verifier missing",IF(AX60=AU60,"INVALID – verifier must be someone other than the PIC",IF(BH60=1,"INVALID – result not yet available (awaiting / TBC)",IF(AND(AQ60=1,OR(OR(LEN(AY60)&lt;3,ISNUMBER(MATCH(AY60,L_Placeholder,0))),BJ60=1)),"INVALID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CA","")&amp;IF(AND(LEN(BA60)&gt;=2,ISNA(MATCH(BA60,L_Placeholder,0)),TRIM(AB60)=""),"INVALID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IFERROR(IF(OR(SUMPRODUCT(--ISNUMBER(FIND({"0","1","2","3","4","5","6","7","8","9"},Z60)))&gt;0,SUMPRODUCT(--ISNUMBER(SEARCH({"http","www.","\",".pdf",".jpg",".jpeg",".png",".heic",".xls",".doc",".msg",".eml"},Z60)))&gt;0),1,0),0)</f>
        <v>0</v>
      </c>
    </row>
    <row r="61" customFormat="false" ht="39.75" hidden="false" customHeight="true" outlineLevel="0" collapsed="false">
      <c r="A61" s="57" t="s">
        <v>529</v>
      </c>
      <c r="B61" s="57" t="s">
        <v>198</v>
      </c>
      <c r="C61" s="57" t="str">
        <f aca="false">Flights!$F$6</f>
        <v>MH0727</v>
      </c>
      <c r="D61" s="58" t="n">
        <f aca="false">Flights!$D$6</f>
        <v>46304</v>
      </c>
      <c r="E61" s="57" t="str">
        <f aca="false">Flights!$G$6&amp;"-"&amp;Flights!$H$6</f>
        <v>KUL-CGK</v>
      </c>
      <c r="F61" s="57" t="str">
        <f aca="false">Flights!$K$6</f>
        <v>BC</v>
      </c>
      <c r="G61" s="57" t="s">
        <v>450</v>
      </c>
      <c r="H61" s="57" t="s">
        <v>451</v>
      </c>
      <c r="I61" s="57" t="s">
        <v>490</v>
      </c>
      <c r="J61" s="57" t="s">
        <v>530</v>
      </c>
      <c r="K61" s="67" t="s">
        <v>492</v>
      </c>
      <c r="L61" s="67" t="s">
        <v>497</v>
      </c>
      <c r="M61" s="67" t="s">
        <v>442</v>
      </c>
      <c r="N61" s="67" t="s">
        <v>374</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file",IF(BL61=0,"INVALID – evidence needs a traceable reference (number, file name or link)",IF(OR(LEN(AX61)&lt;2,ISNUMBER(MATCH(AX61,L_Placeholder,0))),"INVALID – verifier missing",IF(AX61=AU61,"INVALID – verifier must be someone other than the PIC",IF(BH61=1,"INVALID – result not yet available (awaiting / TBC)",IF(AND(AQ61=1,OR(OR(LEN(AY61)&lt;3,ISNUMBER(MATCH(AY61,L_Placeholder,0))),BJ61=1)),"INVALID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CA","")&amp;IF(AND(LEN(BA61)&gt;=2,ISNA(MATCH(BA61,L_Placeholder,0)),TRIM(AB61)=""),"INVALID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IFERROR(IF(OR(SUMPRODUCT(--ISNUMBER(FIND({"0","1","2","3","4","5","6","7","8","9"},Z61)))&gt;0,SUMPRODUCT(--ISNUMBER(SEARCH({"http","www.","\",".pdf",".jpg",".jpeg",".png",".heic",".xls",".doc",".msg",".eml"},Z61)))&gt;0),1,0),0)</f>
        <v>0</v>
      </c>
    </row>
    <row r="62" customFormat="false" ht="39.75" hidden="false" customHeight="true" outlineLevel="0" collapsed="false">
      <c r="A62" s="57" t="s">
        <v>531</v>
      </c>
      <c r="B62" s="57" t="s">
        <v>198</v>
      </c>
      <c r="C62" s="57" t="str">
        <f aca="false">Flights!$F$6</f>
        <v>MH0727</v>
      </c>
      <c r="D62" s="58" t="n">
        <f aca="false">Flights!$D$6</f>
        <v>46304</v>
      </c>
      <c r="E62" s="57" t="str">
        <f aca="false">Flights!$G$6&amp;"-"&amp;Flights!$H$6</f>
        <v>KUL-CGK</v>
      </c>
      <c r="F62" s="57" t="str">
        <f aca="false">Flights!$K$6</f>
        <v>BC</v>
      </c>
      <c r="G62" s="57" t="s">
        <v>450</v>
      </c>
      <c r="H62" s="57" t="s">
        <v>451</v>
      </c>
      <c r="I62" s="57" t="s">
        <v>490</v>
      </c>
      <c r="J62" s="57" t="s">
        <v>532</v>
      </c>
      <c r="K62" s="67" t="s">
        <v>492</v>
      </c>
      <c r="L62" s="67" t="s">
        <v>500</v>
      </c>
      <c r="M62" s="67" t="s">
        <v>442</v>
      </c>
      <c r="N62" s="67" t="s">
        <v>374</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file",IF(BL62=0,"INVALID – evidence needs a traceable reference (number, file name or link)",IF(OR(LEN(AX62)&lt;2,ISNUMBER(MATCH(AX62,L_Placeholder,0))),"INVALID – verifier missing",IF(AX62=AU62,"INVALID – verifier must be someone other than the PIC",IF(BH62=1,"INVALID – result not yet available (awaiting / TBC)",IF(AND(AQ62=1,OR(OR(LEN(AY62)&lt;3,ISNUMBER(MATCH(AY62,L_Placeholder,0))),BJ62=1)),"INVALID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CA","")&amp;IF(AND(LEN(BA62)&gt;=2,ISNA(MATCH(BA62,L_Placeholder,0)),TRIM(AB62)=""),"INVALID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IFERROR(IF(OR(SUMPRODUCT(--ISNUMBER(FIND({"0","1","2","3","4","5","6","7","8","9"},Z62)))&gt;0,SUMPRODUCT(--ISNUMBER(SEARCH({"http","www.","\",".pdf",".jpg",".jpeg",".png",".heic",".xls",".doc",".msg",".eml"},Z62)))&gt;0),1,0),0)</f>
        <v>0</v>
      </c>
    </row>
    <row r="63" customFormat="false" ht="78.75" hidden="false" customHeight="true" outlineLevel="0" collapsed="false">
      <c r="A63" s="57" t="s">
        <v>533</v>
      </c>
      <c r="B63" s="57" t="s">
        <v>198</v>
      </c>
      <c r="C63" s="57" t="str">
        <f aca="false">Flights!$F$6</f>
        <v>MH0727</v>
      </c>
      <c r="D63" s="58" t="n">
        <f aca="false">Flights!$D$6</f>
        <v>46304</v>
      </c>
      <c r="E63" s="57" t="str">
        <f aca="false">Flights!$G$6&amp;"-"&amp;Flights!$H$6</f>
        <v>KUL-CGK</v>
      </c>
      <c r="F63" s="57" t="str">
        <f aca="false">Flights!$K$6</f>
        <v>BC</v>
      </c>
      <c r="G63" s="57" t="s">
        <v>450</v>
      </c>
      <c r="H63" s="57" t="s">
        <v>451</v>
      </c>
      <c r="I63" s="57" t="s">
        <v>490</v>
      </c>
      <c r="J63" s="57" t="s">
        <v>534</v>
      </c>
      <c r="K63" s="67" t="s">
        <v>492</v>
      </c>
      <c r="L63" s="67" t="s">
        <v>503</v>
      </c>
      <c r="M63" s="67" t="s">
        <v>442</v>
      </c>
      <c r="N63" s="67" t="s">
        <v>435</v>
      </c>
      <c r="O63" s="67" t="s">
        <v>535</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file",IF(BL63=0,"INVALID – evidence needs a traceable reference (number, file name or link)",IF(OR(LEN(AX63)&lt;2,ISNUMBER(MATCH(AX63,L_Placeholder,0))),"INVALID – verifier missing",IF(AX63=AU63,"INVALID – verifier must be someone other than the PIC",IF(BH63=1,"INVALID – result not yet available (awaiting / TBC)",IF(AND(AQ63=1,OR(OR(LEN(AY63)&lt;3,ISNUMBER(MATCH(AY63,L_Placeholder,0))),BJ63=1)),"INVALID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CA","")&amp;IF(AND(LEN(BA63)&gt;=2,ISNA(MATCH(BA63,L_Placeholder,0)),TRIM(AB63)=""),"INVALID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IFERROR(IF(OR(SUMPRODUCT(--ISNUMBER(FIND({"0","1","2","3","4","5","6","7","8","9"},Z63)))&gt;0,SUMPRODUCT(--ISNUMBER(SEARCH({"http","www.","\",".pdf",".jpg",".jpeg",".png",".heic",".xls",".doc",".msg",".eml"},Z63)))&gt;0),1,0),0)</f>
        <v>0</v>
      </c>
    </row>
    <row r="64" customFormat="false" ht="78.75" hidden="false" customHeight="true" outlineLevel="0" collapsed="false">
      <c r="A64" s="57" t="s">
        <v>536</v>
      </c>
      <c r="B64" s="57" t="s">
        <v>198</v>
      </c>
      <c r="C64" s="57" t="str">
        <f aca="false">Flights!$F$6</f>
        <v>MH0727</v>
      </c>
      <c r="D64" s="58" t="n">
        <f aca="false">Flights!$D$6</f>
        <v>46304</v>
      </c>
      <c r="E64" s="57" t="str">
        <f aca="false">Flights!$G$6&amp;"-"&amp;Flights!$H$6</f>
        <v>KUL-CGK</v>
      </c>
      <c r="F64" s="57" t="str">
        <f aca="false">Flights!$K$6</f>
        <v>BC</v>
      </c>
      <c r="G64" s="57" t="s">
        <v>450</v>
      </c>
      <c r="H64" s="57" t="s">
        <v>451</v>
      </c>
      <c r="I64" s="57" t="s">
        <v>490</v>
      </c>
      <c r="J64" s="57" t="s">
        <v>537</v>
      </c>
      <c r="K64" s="67" t="s">
        <v>492</v>
      </c>
      <c r="L64" s="67" t="s">
        <v>507</v>
      </c>
      <c r="M64" s="67" t="s">
        <v>442</v>
      </c>
      <c r="N64" s="67" t="s">
        <v>435</v>
      </c>
      <c r="O64" s="67" t="s">
        <v>535</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file",IF(BL64=0,"INVALID – evidence needs a traceable reference (number, file name or link)",IF(OR(LEN(AX64)&lt;2,ISNUMBER(MATCH(AX64,L_Placeholder,0))),"INVALID – verifier missing",IF(AX64=AU64,"INVALID – verifier must be someone other than the PIC",IF(BH64=1,"INVALID – result not yet available (awaiting / TBC)",IF(AND(AQ64=1,OR(OR(LEN(AY64)&lt;3,ISNUMBER(MATCH(AY64,L_Placeholder,0))),BJ64=1)),"INVALID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CA","")&amp;IF(AND(LEN(BA64)&gt;=2,ISNA(MATCH(BA64,L_Placeholder,0)),TRIM(AB64)=""),"INVALID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IFERROR(IF(OR(SUMPRODUCT(--ISNUMBER(FIND({"0","1","2","3","4","5","6","7","8","9"},Z64)))&gt;0,SUMPRODUCT(--ISNUMBER(SEARCH({"http","www.","\",".pdf",".jpg",".jpeg",".png",".heic",".xls",".doc",".msg",".eml"},Z64)))&gt;0),1,0),0)</f>
        <v>0</v>
      </c>
    </row>
    <row r="65" customFormat="false" ht="39.75" hidden="false" customHeight="true" outlineLevel="0" collapsed="false">
      <c r="A65" s="57" t="s">
        <v>538</v>
      </c>
      <c r="B65" s="57" t="s">
        <v>198</v>
      </c>
      <c r="C65" s="57" t="str">
        <f aca="false">Flights!$F$6</f>
        <v>MH0727</v>
      </c>
      <c r="D65" s="58" t="n">
        <f aca="false">Flights!$D$6</f>
        <v>46304</v>
      </c>
      <c r="E65" s="57" t="str">
        <f aca="false">Flights!$G$6&amp;"-"&amp;Flights!$H$6</f>
        <v>KUL-CGK</v>
      </c>
      <c r="F65" s="57" t="str">
        <f aca="false">Flights!$K$6</f>
        <v>BC</v>
      </c>
      <c r="G65" s="57" t="s">
        <v>450</v>
      </c>
      <c r="H65" s="57" t="s">
        <v>451</v>
      </c>
      <c r="I65" s="57" t="s">
        <v>490</v>
      </c>
      <c r="J65" s="57" t="s">
        <v>539</v>
      </c>
      <c r="K65" s="67" t="s">
        <v>510</v>
      </c>
      <c r="L65" s="67" t="s">
        <v>511</v>
      </c>
      <c r="M65" s="67" t="s">
        <v>442</v>
      </c>
      <c r="N65" s="67" t="s">
        <v>374</v>
      </c>
      <c r="O65" s="67" t="s">
        <v>540</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file",IF(BL65=0,"INVALID – evidence needs a traceable reference (number, file name or link)",IF(OR(LEN(AX65)&lt;2,ISNUMBER(MATCH(AX65,L_Placeholder,0))),"INVALID – verifier missing",IF(AX65=AU65,"INVALID – verifier must be someone other than the PIC",IF(BH65=1,"INVALID – result not yet available (awaiting / TBC)",IF(AND(AQ65=1,OR(OR(LEN(AY65)&lt;3,ISNUMBER(MATCH(AY65,L_Placeholder,0))),BJ65=1)),"INVALID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CA","")&amp;IF(AND(LEN(BA65)&gt;=2,ISNA(MATCH(BA65,L_Placeholder,0)),TRIM(AB65)=""),"INVALID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IFERROR(IF(OR(SUMPRODUCT(--ISNUMBER(FIND({"0","1","2","3","4","5","6","7","8","9"},Z65)))&gt;0,SUMPRODUCT(--ISNUMBER(SEARCH({"http","www.","\",".pdf",".jpg",".jpeg",".png",".heic",".xls",".doc",".msg",".eml"},Z65)))&gt;0),1,0),0)</f>
        <v>0</v>
      </c>
    </row>
    <row r="66" customFormat="false" ht="39.75" hidden="false" customHeight="true" outlineLevel="0" collapsed="false">
      <c r="A66" s="57" t="s">
        <v>541</v>
      </c>
      <c r="B66" s="57" t="s">
        <v>198</v>
      </c>
      <c r="C66" s="57" t="str">
        <f aca="false">Flights!$F$6</f>
        <v>MH0727</v>
      </c>
      <c r="D66" s="58" t="n">
        <f aca="false">Flights!$D$6</f>
        <v>46304</v>
      </c>
      <c r="E66" s="57" t="str">
        <f aca="false">Flights!$G$6&amp;"-"&amp;Flights!$H$6</f>
        <v>KUL-CGK</v>
      </c>
      <c r="F66" s="57" t="str">
        <f aca="false">Flights!$K$6</f>
        <v>BC</v>
      </c>
      <c r="G66" s="57" t="s">
        <v>450</v>
      </c>
      <c r="H66" s="57" t="s">
        <v>451</v>
      </c>
      <c r="I66" s="57" t="s">
        <v>490</v>
      </c>
      <c r="J66" s="57" t="s">
        <v>542</v>
      </c>
      <c r="K66" s="67" t="s">
        <v>492</v>
      </c>
      <c r="L66" s="67" t="s">
        <v>515</v>
      </c>
      <c r="M66" s="67" t="s">
        <v>442</v>
      </c>
      <c r="N66" s="67" t="s">
        <v>374</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file",IF(BL66=0,"INVALID – evidence needs a traceable reference (number, file name or link)",IF(OR(LEN(AX66)&lt;2,ISNUMBER(MATCH(AX66,L_Placeholder,0))),"INVALID – verifier missing",IF(AX66=AU66,"INVALID – verifier must be someone other than the PIC",IF(BH66=1,"INVALID – result not yet available (awaiting / TBC)",IF(AND(AQ66=1,OR(OR(LEN(AY66)&lt;3,ISNUMBER(MATCH(AY66,L_Placeholder,0))),BJ66=1)),"INVALID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CA","")&amp;IF(AND(LEN(BA66)&gt;=2,ISNA(MATCH(BA66,L_Placeholder,0)),TRIM(AB66)=""),"INVALID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IFERROR(IF(OR(SUMPRODUCT(--ISNUMBER(FIND({"0","1","2","3","4","5","6","7","8","9"},Z66)))&gt;0,SUMPRODUCT(--ISNUMBER(SEARCH({"http","www.","\",".pdf",".jpg",".jpeg",".png",".heic",".xls",".doc",".msg",".eml"},Z66)))&gt;0),1,0),0)</f>
        <v>0</v>
      </c>
    </row>
    <row r="67" customFormat="false" ht="39.75" hidden="false" customHeight="true" outlineLevel="0" collapsed="false">
      <c r="A67" s="57" t="s">
        <v>543</v>
      </c>
      <c r="B67" s="57" t="s">
        <v>198</v>
      </c>
      <c r="C67" s="57" t="str">
        <f aca="false">Flights!$F$6</f>
        <v>MH0727</v>
      </c>
      <c r="D67" s="58" t="n">
        <f aca="false">Flights!$D$6</f>
        <v>46304</v>
      </c>
      <c r="E67" s="57" t="str">
        <f aca="false">Flights!$G$6&amp;"-"&amp;Flights!$H$6</f>
        <v>KUL-CGK</v>
      </c>
      <c r="F67" s="57" t="str">
        <f aca="false">Flights!$K$6</f>
        <v>BC</v>
      </c>
      <c r="G67" s="57" t="s">
        <v>450</v>
      </c>
      <c r="H67" s="57" t="s">
        <v>451</v>
      </c>
      <c r="I67" s="57" t="s">
        <v>438</v>
      </c>
      <c r="J67" s="57" t="s">
        <v>544</v>
      </c>
      <c r="K67" s="67" t="s">
        <v>440</v>
      </c>
      <c r="L67" s="67" t="s">
        <v>518</v>
      </c>
      <c r="M67" s="67" t="s">
        <v>442</v>
      </c>
      <c r="N67" s="67" t="s">
        <v>374</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file",IF(BL67=0,"INVALID – evidence needs a traceable reference (number, file name or link)",IF(OR(LEN(AX67)&lt;2,ISNUMBER(MATCH(AX67,L_Placeholder,0))),"INVALID – verifier missing",IF(AX67=AU67,"INVALID – verifier must be someone other than the PIC",IF(BH67=1,"INVALID – result not yet available (awaiting / TBC)",IF(AND(AQ67=1,OR(OR(LEN(AY67)&lt;3,ISNUMBER(MATCH(AY67,L_Placeholder,0))),BJ67=1)),"INVALID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CA","")&amp;IF(AND(LEN(BA67)&gt;=2,ISNA(MATCH(BA67,L_Placeholder,0)),TRIM(AB67)=""),"INVALID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IFERROR(IF(OR(SUMPRODUCT(--ISNUMBER(FIND({"0","1","2","3","4","5","6","7","8","9"},Z67)))&gt;0,SUMPRODUCT(--ISNUMBER(SEARCH({"http","www.","\",".pdf",".jpg",".jpeg",".png",".heic",".xls",".doc",".msg",".eml"},Z67)))&gt;0),1,0),0)</f>
        <v>0</v>
      </c>
    </row>
    <row r="68" customFormat="false" ht="39.75" hidden="false" customHeight="true" outlineLevel="0" collapsed="false">
      <c r="A68" s="57" t="s">
        <v>545</v>
      </c>
      <c r="B68" s="57" t="s">
        <v>198</v>
      </c>
      <c r="C68" s="57" t="str">
        <f aca="false">Flights!$F$6</f>
        <v>MH0727</v>
      </c>
      <c r="D68" s="58" t="n">
        <f aca="false">Flights!$D$6</f>
        <v>46304</v>
      </c>
      <c r="E68" s="57" t="str">
        <f aca="false">Flights!$G$6&amp;"-"&amp;Flights!$H$6</f>
        <v>KUL-CGK</v>
      </c>
      <c r="F68" s="57" t="str">
        <f aca="false">Flights!$K$6</f>
        <v>BC</v>
      </c>
      <c r="G68" s="57" t="s">
        <v>450</v>
      </c>
      <c r="H68" s="57" t="s">
        <v>451</v>
      </c>
      <c r="I68" s="57" t="s">
        <v>438</v>
      </c>
      <c r="J68" s="57" t="s">
        <v>546</v>
      </c>
      <c r="K68" s="67" t="s">
        <v>440</v>
      </c>
      <c r="L68" s="67" t="s">
        <v>521</v>
      </c>
      <c r="M68" s="67" t="s">
        <v>442</v>
      </c>
      <c r="N68" s="67" t="s">
        <v>374</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file",IF(BL68=0,"INVALID – evidence needs a traceable reference (number, file name or link)",IF(OR(LEN(AX68)&lt;2,ISNUMBER(MATCH(AX68,L_Placeholder,0))),"INVALID – verifier missing",IF(AX68=AU68,"INVALID – verifier must be someone other than the PIC",IF(BH68=1,"INVALID – result not yet available (awaiting / TBC)",IF(AND(AQ68=1,OR(OR(LEN(AY68)&lt;3,ISNUMBER(MATCH(AY68,L_Placeholder,0))),BJ68=1)),"INVALID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CA","")&amp;IF(AND(LEN(BA68)&gt;=2,ISNA(MATCH(BA68,L_Placeholder,0)),TRIM(AB68)=""),"INVALID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IFERROR(IF(OR(SUMPRODUCT(--ISNUMBER(FIND({"0","1","2","3","4","5","6","7","8","9"},Z68)))&gt;0,SUMPRODUCT(--ISNUMBER(SEARCH({"http","www.","\",".pdf",".jpg",".jpeg",".png",".heic",".xls",".doc",".msg",".eml"},Z68)))&gt;0),1,0),0)</f>
        <v>0</v>
      </c>
    </row>
    <row r="69" customFormat="false" ht="39.75" hidden="false" customHeight="true" outlineLevel="0" collapsed="false">
      <c r="A69" s="57" t="s">
        <v>547</v>
      </c>
      <c r="B69" s="57" t="s">
        <v>212</v>
      </c>
      <c r="C69" s="57" t="str">
        <f aca="false">Flights!$F$7</f>
        <v>MH0720</v>
      </c>
      <c r="D69" s="58" t="n">
        <f aca="false">Flights!$D$7</f>
        <v>46305</v>
      </c>
      <c r="E69" s="57" t="str">
        <f aca="false">Flights!$G$7&amp;"-"&amp;Flights!$H$7</f>
        <v>CGK-KUL</v>
      </c>
      <c r="F69" s="57" t="str">
        <f aca="false">Flights!$K$7</f>
        <v>EY</v>
      </c>
      <c r="G69" s="57" t="s">
        <v>81</v>
      </c>
      <c r="H69" s="57" t="s">
        <v>369</v>
      </c>
      <c r="I69" s="57" t="s">
        <v>370</v>
      </c>
      <c r="J69" s="57" t="s">
        <v>371</v>
      </c>
      <c r="K69" s="67" t="s">
        <v>372</v>
      </c>
      <c r="L69" s="67" t="s">
        <v>373</v>
      </c>
      <c r="M69" s="67"/>
      <c r="N69" s="67" t="s">
        <v>374</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file",IF(BL69=0,"INVALID – evidence needs a traceable reference (number, file name or link)",IF(OR(LEN(AX69)&lt;2,ISNUMBER(MATCH(AX69,L_Placeholder,0))),"INVALID – verifier missing",IF(AX69=AU69,"INVALID – verifier must be someone other than the PIC",IF(BH69=1,"INVALID – result not yet available (awaiting / TBC)",IF(AND(AQ69=1,OR(OR(LEN(AY69)&lt;3,ISNUMBER(MATCH(AY69,L_Placeholder,0))),BJ69=1)),"INVALID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CA","")&amp;IF(AND(LEN(BA69)&gt;=2,ISNA(MATCH(BA69,L_Placeholder,0)),TRIM(AB69)=""),"INVALID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")))/(LEN(L_PendNeg)+1)),1,0),1)</f>
        <v>0</v>
      </c>
      <c r="BK69" s="61" t="n">
        <f aca="false">IFERROR(IF(SUMPRODUCT((LEN(BF69)-LEN(SUBSTITUTE(BF69," "&amp;L_PendStrict&amp;" "," ")))/(LEN(L_PendStrict)+1))&gt;SUMPRODUCT((LEN(BF69)-LEN(SUBSTITUTE(BF69," "&amp;L_PendNeg&amp;" "," ")))/(LEN(L_PendNeg)+1)),1,0),1)</f>
        <v>0</v>
      </c>
      <c r="BL69" s="61" t="n">
        <f aca="false">IFERROR(IF(OR(SUMPRODUCT(--ISNUMBER(FIND({"0","1","2","3","4","5","6","7","8","9"},Z69)))&gt;0,SUMPRODUCT(--ISNUMBER(SEARCH({"http","www.","\",".pdf",".jpg",".jpeg",".png",".heic",".xls",".doc",".msg",".eml"},Z69)))&gt;0),1,0),0)</f>
        <v>0</v>
      </c>
    </row>
    <row r="70" customFormat="false" ht="39.75" hidden="false" customHeight="true" outlineLevel="0" collapsed="false">
      <c r="A70" s="57" t="s">
        <v>548</v>
      </c>
      <c r="B70" s="57" t="s">
        <v>212</v>
      </c>
      <c r="C70" s="57" t="str">
        <f aca="false">Flights!$F$7</f>
        <v>MH0720</v>
      </c>
      <c r="D70" s="58" t="n">
        <f aca="false">Flights!$D$7</f>
        <v>46305</v>
      </c>
      <c r="E70" s="57" t="str">
        <f aca="false">Flights!$G$7&amp;"-"&amp;Flights!$H$7</f>
        <v>CGK-KUL</v>
      </c>
      <c r="F70" s="57" t="str">
        <f aca="false">Flights!$K$7</f>
        <v>EY</v>
      </c>
      <c r="G70" s="57" t="s">
        <v>81</v>
      </c>
      <c r="H70" s="57" t="s">
        <v>369</v>
      </c>
      <c r="I70" s="57" t="s">
        <v>376</v>
      </c>
      <c r="J70" s="57" t="s">
        <v>377</v>
      </c>
      <c r="K70" s="67" t="s">
        <v>378</v>
      </c>
      <c r="L70" s="67" t="s">
        <v>373</v>
      </c>
      <c r="M70" s="67"/>
      <c r="N70" s="67" t="s">
        <v>374</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file",IF(BL70=0,"INVALID – evidence needs a traceable reference (number, file name or link)",IF(OR(LEN(AX70)&lt;2,ISNUMBER(MATCH(AX70,L_Placeholder,0))),"INVALID – verifier missing",IF(AX70=AU70,"INVALID – verifier must be someone other than the PIC",IF(BH70=1,"INVALID – result not yet available (awaiting / TBC)",IF(AND(AQ70=1,OR(OR(LEN(AY70)&lt;3,ISNUMBER(MATCH(AY70,L_Placeholder,0))),BJ70=1)),"INVALID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CA","")&amp;IF(AND(LEN(BA70)&gt;=2,ISNA(MATCH(BA70,L_Placeholder,0)),TRIM(AB70)=""),"INVALID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")))/(LEN(L_PendNeg)+1)),1,0),1)</f>
        <v>0</v>
      </c>
      <c r="BK70" s="61" t="n">
        <f aca="false">IFERROR(IF(SUMPRODUCT((LEN(BF70)-LEN(SUBSTITUTE(BF70," "&amp;L_PendStrict&amp;" "," ")))/(LEN(L_PendStrict)+1))&gt;SUMPRODUCT((LEN(BF70)-LEN(SUBSTITUTE(BF70," "&amp;L_PendNeg&amp;" "," ")))/(LEN(L_PendNeg)+1)),1,0),1)</f>
        <v>0</v>
      </c>
      <c r="BL70" s="61" t="n">
        <f aca="false">IFERROR(IF(OR(SUMPRODUCT(--ISNUMBER(FIND({"0","1","2","3","4","5","6","7","8","9"},Z70)))&gt;0,SUMPRODUCT(--ISNUMBER(SEARCH({"http","www.","\",".pdf",".jpg",".jpeg",".png",".heic",".xls",".doc",".msg",".eml"},Z70)))&gt;0),1,0),0)</f>
        <v>0</v>
      </c>
    </row>
    <row r="71" customFormat="false" ht="41.25" hidden="false" customHeight="true" outlineLevel="0" collapsed="false">
      <c r="A71" s="57" t="s">
        <v>549</v>
      </c>
      <c r="B71" s="57" t="s">
        <v>212</v>
      </c>
      <c r="C71" s="57" t="str">
        <f aca="false">Flights!$F$7</f>
        <v>MH0720</v>
      </c>
      <c r="D71" s="58" t="n">
        <f aca="false">Flights!$D$7</f>
        <v>46305</v>
      </c>
      <c r="E71" s="57" t="str">
        <f aca="false">Flights!$G$7&amp;"-"&amp;Flights!$H$7</f>
        <v>CGK-KUL</v>
      </c>
      <c r="F71" s="57" t="str">
        <f aca="false">Flights!$K$7</f>
        <v>EY</v>
      </c>
      <c r="G71" s="57" t="s">
        <v>81</v>
      </c>
      <c r="H71" s="57" t="s">
        <v>369</v>
      </c>
      <c r="I71" s="57" t="s">
        <v>380</v>
      </c>
      <c r="J71" s="57" t="s">
        <v>381</v>
      </c>
      <c r="K71" s="67" t="s">
        <v>382</v>
      </c>
      <c r="L71" s="67" t="s">
        <v>373</v>
      </c>
      <c r="M71" s="67"/>
      <c r="N71" s="67" t="str">
        <f aca="false">IF(TRIM(Flights!$L$7)="A339","Required","N/A – rule")</f>
        <v>N/A – rule</v>
      </c>
      <c r="O71" s="67" t="s">
        <v>383</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file",IF(BL71=0,"INVALID – evidence needs a traceable reference (number, file name or link)",IF(OR(LEN(AX71)&lt;2,ISNUMBER(MATCH(AX71,L_Placeholder,0))),"INVALID – verifier missing",IF(AX71=AU71,"INVALID – verifier must be someone other than the PIC",IF(BH71=1,"INVALID – result not yet available (awaiting / TBC)",IF(AND(AQ71=1,OR(OR(LEN(AY71)&lt;3,ISNUMBER(MATCH(AY71,L_Placeholder,0))),BJ71=1)),"INVALID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CA","")&amp;IF(AND(LEN(BA71)&gt;=2,ISNA(MATCH(BA71,L_Placeholder,0)),TRIM(AB71)=""),"INVALID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")))/(LEN(L_PendNeg)+1)),1,0),1)</f>
        <v>0</v>
      </c>
      <c r="BK71" s="61" t="n">
        <f aca="false">IFERROR(IF(SUMPRODUCT((LEN(BF71)-LEN(SUBSTITUTE(BF71," "&amp;L_PendStrict&amp;" "," ")))/(LEN(L_PendStrict)+1))&gt;SUMPRODUCT((LEN(BF71)-LEN(SUBSTITUTE(BF71," "&amp;L_PendNeg&amp;" "," ")))/(LEN(L_PendNeg)+1)),1,0),1)</f>
        <v>0</v>
      </c>
      <c r="BL71" s="61" t="n">
        <f aca="false">IFERROR(IF(OR(SUMPRODUCT(--ISNUMBER(FIND({"0","1","2","3","4","5","6","7","8","9"},Z71)))&gt;0,SUMPRODUCT(--ISNUMBER(SEARCH({"http","www.","\",".pdf",".jpg",".jpeg",".png",".heic",".xls",".doc",".msg",".eml"},Z71)))&gt;0),1,0),0)</f>
        <v>0</v>
      </c>
    </row>
    <row r="72" customFormat="false" ht="39.75" hidden="false" customHeight="true" outlineLevel="0" collapsed="false">
      <c r="A72" s="57" t="s">
        <v>550</v>
      </c>
      <c r="B72" s="57" t="s">
        <v>212</v>
      </c>
      <c r="C72" s="57" t="str">
        <f aca="false">Flights!$F$7</f>
        <v>MH0720</v>
      </c>
      <c r="D72" s="58" t="n">
        <f aca="false">Flights!$D$7</f>
        <v>46305</v>
      </c>
      <c r="E72" s="57" t="str">
        <f aca="false">Flights!$G$7&amp;"-"&amp;Flights!$H$7</f>
        <v>CGK-KUL</v>
      </c>
      <c r="F72" s="57" t="str">
        <f aca="false">Flights!$K$7</f>
        <v>EY</v>
      </c>
      <c r="G72" s="57" t="s">
        <v>81</v>
      </c>
      <c r="H72" s="57" t="s">
        <v>369</v>
      </c>
      <c r="I72" s="57" t="s">
        <v>385</v>
      </c>
      <c r="J72" s="57" t="s">
        <v>386</v>
      </c>
      <c r="K72" s="67" t="s">
        <v>387</v>
      </c>
      <c r="L72" s="67" t="s">
        <v>373</v>
      </c>
      <c r="M72" s="67"/>
      <c r="N72" s="67" t="s">
        <v>374</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file",IF(BL72=0,"INVALID – evidence needs a traceable reference (number, file name or link)",IF(OR(LEN(AX72)&lt;2,ISNUMBER(MATCH(AX72,L_Placeholder,0))),"INVALID – verifier missing",IF(AX72=AU72,"INVALID – verifier must be someone other than the PIC",IF(BH72=1,"INVALID – result not yet available (awaiting / TBC)",IF(AND(AQ72=1,OR(OR(LEN(AY72)&lt;3,ISNUMBER(MATCH(AY72,L_Placeholder,0))),BJ72=1)),"INVALID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CA","")&amp;IF(AND(LEN(BA72)&gt;=2,ISNA(MATCH(BA72,L_Placeholder,0)),TRIM(AB72)=""),"INVALID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")))/(LEN(L_PendNeg)+1)),1,0),1)</f>
        <v>0</v>
      </c>
      <c r="BK72" s="61" t="n">
        <f aca="false">IFERROR(IF(SUMPRODUCT((LEN(BF72)-LEN(SUBSTITUTE(BF72," "&amp;L_PendStrict&amp;" "," ")))/(LEN(L_PendStrict)+1))&gt;SUMPRODUCT((LEN(BF72)-LEN(SUBSTITUTE(BF72," "&amp;L_PendNeg&amp;" "," ")))/(LEN(L_PendNeg)+1)),1,0),1)</f>
        <v>0</v>
      </c>
      <c r="BL72" s="61" t="n">
        <f aca="false">IFERROR(IF(OR(SUMPRODUCT(--ISNUMBER(FIND({"0","1","2","3","4","5","6","7","8","9"},Z72)))&gt;0,SUMPRODUCT(--ISNUMBER(SEARCH({"http","www.","\",".pdf",".jpg",".jpeg",".png",".heic",".xls",".doc",".msg",".eml"},Z72)))&gt;0),1,0),0)</f>
        <v>0</v>
      </c>
    </row>
    <row r="73" customFormat="false" ht="39.75" hidden="false" customHeight="true" outlineLevel="0" collapsed="false">
      <c r="A73" s="57" t="s">
        <v>551</v>
      </c>
      <c r="B73" s="57" t="s">
        <v>212</v>
      </c>
      <c r="C73" s="57" t="str">
        <f aca="false">Flights!$F$7</f>
        <v>MH0720</v>
      </c>
      <c r="D73" s="58" t="n">
        <f aca="false">Flights!$D$7</f>
        <v>46305</v>
      </c>
      <c r="E73" s="57" t="str">
        <f aca="false">Flights!$G$7&amp;"-"&amp;Flights!$H$7</f>
        <v>CGK-KUL</v>
      </c>
      <c r="F73" s="57" t="str">
        <f aca="false">Flights!$K$7</f>
        <v>EY</v>
      </c>
      <c r="G73" s="57" t="s">
        <v>81</v>
      </c>
      <c r="H73" s="57" t="s">
        <v>369</v>
      </c>
      <c r="I73" s="57" t="s">
        <v>389</v>
      </c>
      <c r="J73" s="57" t="s">
        <v>390</v>
      </c>
      <c r="K73" s="67" t="s">
        <v>391</v>
      </c>
      <c r="L73" s="67" t="s">
        <v>373</v>
      </c>
      <c r="M73" s="67"/>
      <c r="N73" s="67" t="s">
        <v>374</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file",IF(BL73=0,"INVALID – evidence needs a traceable reference (number, file name or link)",IF(OR(LEN(AX73)&lt;2,ISNUMBER(MATCH(AX73,L_Placeholder,0))),"INVALID – verifier missing",IF(AX73=AU73,"INVALID – verifier must be someone other than the PIC",IF(BH73=1,"INVALID – result not yet available (awaiting / TBC)",IF(AND(AQ73=1,OR(OR(LEN(AY73)&lt;3,ISNUMBER(MATCH(AY73,L_Placeholder,0))),BJ73=1)),"INVALID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CA","")&amp;IF(AND(LEN(BA73)&gt;=2,ISNA(MATCH(BA73,L_Placeholder,0)),TRIM(AB73)=""),"INVALID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")))/(LEN(L_PendNeg)+1)),1,0),1)</f>
        <v>0</v>
      </c>
      <c r="BK73" s="61" t="n">
        <f aca="false">IFERROR(IF(SUMPRODUCT((LEN(BF73)-LEN(SUBSTITUTE(BF73," "&amp;L_PendStrict&amp;" "," ")))/(LEN(L_PendStrict)+1))&gt;SUMPRODUCT((LEN(BF73)-LEN(SUBSTITUTE(BF73," "&amp;L_PendNeg&amp;" "," ")))/(LEN(L_PendNeg)+1)),1,0),1)</f>
        <v>0</v>
      </c>
      <c r="BL73" s="61" t="n">
        <f aca="false">IFERROR(IF(OR(SUMPRODUCT(--ISNUMBER(FIND({"0","1","2","3","4","5","6","7","8","9"},Z73)))&gt;0,SUMPRODUCT(--ISNUMBER(SEARCH({"http","www.","\",".pdf",".jpg",".jpeg",".png",".heic",".xls",".doc",".msg",".eml"},Z73)))&gt;0),1,0),0)</f>
        <v>0</v>
      </c>
    </row>
    <row r="74" customFormat="false" ht="39.75" hidden="false" customHeight="true" outlineLevel="0" collapsed="false">
      <c r="A74" s="57" t="s">
        <v>552</v>
      </c>
      <c r="B74" s="57" t="s">
        <v>212</v>
      </c>
      <c r="C74" s="57" t="str">
        <f aca="false">Flights!$F$7</f>
        <v>MH0720</v>
      </c>
      <c r="D74" s="58" t="n">
        <f aca="false">Flights!$D$7</f>
        <v>46305</v>
      </c>
      <c r="E74" s="57" t="str">
        <f aca="false">Flights!$G$7&amp;"-"&amp;Flights!$H$7</f>
        <v>CGK-KUL</v>
      </c>
      <c r="F74" s="57" t="str">
        <f aca="false">Flights!$K$7</f>
        <v>EY</v>
      </c>
      <c r="G74" s="57" t="s">
        <v>81</v>
      </c>
      <c r="H74" s="57" t="s">
        <v>369</v>
      </c>
      <c r="I74" s="57" t="s">
        <v>389</v>
      </c>
      <c r="J74" s="57" t="s">
        <v>393</v>
      </c>
      <c r="K74" s="67" t="s">
        <v>394</v>
      </c>
      <c r="L74" s="67" t="s">
        <v>373</v>
      </c>
      <c r="M74" s="67"/>
      <c r="N74" s="67" t="s">
        <v>374</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file",IF(BL74=0,"INVALID – evidence needs a traceable reference (number, file name or link)",IF(OR(LEN(AX74)&lt;2,ISNUMBER(MATCH(AX74,L_Placeholder,0))),"INVALID – verifier missing",IF(AX74=AU74,"INVALID – verifier must be someone other than the PIC",IF(BH74=1,"INVALID – result not yet available (awaiting / TBC)",IF(AND(AQ74=1,OR(OR(LEN(AY74)&lt;3,ISNUMBER(MATCH(AY74,L_Placeholder,0))),BJ74=1)),"INVALID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CA","")&amp;IF(AND(LEN(BA74)&gt;=2,ISNA(MATCH(BA74,L_Placeholder,0)),TRIM(AB74)=""),"INVALID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")))/(LEN(L_PendNeg)+1)),1,0),1)</f>
        <v>0</v>
      </c>
      <c r="BK74" s="61" t="n">
        <f aca="false">IFERROR(IF(SUMPRODUCT((LEN(BF74)-LEN(SUBSTITUTE(BF74," "&amp;L_PendStrict&amp;" "," ")))/(LEN(L_PendStrict)+1))&gt;SUMPRODUCT((LEN(BF74)-LEN(SUBSTITUTE(BF74," "&amp;L_PendNeg&amp;" "," ")))/(LEN(L_PendNeg)+1)),1,0),1)</f>
        <v>0</v>
      </c>
      <c r="BL74" s="61" t="n">
        <f aca="false">IFERROR(IF(OR(SUMPRODUCT(--ISNUMBER(FIND({"0","1","2","3","4","5","6","7","8","9"},Z74)))&gt;0,SUMPRODUCT(--ISNUMBER(SEARCH({"http","www.","\",".pdf",".jpg",".jpeg",".png",".heic",".xls",".doc",".msg",".eml"},Z74)))&gt;0),1,0),0)</f>
        <v>0</v>
      </c>
    </row>
    <row r="75" customFormat="false" ht="39.75" hidden="false" customHeight="true" outlineLevel="0" collapsed="false">
      <c r="A75" s="57" t="s">
        <v>553</v>
      </c>
      <c r="B75" s="57" t="s">
        <v>212</v>
      </c>
      <c r="C75" s="57" t="str">
        <f aca="false">Flights!$F$7</f>
        <v>MH0720</v>
      </c>
      <c r="D75" s="58" t="n">
        <f aca="false">Flights!$D$7</f>
        <v>46305</v>
      </c>
      <c r="E75" s="57" t="str">
        <f aca="false">Flights!$G$7&amp;"-"&amp;Flights!$H$7</f>
        <v>CGK-KUL</v>
      </c>
      <c r="F75" s="57" t="str">
        <f aca="false">Flights!$K$7</f>
        <v>EY</v>
      </c>
      <c r="G75" s="57" t="s">
        <v>81</v>
      </c>
      <c r="H75" s="57" t="s">
        <v>369</v>
      </c>
      <c r="I75" s="57" t="s">
        <v>396</v>
      </c>
      <c r="J75" s="57" t="s">
        <v>397</v>
      </c>
      <c r="K75" s="67" t="s">
        <v>398</v>
      </c>
      <c r="L75" s="67" t="s">
        <v>373</v>
      </c>
      <c r="M75" s="67"/>
      <c r="N75" s="67" t="s">
        <v>374</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file",IF(BL75=0,"INVALID – evidence needs a traceable reference (number, file name or link)",IF(OR(LEN(AX75)&lt;2,ISNUMBER(MATCH(AX75,L_Placeholder,0))),"INVALID – verifier missing",IF(AX75=AU75,"INVALID – verifier must be someone other than the PIC",IF(BH75=1,"INVALID – result not yet available (awaiting / TBC)",IF(AND(AQ75=1,OR(OR(LEN(AY75)&lt;3,ISNUMBER(MATCH(AY75,L_Placeholder,0))),BJ75=1)),"INVALID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CA","")&amp;IF(AND(LEN(BA75)&gt;=2,ISNA(MATCH(BA75,L_Placeholder,0)),TRIM(AB75)=""),"INVALID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")))/(LEN(L_PendNeg)+1)),1,0),1)</f>
        <v>0</v>
      </c>
      <c r="BK75" s="61" t="n">
        <f aca="false">IFERROR(IF(SUMPRODUCT((LEN(BF75)-LEN(SUBSTITUTE(BF75," "&amp;L_PendStrict&amp;" "," ")))/(LEN(L_PendStrict)+1))&gt;SUMPRODUCT((LEN(BF75)-LEN(SUBSTITUTE(BF75," "&amp;L_PendNeg&amp;" "," ")))/(LEN(L_PendNeg)+1)),1,0),1)</f>
        <v>0</v>
      </c>
      <c r="BL75" s="61" t="n">
        <f aca="false">IFERROR(IF(OR(SUMPRODUCT(--ISNUMBER(FIND({"0","1","2","3","4","5","6","7","8","9"},Z75)))&gt;0,SUMPRODUCT(--ISNUMBER(SEARCH({"http","www.","\",".pdf",".jpg",".jpeg",".png",".heic",".xls",".doc",".msg",".eml"},Z75)))&gt;0),1,0),0)</f>
        <v>0</v>
      </c>
    </row>
    <row r="76" customFormat="false" ht="39.75" hidden="false" customHeight="true" outlineLevel="0" collapsed="false">
      <c r="A76" s="57" t="s">
        <v>554</v>
      </c>
      <c r="B76" s="57" t="s">
        <v>212</v>
      </c>
      <c r="C76" s="57" t="str">
        <f aca="false">Flights!$F$7</f>
        <v>MH0720</v>
      </c>
      <c r="D76" s="58" t="n">
        <f aca="false">Flights!$D$7</f>
        <v>46305</v>
      </c>
      <c r="E76" s="57" t="str">
        <f aca="false">Flights!$G$7&amp;"-"&amp;Flights!$H$7</f>
        <v>CGK-KUL</v>
      </c>
      <c r="F76" s="57" t="str">
        <f aca="false">Flights!$K$7</f>
        <v>EY</v>
      </c>
      <c r="G76" s="57" t="s">
        <v>81</v>
      </c>
      <c r="H76" s="57" t="s">
        <v>369</v>
      </c>
      <c r="I76" s="57" t="s">
        <v>396</v>
      </c>
      <c r="J76" s="57" t="s">
        <v>400</v>
      </c>
      <c r="K76" s="67" t="s">
        <v>398</v>
      </c>
      <c r="L76" s="67" t="s">
        <v>373</v>
      </c>
      <c r="M76" s="67"/>
      <c r="N76" s="67" t="s">
        <v>374</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file",IF(BL76=0,"INVALID – evidence needs a traceable reference (number, file name or link)",IF(OR(LEN(AX76)&lt;2,ISNUMBER(MATCH(AX76,L_Placeholder,0))),"INVALID – verifier missing",IF(AX76=AU76,"INVALID – verifier must be someone other than the PIC",IF(BH76=1,"INVALID – result not yet available (awaiting / TBC)",IF(AND(AQ76=1,OR(OR(LEN(AY76)&lt;3,ISNUMBER(MATCH(AY76,L_Placeholder,0))),BJ76=1)),"INVALID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CA","")&amp;IF(AND(LEN(BA76)&gt;=2,ISNA(MATCH(BA76,L_Placeholder,0)),TRIM(AB76)=""),"INVALID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")))/(LEN(L_PendNeg)+1)),1,0),1)</f>
        <v>0</v>
      </c>
      <c r="BK76" s="61" t="n">
        <f aca="false">IFERROR(IF(SUMPRODUCT((LEN(BF76)-LEN(SUBSTITUTE(BF76," "&amp;L_PendStrict&amp;" "," ")))/(LEN(L_PendStrict)+1))&gt;SUMPRODUCT((LEN(BF76)-LEN(SUBSTITUTE(BF76," "&amp;L_PendNeg&amp;" "," ")))/(LEN(L_PendNeg)+1)),1,0),1)</f>
        <v>0</v>
      </c>
      <c r="BL76" s="61" t="n">
        <f aca="false">IFERROR(IF(OR(SUMPRODUCT(--ISNUMBER(FIND({"0","1","2","3","4","5","6","7","8","9"},Z76)))&gt;0,SUMPRODUCT(--ISNUMBER(SEARCH({"http","www.","\",".pdf",".jpg",".jpeg",".png",".heic",".xls",".doc",".msg",".eml"},Z76)))&gt;0),1,0),0)</f>
        <v>0</v>
      </c>
    </row>
    <row r="77" customFormat="false" ht="39.75" hidden="false" customHeight="true" outlineLevel="0" collapsed="false">
      <c r="A77" s="57" t="s">
        <v>555</v>
      </c>
      <c r="B77" s="57" t="s">
        <v>212</v>
      </c>
      <c r="C77" s="57" t="str">
        <f aca="false">Flights!$F$7</f>
        <v>MH0720</v>
      </c>
      <c r="D77" s="58" t="n">
        <f aca="false">Flights!$D$7</f>
        <v>46305</v>
      </c>
      <c r="E77" s="57" t="str">
        <f aca="false">Flights!$G$7&amp;"-"&amp;Flights!$H$7</f>
        <v>CGK-KUL</v>
      </c>
      <c r="F77" s="57" t="str">
        <f aca="false">Flights!$K$7</f>
        <v>EY</v>
      </c>
      <c r="G77" s="57" t="s">
        <v>81</v>
      </c>
      <c r="H77" s="57" t="s">
        <v>369</v>
      </c>
      <c r="I77" s="57" t="s">
        <v>402</v>
      </c>
      <c r="J77" s="57" t="s">
        <v>403</v>
      </c>
      <c r="K77" s="67" t="s">
        <v>556</v>
      </c>
      <c r="L77" s="67" t="s">
        <v>474</v>
      </c>
      <c r="M77" s="67"/>
      <c r="N77" s="67" t="s">
        <v>374</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file",IF(BL77=0,"INVALID – evidence needs a traceable reference (number, file name or link)",IF(OR(LEN(AX77)&lt;2,ISNUMBER(MATCH(AX77,L_Placeholder,0))),"INVALID – verifier missing",IF(AX77=AU77,"INVALID – verifier must be someone other than the PIC",IF(BH77=1,"INVALID – result not yet available (awaiting / TBC)",IF(AND(AQ77=1,OR(OR(LEN(AY77)&lt;3,ISNUMBER(MATCH(AY77,L_Placeholder,0))),BJ77=1)),"INVALID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CA","")&amp;IF(AND(LEN(BA77)&gt;=2,ISNA(MATCH(BA77,L_Placeholder,0)),TRIM(AB77)=""),"INVALID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")))/(LEN(L_PendNeg)+1)),1,0),1)</f>
        <v>0</v>
      </c>
      <c r="BK77" s="61" t="n">
        <f aca="false">IFERROR(IF(SUMPRODUCT((LEN(BF77)-LEN(SUBSTITUTE(BF77," "&amp;L_PendStrict&amp;" "," ")))/(LEN(L_PendStrict)+1))&gt;SUMPRODUCT((LEN(BF77)-LEN(SUBSTITUTE(BF77," "&amp;L_PendNeg&amp;" "," ")))/(LEN(L_PendNeg)+1)),1,0),1)</f>
        <v>0</v>
      </c>
      <c r="BL77" s="61" t="n">
        <f aca="false">IFERROR(IF(OR(SUMPRODUCT(--ISNUMBER(FIND({"0","1","2","3","4","5","6","7","8","9"},Z77)))&gt;0,SUMPRODUCT(--ISNUMBER(SEARCH({"http","www.","\",".pdf",".jpg",".jpeg",".png",".heic",".xls",".doc",".msg",".eml"},Z77)))&gt;0),1,0),0)</f>
        <v>0</v>
      </c>
    </row>
    <row r="78" customFormat="false" ht="39.75" hidden="false" customHeight="true" outlineLevel="0" collapsed="false">
      <c r="A78" s="57" t="s">
        <v>557</v>
      </c>
      <c r="B78" s="57" t="s">
        <v>212</v>
      </c>
      <c r="C78" s="57" t="str">
        <f aca="false">Flights!$F$7</f>
        <v>MH0720</v>
      </c>
      <c r="D78" s="58" t="n">
        <f aca="false">Flights!$D$7</f>
        <v>46305</v>
      </c>
      <c r="E78" s="57" t="str">
        <f aca="false">Flights!$G$7&amp;"-"&amp;Flights!$H$7</f>
        <v>CGK-KUL</v>
      </c>
      <c r="F78" s="57" t="str">
        <f aca="false">Flights!$K$7</f>
        <v>EY</v>
      </c>
      <c r="G78" s="57" t="s">
        <v>83</v>
      </c>
      <c r="H78" s="57" t="s">
        <v>369</v>
      </c>
      <c r="I78" s="57" t="s">
        <v>370</v>
      </c>
      <c r="J78" s="57" t="s">
        <v>407</v>
      </c>
      <c r="K78" s="67" t="s">
        <v>408</v>
      </c>
      <c r="L78" s="67" t="s">
        <v>409</v>
      </c>
      <c r="M78" s="67"/>
      <c r="N78" s="67" t="s">
        <v>374</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file",IF(BL78=0,"INVALID – evidence needs a traceable reference (number, file name or link)",IF(OR(LEN(AX78)&lt;2,ISNUMBER(MATCH(AX78,L_Placeholder,0))),"INVALID – verifier missing",IF(AX78=AU78,"INVALID – verifier must be someone other than the PIC",IF(BH78=1,"INVALID – result not yet available (awaiting / TBC)",IF(AND(AQ78=1,OR(OR(LEN(AY78)&lt;3,ISNUMBER(MATCH(AY78,L_Placeholder,0))),BJ78=1)),"INVALID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CA","")&amp;IF(AND(LEN(BA78)&gt;=2,ISNA(MATCH(BA78,L_Placeholder,0)),TRIM(AB78)=""),"INVALID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")))/(LEN(L_PendNeg)+1)),1,0),1)</f>
        <v>0</v>
      </c>
      <c r="BK78" s="61" t="n">
        <f aca="false">IFERROR(IF(SUMPRODUCT((LEN(BF78)-LEN(SUBSTITUTE(BF78," "&amp;L_PendStrict&amp;" "," ")))/(LEN(L_PendStrict)+1))&gt;SUMPRODUCT((LEN(BF78)-LEN(SUBSTITUTE(BF78," "&amp;L_PendNeg&amp;" "," ")))/(LEN(L_PendNeg)+1)),1,0),1)</f>
        <v>0</v>
      </c>
      <c r="BL78" s="61" t="n">
        <f aca="false">IFERROR(IF(OR(SUMPRODUCT(--ISNUMBER(FIND({"0","1","2","3","4","5","6","7","8","9"},Z78)))&gt;0,SUMPRODUCT(--ISNUMBER(SEARCH({"http","www.","\",".pdf",".jpg",".jpeg",".png",".heic",".xls",".doc",".msg",".eml"},Z78)))&gt;0),1,0),0)</f>
        <v>0</v>
      </c>
    </row>
    <row r="79" customFormat="false" ht="39.75" hidden="false" customHeight="true" outlineLevel="0" collapsed="false">
      <c r="A79" s="57" t="s">
        <v>558</v>
      </c>
      <c r="B79" s="57" t="s">
        <v>212</v>
      </c>
      <c r="C79" s="57" t="str">
        <f aca="false">Flights!$F$7</f>
        <v>MH0720</v>
      </c>
      <c r="D79" s="58" t="n">
        <f aca="false">Flights!$D$7</f>
        <v>46305</v>
      </c>
      <c r="E79" s="57" t="str">
        <f aca="false">Flights!$G$7&amp;"-"&amp;Flights!$H$7</f>
        <v>CGK-KUL</v>
      </c>
      <c r="F79" s="57" t="str">
        <f aca="false">Flights!$K$7</f>
        <v>EY</v>
      </c>
      <c r="G79" s="57" t="s">
        <v>411</v>
      </c>
      <c r="H79" s="57" t="s">
        <v>369</v>
      </c>
      <c r="I79" s="57" t="s">
        <v>370</v>
      </c>
      <c r="J79" s="57" t="s">
        <v>412</v>
      </c>
      <c r="K79" s="67"/>
      <c r="L79" s="67" t="s">
        <v>413</v>
      </c>
      <c r="M79" s="67"/>
      <c r="N79" s="67" t="s">
        <v>374</v>
      </c>
      <c r="O79" s="67" t="s">
        <v>414</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file",IF(BL79=0,"INVALID – evidence needs a traceable reference (number, file name or link)",IF(OR(LEN(AX79)&lt;2,ISNUMBER(MATCH(AX79,L_Placeholder,0))),"INVALID – verifier missing",IF(AX79=AU79,"INVALID – verifier must be someone other than the PIC",IF(BH79=1,"INVALID – result not yet available (awaiting / TBC)",IF(AND(AQ79=1,OR(OR(LEN(AY79)&lt;3,ISNUMBER(MATCH(AY79,L_Placeholder,0))),BJ79=1)),"INVALID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CA","")&amp;IF(AND(LEN(BA79)&gt;=2,ISNA(MATCH(BA79,L_Placeholder,0)),TRIM(AB79)=""),"INVALID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")))/(LEN(L_PendNeg)+1)),1,0),1)</f>
        <v>0</v>
      </c>
      <c r="BK79" s="61" t="n">
        <f aca="false">IFERROR(IF(SUMPRODUCT((LEN(BF79)-LEN(SUBSTITUTE(BF79," "&amp;L_PendStrict&amp;" "," ")))/(LEN(L_PendStrict)+1))&gt;SUMPRODUCT((LEN(BF79)-LEN(SUBSTITUTE(BF79," "&amp;L_PendNeg&amp;" "," ")))/(LEN(L_PendNeg)+1)),1,0),1)</f>
        <v>0</v>
      </c>
      <c r="BL79" s="61" t="n">
        <f aca="false">IFERROR(IF(OR(SUMPRODUCT(--ISNUMBER(FIND({"0","1","2","3","4","5","6","7","8","9"},Z79)))&gt;0,SUMPRODUCT(--ISNUMBER(SEARCH({"http","www.","\",".pdf",".jpg",".jpeg",".png",".heic",".xls",".doc",".msg",".eml"},Z79)))&gt;0),1,0),0)</f>
        <v>0</v>
      </c>
    </row>
    <row r="80" customFormat="false" ht="39.75" hidden="false" customHeight="true" outlineLevel="0" collapsed="false">
      <c r="A80" s="57" t="s">
        <v>559</v>
      </c>
      <c r="B80" s="57" t="s">
        <v>212</v>
      </c>
      <c r="C80" s="57" t="str">
        <f aca="false">Flights!$F$7</f>
        <v>MH0720</v>
      </c>
      <c r="D80" s="58" t="n">
        <f aca="false">Flights!$D$7</f>
        <v>46305</v>
      </c>
      <c r="E80" s="57" t="str">
        <f aca="false">Flights!$G$7&amp;"-"&amp;Flights!$H$7</f>
        <v>CGK-KUL</v>
      </c>
      <c r="F80" s="57" t="str">
        <f aca="false">Flights!$K$7</f>
        <v>EY</v>
      </c>
      <c r="G80" s="57" t="s">
        <v>411</v>
      </c>
      <c r="H80" s="57" t="s">
        <v>369</v>
      </c>
      <c r="I80" s="57" t="s">
        <v>370</v>
      </c>
      <c r="J80" s="57" t="s">
        <v>416</v>
      </c>
      <c r="K80" s="67" t="s">
        <v>417</v>
      </c>
      <c r="L80" s="67" t="s">
        <v>413</v>
      </c>
      <c r="M80" s="67"/>
      <c r="N80" s="67" t="s">
        <v>374</v>
      </c>
      <c r="O80" s="67" t="s">
        <v>414</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file",IF(BL80=0,"INVALID – evidence needs a traceable reference (number, file name or link)",IF(OR(LEN(AX80)&lt;2,ISNUMBER(MATCH(AX80,L_Placeholder,0))),"INVALID – verifier missing",IF(AX80=AU80,"INVALID – verifier must be someone other than the PIC",IF(BH80=1,"INVALID – result not yet available (awaiting / TBC)",IF(AND(AQ80=1,OR(OR(LEN(AY80)&lt;3,ISNUMBER(MATCH(AY80,L_Placeholder,0))),BJ80=1)),"INVALID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CA","")&amp;IF(AND(LEN(BA80)&gt;=2,ISNA(MATCH(BA80,L_Placeholder,0)),TRIM(AB80)=""),"INVALID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")))/(LEN(L_PendNeg)+1)),1,0),1)</f>
        <v>0</v>
      </c>
      <c r="BK80" s="61" t="n">
        <f aca="false">IFERROR(IF(SUMPRODUCT((LEN(BF80)-LEN(SUBSTITUTE(BF80," "&amp;L_PendStrict&amp;" "," ")))/(LEN(L_PendStrict)+1))&gt;SUMPRODUCT((LEN(BF80)-LEN(SUBSTITUTE(BF80," "&amp;L_PendNeg&amp;" "," ")))/(LEN(L_PendNeg)+1)),1,0),1)</f>
        <v>0</v>
      </c>
      <c r="BL80" s="61" t="n">
        <f aca="false">IFERROR(IF(OR(SUMPRODUCT(--ISNUMBER(FIND({"0","1","2","3","4","5","6","7","8","9"},Z80)))&gt;0,SUMPRODUCT(--ISNUMBER(SEARCH({"http","www.","\",".pdf",".jpg",".jpeg",".png",".heic",".xls",".doc",".msg",".eml"},Z80)))&gt;0),1,0),0)</f>
        <v>0</v>
      </c>
    </row>
    <row r="81" customFormat="false" ht="39.75" hidden="false" customHeight="true" outlineLevel="0" collapsed="false">
      <c r="A81" s="57" t="s">
        <v>560</v>
      </c>
      <c r="B81" s="57" t="s">
        <v>212</v>
      </c>
      <c r="C81" s="57" t="str">
        <f aca="false">Flights!$F$7</f>
        <v>MH0720</v>
      </c>
      <c r="D81" s="58" t="n">
        <f aca="false">Flights!$D$7</f>
        <v>46305</v>
      </c>
      <c r="E81" s="57" t="str">
        <f aca="false">Flights!$G$7&amp;"-"&amp;Flights!$H$7</f>
        <v>CGK-KUL</v>
      </c>
      <c r="F81" s="57" t="str">
        <f aca="false">Flights!$K$7</f>
        <v>EY</v>
      </c>
      <c r="G81" s="57" t="s">
        <v>411</v>
      </c>
      <c r="H81" s="57" t="s">
        <v>369</v>
      </c>
      <c r="I81" s="57" t="s">
        <v>419</v>
      </c>
      <c r="J81" s="57" t="s">
        <v>420</v>
      </c>
      <c r="K81" s="67"/>
      <c r="L81" s="67" t="s">
        <v>413</v>
      </c>
      <c r="M81" s="67"/>
      <c r="N81" s="67" t="s">
        <v>374</v>
      </c>
      <c r="O81" s="67" t="s">
        <v>414</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file",IF(BL81=0,"INVALID – evidence needs a traceable reference (number, file name or link)",IF(OR(LEN(AX81)&lt;2,ISNUMBER(MATCH(AX81,L_Placeholder,0))),"INVALID – verifier missing",IF(AX81=AU81,"INVALID – verifier must be someone other than the PIC",IF(BH81=1,"INVALID – result not yet available (awaiting / TBC)",IF(AND(AQ81=1,OR(OR(LEN(AY81)&lt;3,ISNUMBER(MATCH(AY81,L_Placeholder,0))),BJ81=1)),"INVALID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CA","")&amp;IF(AND(LEN(BA81)&gt;=2,ISNA(MATCH(BA81,L_Placeholder,0)),TRIM(AB81)=""),"INVALID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")))/(LEN(L_PendNeg)+1)),1,0),1)</f>
        <v>0</v>
      </c>
      <c r="BK81" s="61" t="n">
        <f aca="false">IFERROR(IF(SUMPRODUCT((LEN(BF81)-LEN(SUBSTITUTE(BF81," "&amp;L_PendStrict&amp;" "," ")))/(LEN(L_PendStrict)+1))&gt;SUMPRODUCT((LEN(BF81)-LEN(SUBSTITUTE(BF81," "&amp;L_PendNeg&amp;" "," ")))/(LEN(L_PendNeg)+1)),1,0),1)</f>
        <v>0</v>
      </c>
      <c r="BL81" s="61" t="n">
        <f aca="false">IFERROR(IF(OR(SUMPRODUCT(--ISNUMBER(FIND({"0","1","2","3","4","5","6","7","8","9"},Z81)))&gt;0,SUMPRODUCT(--ISNUMBER(SEARCH({"http","www.","\",".pdf",".jpg",".jpeg",".png",".heic",".xls",".doc",".msg",".eml"},Z81)))&gt;0),1,0),0)</f>
        <v>0</v>
      </c>
    </row>
    <row r="82" customFormat="false" ht="39.75" hidden="false" customHeight="true" outlineLevel="0" collapsed="false">
      <c r="A82" s="57" t="s">
        <v>561</v>
      </c>
      <c r="B82" s="57" t="s">
        <v>212</v>
      </c>
      <c r="C82" s="57" t="str">
        <f aca="false">Flights!$F$7</f>
        <v>MH0720</v>
      </c>
      <c r="D82" s="58" t="n">
        <f aca="false">Flights!$D$7</f>
        <v>46305</v>
      </c>
      <c r="E82" s="57" t="str">
        <f aca="false">Flights!$G$7&amp;"-"&amp;Flights!$H$7</f>
        <v>CGK-KUL</v>
      </c>
      <c r="F82" s="57" t="str">
        <f aca="false">Flights!$K$7</f>
        <v>EY</v>
      </c>
      <c r="G82" s="57" t="s">
        <v>411</v>
      </c>
      <c r="H82" s="57" t="s">
        <v>369</v>
      </c>
      <c r="I82" s="57" t="s">
        <v>419</v>
      </c>
      <c r="J82" s="57" t="s">
        <v>422</v>
      </c>
      <c r="K82" s="67"/>
      <c r="L82" s="67" t="s">
        <v>413</v>
      </c>
      <c r="M82" s="67"/>
      <c r="N82" s="67" t="s">
        <v>374</v>
      </c>
      <c r="O82" s="67" t="s">
        <v>414</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file",IF(BL82=0,"INVALID – evidence needs a traceable reference (number, file name or link)",IF(OR(LEN(AX82)&lt;2,ISNUMBER(MATCH(AX82,L_Placeholder,0))),"INVALID – verifier missing",IF(AX82=AU82,"INVALID – verifier must be someone other than the PIC",IF(BH82=1,"INVALID – result not yet available (awaiting / TBC)",IF(AND(AQ82=1,OR(OR(LEN(AY82)&lt;3,ISNUMBER(MATCH(AY82,L_Placeholder,0))),BJ82=1)),"INVALID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CA","")&amp;IF(AND(LEN(BA82)&gt;=2,ISNA(MATCH(BA82,L_Placeholder,0)),TRIM(AB82)=""),"INVALID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")))/(LEN(L_PendNeg)+1)),1,0),1)</f>
        <v>0</v>
      </c>
      <c r="BK82" s="61" t="n">
        <f aca="false">IFERROR(IF(SUMPRODUCT((LEN(BF82)-LEN(SUBSTITUTE(BF82," "&amp;L_PendStrict&amp;" "," ")))/(LEN(L_PendStrict)+1))&gt;SUMPRODUCT((LEN(BF82)-LEN(SUBSTITUTE(BF82," "&amp;L_PendNeg&amp;" "," ")))/(LEN(L_PendNeg)+1)),1,0),1)</f>
        <v>0</v>
      </c>
      <c r="BL82" s="61" t="n">
        <f aca="false">IFERROR(IF(OR(SUMPRODUCT(--ISNUMBER(FIND({"0","1","2","3","4","5","6","7","8","9"},Z82)))&gt;0,SUMPRODUCT(--ISNUMBER(SEARCH({"http","www.","\",".pdf",".jpg",".jpeg",".png",".heic",".xls",".doc",".msg",".eml"},Z82)))&gt;0),1,0),0)</f>
        <v>0</v>
      </c>
    </row>
    <row r="83" customFormat="false" ht="39.75" hidden="false" customHeight="true" outlineLevel="0" collapsed="false">
      <c r="A83" s="57" t="s">
        <v>562</v>
      </c>
      <c r="B83" s="57" t="s">
        <v>212</v>
      </c>
      <c r="C83" s="57" t="str">
        <f aca="false">Flights!$F$7</f>
        <v>MH0720</v>
      </c>
      <c r="D83" s="58" t="n">
        <f aca="false">Flights!$D$7</f>
        <v>46305</v>
      </c>
      <c r="E83" s="57" t="str">
        <f aca="false">Flights!$G$7&amp;"-"&amp;Flights!$H$7</f>
        <v>CGK-KUL</v>
      </c>
      <c r="F83" s="57" t="str">
        <f aca="false">Flights!$K$7</f>
        <v>EY</v>
      </c>
      <c r="G83" s="57" t="s">
        <v>411</v>
      </c>
      <c r="H83" s="57" t="s">
        <v>369</v>
      </c>
      <c r="I83" s="57" t="s">
        <v>419</v>
      </c>
      <c r="J83" s="57" t="s">
        <v>424</v>
      </c>
      <c r="K83" s="67"/>
      <c r="L83" s="67" t="s">
        <v>413</v>
      </c>
      <c r="M83" s="67"/>
      <c r="N83" s="67" t="s">
        <v>374</v>
      </c>
      <c r="O83" s="67" t="s">
        <v>414</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file",IF(BL83=0,"INVALID – evidence needs a traceable reference (number, file name or link)",IF(OR(LEN(AX83)&lt;2,ISNUMBER(MATCH(AX83,L_Placeholder,0))),"INVALID – verifier missing",IF(AX83=AU83,"INVALID – verifier must be someone other than the PIC",IF(BH83=1,"INVALID – result not yet available (awaiting / TBC)",IF(AND(AQ83=1,OR(OR(LEN(AY83)&lt;3,ISNUMBER(MATCH(AY83,L_Placeholder,0))),BJ83=1)),"INVALID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CA","")&amp;IF(AND(LEN(BA83)&gt;=2,ISNA(MATCH(BA83,L_Placeholder,0)),TRIM(AB83)=""),"INVALID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")))/(LEN(L_PendNeg)+1)),1,0),1)</f>
        <v>0</v>
      </c>
      <c r="BK83" s="61" t="n">
        <f aca="false">IFERROR(IF(SUMPRODUCT((LEN(BF83)-LEN(SUBSTITUTE(BF83," "&amp;L_PendStrict&amp;" "," ")))/(LEN(L_PendStrict)+1))&gt;SUMPRODUCT((LEN(BF83)-LEN(SUBSTITUTE(BF83," "&amp;L_PendNeg&amp;" "," ")))/(LEN(L_PendNeg)+1)),1,0),1)</f>
        <v>0</v>
      </c>
      <c r="BL83" s="61" t="n">
        <f aca="false">IFERROR(IF(OR(SUMPRODUCT(--ISNUMBER(FIND({"0","1","2","3","4","5","6","7","8","9"},Z83)))&gt;0,SUMPRODUCT(--ISNUMBER(SEARCH({"http","www.","\",".pdf",".jpg",".jpeg",".png",".heic",".xls",".doc",".msg",".eml"},Z83)))&gt;0),1,0),0)</f>
        <v>0</v>
      </c>
    </row>
    <row r="84" customFormat="false" ht="78.75" hidden="false" customHeight="true" outlineLevel="0" collapsed="false">
      <c r="A84" s="57" t="s">
        <v>563</v>
      </c>
      <c r="B84" s="57" t="s">
        <v>212</v>
      </c>
      <c r="C84" s="57" t="str">
        <f aca="false">Flights!$F$7</f>
        <v>MH0720</v>
      </c>
      <c r="D84" s="58" t="n">
        <f aca="false">Flights!$D$7</f>
        <v>46305</v>
      </c>
      <c r="E84" s="57" t="str">
        <f aca="false">Flights!$G$7&amp;"-"&amp;Flights!$H$7</f>
        <v>CGK-KUL</v>
      </c>
      <c r="F84" s="57" t="str">
        <f aca="false">Flights!$K$7</f>
        <v>EY</v>
      </c>
      <c r="G84" s="57" t="s">
        <v>411</v>
      </c>
      <c r="H84" s="57" t="s">
        <v>369</v>
      </c>
      <c r="I84" s="57" t="s">
        <v>419</v>
      </c>
      <c r="J84" s="57" t="s">
        <v>426</v>
      </c>
      <c r="K84" s="67" t="s">
        <v>564</v>
      </c>
      <c r="L84" s="67" t="s">
        <v>413</v>
      </c>
      <c r="M84" s="67"/>
      <c r="N84" s="67" t="s">
        <v>374</v>
      </c>
      <c r="O84" s="67" t="s">
        <v>414</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file",IF(BL84=0,"INVALID – evidence needs a traceable reference (number, file name or link)",IF(OR(LEN(AX84)&lt;2,ISNUMBER(MATCH(AX84,L_Placeholder,0))),"INVALID – verifier missing",IF(AX84=AU84,"INVALID – verifier must be someone other than the PIC",IF(BH84=1,"INVALID – result not yet available (awaiting / TBC)",IF(AND(AQ84=1,OR(OR(LEN(AY84)&lt;3,ISNUMBER(MATCH(AY84,L_Placeholder,0))),BJ84=1)),"INVALID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CA","")&amp;IF(AND(LEN(BA84)&gt;=2,ISNA(MATCH(BA84,L_Placeholder,0)),TRIM(AB84)=""),"INVALID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")))/(LEN(L_PendNeg)+1)),1,0),1)</f>
        <v>0</v>
      </c>
      <c r="BK84" s="61" t="n">
        <f aca="false">IFERROR(IF(SUMPRODUCT((LEN(BF84)-LEN(SUBSTITUTE(BF84," "&amp;L_PendStrict&amp;" "," ")))/(LEN(L_PendStrict)+1))&gt;SUMPRODUCT((LEN(BF84)-LEN(SUBSTITUTE(BF84," "&amp;L_PendNeg&amp;" "," ")))/(LEN(L_PendNeg)+1)),1,0),1)</f>
        <v>0</v>
      </c>
      <c r="BL84" s="61" t="n">
        <f aca="false">IFERROR(IF(OR(SUMPRODUCT(--ISNUMBER(FIND({"0","1","2","3","4","5","6","7","8","9"},Z84)))&gt;0,SUMPRODUCT(--ISNUMBER(SEARCH({"http","www.","\",".pdf",".jpg",".jpeg",".png",".heic",".xls",".doc",".msg",".eml"},Z84)))&gt;0),1,0),0)</f>
        <v>0</v>
      </c>
    </row>
    <row r="85" customFormat="false" ht="39.75" hidden="false" customHeight="true" outlineLevel="0" collapsed="false">
      <c r="A85" s="57" t="s">
        <v>565</v>
      </c>
      <c r="B85" s="57" t="s">
        <v>212</v>
      </c>
      <c r="C85" s="57" t="str">
        <f aca="false">Flights!$F$7</f>
        <v>MH0720</v>
      </c>
      <c r="D85" s="58" t="n">
        <f aca="false">Flights!$D$7</f>
        <v>46305</v>
      </c>
      <c r="E85" s="57" t="str">
        <f aca="false">Flights!$G$7&amp;"-"&amp;Flights!$H$7</f>
        <v>CGK-KUL</v>
      </c>
      <c r="F85" s="57" t="str">
        <f aca="false">Flights!$K$7</f>
        <v>EY</v>
      </c>
      <c r="G85" s="57" t="s">
        <v>411</v>
      </c>
      <c r="H85" s="57" t="s">
        <v>369</v>
      </c>
      <c r="I85" s="57" t="s">
        <v>419</v>
      </c>
      <c r="J85" s="57" t="s">
        <v>429</v>
      </c>
      <c r="K85" s="67"/>
      <c r="L85" s="67" t="s">
        <v>413</v>
      </c>
      <c r="M85" s="67"/>
      <c r="N85" s="67" t="s">
        <v>374</v>
      </c>
      <c r="O85" s="67" t="s">
        <v>414</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file",IF(BL85=0,"INVALID – evidence needs a traceable reference (number, file name or link)",IF(OR(LEN(AX85)&lt;2,ISNUMBER(MATCH(AX85,L_Placeholder,0))),"INVALID – verifier missing",IF(AX85=AU85,"INVALID – verifier must be someone other than the PIC",IF(BH85=1,"INVALID – result not yet available (awaiting / TBC)",IF(AND(AQ85=1,OR(OR(LEN(AY85)&lt;3,ISNUMBER(MATCH(AY85,L_Placeholder,0))),BJ85=1)),"INVALID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CA","")&amp;IF(AND(LEN(BA85)&gt;=2,ISNA(MATCH(BA85,L_Placeholder,0)),TRIM(AB85)=""),"INVALID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")))/(LEN(L_PendNeg)+1)),1,0),1)</f>
        <v>0</v>
      </c>
      <c r="BK85" s="61" t="n">
        <f aca="false">IFERROR(IF(SUMPRODUCT((LEN(BF85)-LEN(SUBSTITUTE(BF85," "&amp;L_PendStrict&amp;" "," ")))/(LEN(L_PendStrict)+1))&gt;SUMPRODUCT((LEN(BF85)-LEN(SUBSTITUTE(BF85," "&amp;L_PendNeg&amp;" "," ")))/(LEN(L_PendNeg)+1)),1,0),1)</f>
        <v>0</v>
      </c>
      <c r="BL85" s="61" t="n">
        <f aca="false">IFERROR(IF(OR(SUMPRODUCT(--ISNUMBER(FIND({"0","1","2","3","4","5","6","7","8","9"},Z85)))&gt;0,SUMPRODUCT(--ISNUMBER(SEARCH({"http","www.","\",".pdf",".jpg",".jpeg",".png",".heic",".xls",".doc",".msg",".eml"},Z85)))&gt;0),1,0),0)</f>
        <v>0</v>
      </c>
    </row>
    <row r="86" customFormat="false" ht="41.25" hidden="false" customHeight="true" outlineLevel="0" collapsed="false">
      <c r="A86" s="57" t="s">
        <v>566</v>
      </c>
      <c r="B86" s="57" t="s">
        <v>212</v>
      </c>
      <c r="C86" s="57" t="str">
        <f aca="false">Flights!$F$7</f>
        <v>MH0720</v>
      </c>
      <c r="D86" s="58" t="n">
        <f aca="false">Flights!$D$7</f>
        <v>46305</v>
      </c>
      <c r="E86" s="57" t="str">
        <f aca="false">Flights!$G$7&amp;"-"&amp;Flights!$H$7</f>
        <v>CGK-KUL</v>
      </c>
      <c r="F86" s="57" t="str">
        <f aca="false">Flights!$K$7</f>
        <v>EY</v>
      </c>
      <c r="G86" s="57" t="s">
        <v>411</v>
      </c>
      <c r="H86" s="57" t="s">
        <v>369</v>
      </c>
      <c r="I86" s="57" t="s">
        <v>438</v>
      </c>
      <c r="J86" s="57" t="s">
        <v>439</v>
      </c>
      <c r="K86" s="67" t="s">
        <v>440</v>
      </c>
      <c r="L86" s="67" t="s">
        <v>567</v>
      </c>
      <c r="M86" s="67" t="s">
        <v>442</v>
      </c>
      <c r="N86" s="67" t="s">
        <v>374</v>
      </c>
      <c r="O86" s="67" t="s">
        <v>568</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file",IF(BL86=0,"INVALID – evidence needs a traceable reference (number, file name or link)",IF(OR(LEN(AX86)&lt;2,ISNUMBER(MATCH(AX86,L_Placeholder,0))),"INVALID – verifier missing",IF(AX86=AU86,"INVALID – verifier must be someone other than the PIC",IF(BH86=1,"INVALID – result not yet available (awaiting / TBC)",IF(AND(AQ86=1,OR(OR(LEN(AY86)&lt;3,ISNUMBER(MATCH(AY86,L_Placeholder,0))),BJ86=1)),"INVALID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CA","")&amp;IF(AND(LEN(BA86)&gt;=2,ISNA(MATCH(BA86,L_Placeholder,0)),TRIM(AB86)=""),"INVALID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")))/(LEN(L_PendNeg)+1)),1,0),1)</f>
        <v>0</v>
      </c>
      <c r="BK86" s="61" t="n">
        <f aca="false">IFERROR(IF(SUMPRODUCT((LEN(BF86)-LEN(SUBSTITUTE(BF86," "&amp;L_PendStrict&amp;" "," ")))/(LEN(L_PendStrict)+1))&gt;SUMPRODUCT((LEN(BF86)-LEN(SUBSTITUTE(BF86," "&amp;L_PendNeg&amp;" "," ")))/(LEN(L_PendNeg)+1)),1,0),1)</f>
        <v>0</v>
      </c>
      <c r="BL86" s="61" t="n">
        <f aca="false">IFERROR(IF(OR(SUMPRODUCT(--ISNUMBER(FIND({"0","1","2","3","4","5","6","7","8","9"},Z86)))&gt;0,SUMPRODUCT(--ISNUMBER(SEARCH({"http","www.","\",".pdf",".jpg",".jpeg",".png",".heic",".xls",".doc",".msg",".eml"},Z86)))&gt;0),1,0),0)</f>
        <v>0</v>
      </c>
    </row>
    <row r="87" customFormat="false" ht="39.75" hidden="false" customHeight="true" outlineLevel="0" collapsed="false">
      <c r="A87" s="57" t="s">
        <v>569</v>
      </c>
      <c r="B87" s="57" t="s">
        <v>212</v>
      </c>
      <c r="C87" s="57" t="str">
        <f aca="false">Flights!$F$7</f>
        <v>MH0720</v>
      </c>
      <c r="D87" s="58" t="n">
        <f aca="false">Flights!$D$7</f>
        <v>46305</v>
      </c>
      <c r="E87" s="57" t="str">
        <f aca="false">Flights!$G$7&amp;"-"&amp;Flights!$H$7</f>
        <v>CGK-KUL</v>
      </c>
      <c r="F87" s="57" t="str">
        <f aca="false">Flights!$K$7</f>
        <v>EY</v>
      </c>
      <c r="G87" s="57" t="s">
        <v>450</v>
      </c>
      <c r="H87" s="57" t="s">
        <v>451</v>
      </c>
      <c r="I87" s="57" t="s">
        <v>370</v>
      </c>
      <c r="J87" s="57" t="s">
        <v>452</v>
      </c>
      <c r="K87" s="67" t="s">
        <v>417</v>
      </c>
      <c r="L87" s="67" t="s">
        <v>453</v>
      </c>
      <c r="M87" s="67"/>
      <c r="N87" s="67" t="s">
        <v>374</v>
      </c>
      <c r="O87" s="67" t="s">
        <v>454</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file",IF(BL87=0,"INVALID – evidence needs a traceable reference (number, file name or link)",IF(OR(LEN(AX87)&lt;2,ISNUMBER(MATCH(AX87,L_Placeholder,0))),"INVALID – verifier missing",IF(AX87=AU87,"INVALID – verifier must be someone other than the PIC",IF(BH87=1,"INVALID – result not yet available (awaiting / TBC)",IF(AND(AQ87=1,OR(OR(LEN(AY87)&lt;3,ISNUMBER(MATCH(AY87,L_Placeholder,0))),BJ87=1)),"INVALID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CA","")&amp;IF(AND(LEN(BA87)&gt;=2,ISNA(MATCH(BA87,L_Placeholder,0)),TRIM(AB87)=""),"INVALID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IFERROR(IF(OR(SUMPRODUCT(--ISNUMBER(FIND({"0","1","2","3","4","5","6","7","8","9"},Z87)))&gt;0,SUMPRODUCT(--ISNUMBER(SEARCH({"http","www.","\",".pdf",".jpg",".jpeg",".png",".heic",".xls",".doc",".msg",".eml"},Z87)))&gt;0),1,0),0)</f>
        <v>0</v>
      </c>
    </row>
    <row r="88" customFormat="false" ht="39.75" hidden="false" customHeight="true" outlineLevel="0" collapsed="false">
      <c r="A88" s="57" t="s">
        <v>570</v>
      </c>
      <c r="B88" s="57" t="s">
        <v>212</v>
      </c>
      <c r="C88" s="57" t="str">
        <f aca="false">Flights!$F$7</f>
        <v>MH0720</v>
      </c>
      <c r="D88" s="58" t="n">
        <f aca="false">Flights!$D$7</f>
        <v>46305</v>
      </c>
      <c r="E88" s="57" t="str">
        <f aca="false">Flights!$G$7&amp;"-"&amp;Flights!$H$7</f>
        <v>CGK-KUL</v>
      </c>
      <c r="F88" s="57" t="str">
        <f aca="false">Flights!$K$7</f>
        <v>EY</v>
      </c>
      <c r="G88" s="57" t="s">
        <v>450</v>
      </c>
      <c r="H88" s="57" t="s">
        <v>451</v>
      </c>
      <c r="I88" s="57" t="s">
        <v>419</v>
      </c>
      <c r="J88" s="57" t="s">
        <v>456</v>
      </c>
      <c r="K88" s="67" t="s">
        <v>417</v>
      </c>
      <c r="L88" s="67" t="s">
        <v>453</v>
      </c>
      <c r="M88" s="67"/>
      <c r="N88" s="67" t="s">
        <v>374</v>
      </c>
      <c r="O88" s="67" t="s">
        <v>454</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file",IF(BL88=0,"INVALID – evidence needs a traceable reference (number, file name or link)",IF(OR(LEN(AX88)&lt;2,ISNUMBER(MATCH(AX88,L_Placeholder,0))),"INVALID – verifier missing",IF(AX88=AU88,"INVALID – verifier must be someone other than the PIC",IF(BH88=1,"INVALID – result not yet available (awaiting / TBC)",IF(AND(AQ88=1,OR(OR(LEN(AY88)&lt;3,ISNUMBER(MATCH(AY88,L_Placeholder,0))),BJ88=1)),"INVALID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CA","")&amp;IF(AND(LEN(BA88)&gt;=2,ISNA(MATCH(BA88,L_Placeholder,0)),TRIM(AB88)=""),"INVALID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IFERROR(IF(OR(SUMPRODUCT(--ISNUMBER(FIND({"0","1","2","3","4","5","6","7","8","9"},Z88)))&gt;0,SUMPRODUCT(--ISNUMBER(SEARCH({"http","www.","\",".pdf",".jpg",".jpeg",".png",".heic",".xls",".doc",".msg",".eml"},Z88)))&gt;0),1,0),0)</f>
        <v>0</v>
      </c>
    </row>
    <row r="89" customFormat="false" ht="39.75" hidden="false" customHeight="true" outlineLevel="0" collapsed="false">
      <c r="A89" s="57" t="s">
        <v>571</v>
      </c>
      <c r="B89" s="57" t="s">
        <v>212</v>
      </c>
      <c r="C89" s="57" t="str">
        <f aca="false">Flights!$F$7</f>
        <v>MH0720</v>
      </c>
      <c r="D89" s="58" t="n">
        <f aca="false">Flights!$D$7</f>
        <v>46305</v>
      </c>
      <c r="E89" s="57" t="str">
        <f aca="false">Flights!$G$7&amp;"-"&amp;Flights!$H$7</f>
        <v>CGK-KUL</v>
      </c>
      <c r="F89" s="57" t="str">
        <f aca="false">Flights!$K$7</f>
        <v>EY</v>
      </c>
      <c r="G89" s="57" t="s">
        <v>450</v>
      </c>
      <c r="H89" s="57" t="s">
        <v>451</v>
      </c>
      <c r="I89" s="57" t="s">
        <v>438</v>
      </c>
      <c r="J89" s="57" t="s">
        <v>460</v>
      </c>
      <c r="K89" s="67" t="s">
        <v>440</v>
      </c>
      <c r="L89" s="67" t="s">
        <v>567</v>
      </c>
      <c r="M89" s="67" t="s">
        <v>442</v>
      </c>
      <c r="N89" s="67" t="s">
        <v>374</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file",IF(BL89=0,"INVALID – evidence needs a traceable reference (number, file name or link)",IF(OR(LEN(AX89)&lt;2,ISNUMBER(MATCH(AX89,L_Placeholder,0))),"INVALID – verifier missing",IF(AX89=AU89,"INVALID – verifier must be someone other than the PIC",IF(BH89=1,"INVALID – result not yet available (awaiting / TBC)",IF(AND(AQ89=1,OR(OR(LEN(AY89)&lt;3,ISNUMBER(MATCH(AY89,L_Placeholder,0))),BJ89=1)),"INVALID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CA","")&amp;IF(AND(LEN(BA89)&gt;=2,ISNA(MATCH(BA89,L_Placeholder,0)),TRIM(AB89)=""),"INVALID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IFERROR(IF(OR(SUMPRODUCT(--ISNUMBER(FIND({"0","1","2","3","4","5","6","7","8","9"},Z89)))&gt;0,SUMPRODUCT(--ISNUMBER(SEARCH({"http","www.","\",".pdf",".jpg",".jpeg",".png",".heic",".xls",".doc",".msg",".eml"},Z89)))&gt;0),1,0),0)</f>
        <v>0</v>
      </c>
    </row>
    <row r="90" customFormat="false" ht="39.75" hidden="false" customHeight="true" outlineLevel="0" collapsed="false">
      <c r="A90" s="57" t="s">
        <v>572</v>
      </c>
      <c r="B90" s="57" t="s">
        <v>218</v>
      </c>
      <c r="C90" s="57" t="str">
        <f aca="false">Flights!$F$8</f>
        <v>MH0088</v>
      </c>
      <c r="D90" s="58" t="n">
        <f aca="false">Flights!$D$8</f>
        <v>46305</v>
      </c>
      <c r="E90" s="57" t="str">
        <f aca="false">Flights!$G$8&amp;"-"&amp;Flights!$H$8</f>
        <v>KUL-NRT</v>
      </c>
      <c r="F90" s="57" t="str">
        <f aca="false">Flights!$K$8</f>
        <v>BC</v>
      </c>
      <c r="G90" s="57" t="s">
        <v>81</v>
      </c>
      <c r="H90" s="57" t="s">
        <v>369</v>
      </c>
      <c r="I90" s="57" t="s">
        <v>370</v>
      </c>
      <c r="J90" s="57" t="s">
        <v>371</v>
      </c>
      <c r="K90" s="67" t="s">
        <v>372</v>
      </c>
      <c r="L90" s="67" t="s">
        <v>373</v>
      </c>
      <c r="M90" s="67"/>
      <c r="N90" s="67" t="s">
        <v>374</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file",IF(BL90=0,"INVALID – evidence needs a traceable reference (number, file name or link)",IF(OR(LEN(AX90)&lt;2,ISNUMBER(MATCH(AX90,L_Placeholder,0))),"INVALID – verifier missing",IF(AX90=AU90,"INVALID – verifier must be someone other than the PIC",IF(BH90=1,"INVALID – result not yet available (awaiting / TBC)",IF(AND(AQ90=1,OR(OR(LEN(AY90)&lt;3,ISNUMBER(MATCH(AY90,L_Placeholder,0))),BJ90=1)),"INVALID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CA","")&amp;IF(AND(LEN(BA90)&gt;=2,ISNA(MATCH(BA90,L_Placeholder,0)),TRIM(AB90)=""),"INVALID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")))/(LEN(L_PendNeg)+1)),1,0),1)</f>
        <v>0</v>
      </c>
      <c r="BK90" s="61" t="n">
        <f aca="false">IFERROR(IF(SUMPRODUCT((LEN(BF90)-LEN(SUBSTITUTE(BF90," "&amp;L_PendStrict&amp;" "," ")))/(LEN(L_PendStrict)+1))&gt;SUMPRODUCT((LEN(BF90)-LEN(SUBSTITUTE(BF90," "&amp;L_PendNeg&amp;" "," ")))/(LEN(L_PendNeg)+1)),1,0),1)</f>
        <v>0</v>
      </c>
      <c r="BL90" s="61" t="n">
        <f aca="false">IFERROR(IF(OR(SUMPRODUCT(--ISNUMBER(FIND({"0","1","2","3","4","5","6","7","8","9"},Z90)))&gt;0,SUMPRODUCT(--ISNUMBER(SEARCH({"http","www.","\",".pdf",".jpg",".jpeg",".png",".heic",".xls",".doc",".msg",".eml"},Z90)))&gt;0),1,0),0)</f>
        <v>0</v>
      </c>
    </row>
    <row r="91" customFormat="false" ht="39.75" hidden="false" customHeight="true" outlineLevel="0" collapsed="false">
      <c r="A91" s="57" t="s">
        <v>573</v>
      </c>
      <c r="B91" s="57" t="s">
        <v>218</v>
      </c>
      <c r="C91" s="57" t="str">
        <f aca="false">Flights!$F$8</f>
        <v>MH0088</v>
      </c>
      <c r="D91" s="58" t="n">
        <f aca="false">Flights!$D$8</f>
        <v>46305</v>
      </c>
      <c r="E91" s="57" t="str">
        <f aca="false">Flights!$G$8&amp;"-"&amp;Flights!$H$8</f>
        <v>KUL-NRT</v>
      </c>
      <c r="F91" s="57" t="str">
        <f aca="false">Flights!$K$8</f>
        <v>BC</v>
      </c>
      <c r="G91" s="57" t="s">
        <v>81</v>
      </c>
      <c r="H91" s="57" t="s">
        <v>369</v>
      </c>
      <c r="I91" s="57" t="s">
        <v>376</v>
      </c>
      <c r="J91" s="57" t="s">
        <v>377</v>
      </c>
      <c r="K91" s="67" t="s">
        <v>378</v>
      </c>
      <c r="L91" s="67" t="s">
        <v>373</v>
      </c>
      <c r="M91" s="67"/>
      <c r="N91" s="67" t="s">
        <v>374</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file",IF(BL91=0,"INVALID – evidence needs a traceable reference (number, file name or link)",IF(OR(LEN(AX91)&lt;2,ISNUMBER(MATCH(AX91,L_Placeholder,0))),"INVALID – verifier missing",IF(AX91=AU91,"INVALID – verifier must be someone other than the PIC",IF(BH91=1,"INVALID – result not yet available (awaiting / TBC)",IF(AND(AQ91=1,OR(OR(LEN(AY91)&lt;3,ISNUMBER(MATCH(AY91,L_Placeholder,0))),BJ91=1)),"INVALID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CA","")&amp;IF(AND(LEN(BA91)&gt;=2,ISNA(MATCH(BA91,L_Placeholder,0)),TRIM(AB91)=""),"INVALID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")))/(LEN(L_PendNeg)+1)),1,0),1)</f>
        <v>0</v>
      </c>
      <c r="BK91" s="61" t="n">
        <f aca="false">IFERROR(IF(SUMPRODUCT((LEN(BF91)-LEN(SUBSTITUTE(BF91," "&amp;L_PendStrict&amp;" "," ")))/(LEN(L_PendStrict)+1))&gt;SUMPRODUCT((LEN(BF91)-LEN(SUBSTITUTE(BF91," "&amp;L_PendNeg&amp;" "," ")))/(LEN(L_PendNeg)+1)),1,0),1)</f>
        <v>0</v>
      </c>
      <c r="BL91" s="61" t="n">
        <f aca="false">IFERROR(IF(OR(SUMPRODUCT(--ISNUMBER(FIND({"0","1","2","3","4","5","6","7","8","9"},Z91)))&gt;0,SUMPRODUCT(--ISNUMBER(SEARCH({"http","www.","\",".pdf",".jpg",".jpeg",".png",".heic",".xls",".doc",".msg",".eml"},Z91)))&gt;0),1,0),0)</f>
        <v>0</v>
      </c>
    </row>
    <row r="92" customFormat="false" ht="41.25" hidden="false" customHeight="true" outlineLevel="0" collapsed="false">
      <c r="A92" s="57" t="s">
        <v>574</v>
      </c>
      <c r="B92" s="57" t="s">
        <v>218</v>
      </c>
      <c r="C92" s="57" t="str">
        <f aca="false">Flights!$F$8</f>
        <v>MH0088</v>
      </c>
      <c r="D92" s="58" t="n">
        <f aca="false">Flights!$D$8</f>
        <v>46305</v>
      </c>
      <c r="E92" s="57" t="str">
        <f aca="false">Flights!$G$8&amp;"-"&amp;Flights!$H$8</f>
        <v>KUL-NRT</v>
      </c>
      <c r="F92" s="57" t="str">
        <f aca="false">Flights!$K$8</f>
        <v>BC</v>
      </c>
      <c r="G92" s="57" t="s">
        <v>81</v>
      </c>
      <c r="H92" s="57" t="s">
        <v>369</v>
      </c>
      <c r="I92" s="57" t="s">
        <v>380</v>
      </c>
      <c r="J92" s="57" t="s">
        <v>381</v>
      </c>
      <c r="K92" s="67" t="s">
        <v>382</v>
      </c>
      <c r="L92" s="67" t="s">
        <v>373</v>
      </c>
      <c r="M92" s="67"/>
      <c r="N92" s="67" t="str">
        <f aca="false">IF(TRIM(Flights!$L$8)="A339","Required","N/A – rule")</f>
        <v>N/A – rule</v>
      </c>
      <c r="O92" s="67" t="s">
        <v>383</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file",IF(BL92=0,"INVALID – evidence needs a traceable reference (number, file name or link)",IF(OR(LEN(AX92)&lt;2,ISNUMBER(MATCH(AX92,L_Placeholder,0))),"INVALID – verifier missing",IF(AX92=AU92,"INVALID – verifier must be someone other than the PIC",IF(BH92=1,"INVALID – result not yet available (awaiting / TBC)",IF(AND(AQ92=1,OR(OR(LEN(AY92)&lt;3,ISNUMBER(MATCH(AY92,L_Placeholder,0))),BJ92=1)),"INVALID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CA","")&amp;IF(AND(LEN(BA92)&gt;=2,ISNA(MATCH(BA92,L_Placeholder,0)),TRIM(AB92)=""),"INVALID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")))/(LEN(L_PendNeg)+1)),1,0),1)</f>
        <v>0</v>
      </c>
      <c r="BK92" s="61" t="n">
        <f aca="false">IFERROR(IF(SUMPRODUCT((LEN(BF92)-LEN(SUBSTITUTE(BF92," "&amp;L_PendStrict&amp;" "," ")))/(LEN(L_PendStrict)+1))&gt;SUMPRODUCT((LEN(BF92)-LEN(SUBSTITUTE(BF92," "&amp;L_PendNeg&amp;" "," ")))/(LEN(L_PendNeg)+1)),1,0),1)</f>
        <v>0</v>
      </c>
      <c r="BL92" s="61" t="n">
        <f aca="false">IFERROR(IF(OR(SUMPRODUCT(--ISNUMBER(FIND({"0","1","2","3","4","5","6","7","8","9"},Z92)))&gt;0,SUMPRODUCT(--ISNUMBER(SEARCH({"http","www.","\",".pdf",".jpg",".jpeg",".png",".heic",".xls",".doc",".msg",".eml"},Z92)))&gt;0),1,0),0)</f>
        <v>0</v>
      </c>
    </row>
    <row r="93" customFormat="false" ht="39.75" hidden="false" customHeight="true" outlineLevel="0" collapsed="false">
      <c r="A93" s="57" t="s">
        <v>575</v>
      </c>
      <c r="B93" s="57" t="s">
        <v>218</v>
      </c>
      <c r="C93" s="57" t="str">
        <f aca="false">Flights!$F$8</f>
        <v>MH0088</v>
      </c>
      <c r="D93" s="58" t="n">
        <f aca="false">Flights!$D$8</f>
        <v>46305</v>
      </c>
      <c r="E93" s="57" t="str">
        <f aca="false">Flights!$G$8&amp;"-"&amp;Flights!$H$8</f>
        <v>KUL-NRT</v>
      </c>
      <c r="F93" s="57" t="str">
        <f aca="false">Flights!$K$8</f>
        <v>BC</v>
      </c>
      <c r="G93" s="57" t="s">
        <v>81</v>
      </c>
      <c r="H93" s="57" t="s">
        <v>369</v>
      </c>
      <c r="I93" s="57" t="s">
        <v>385</v>
      </c>
      <c r="J93" s="57" t="s">
        <v>386</v>
      </c>
      <c r="K93" s="67" t="s">
        <v>387</v>
      </c>
      <c r="L93" s="67" t="s">
        <v>373</v>
      </c>
      <c r="M93" s="67"/>
      <c r="N93" s="67" t="s">
        <v>374</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file",IF(BL93=0,"INVALID – evidence needs a traceable reference (number, file name or link)",IF(OR(LEN(AX93)&lt;2,ISNUMBER(MATCH(AX93,L_Placeholder,0))),"INVALID – verifier missing",IF(AX93=AU93,"INVALID – verifier must be someone other than the PIC",IF(BH93=1,"INVALID – result not yet available (awaiting / TBC)",IF(AND(AQ93=1,OR(OR(LEN(AY93)&lt;3,ISNUMBER(MATCH(AY93,L_Placeholder,0))),BJ93=1)),"INVALID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CA","")&amp;IF(AND(LEN(BA93)&gt;=2,ISNA(MATCH(BA93,L_Placeholder,0)),TRIM(AB93)=""),"INVALID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")))/(LEN(L_PendNeg)+1)),1,0),1)</f>
        <v>0</v>
      </c>
      <c r="BK93" s="61" t="n">
        <f aca="false">IFERROR(IF(SUMPRODUCT((LEN(BF93)-LEN(SUBSTITUTE(BF93," "&amp;L_PendStrict&amp;" "," ")))/(LEN(L_PendStrict)+1))&gt;SUMPRODUCT((LEN(BF93)-LEN(SUBSTITUTE(BF93," "&amp;L_PendNeg&amp;" "," ")))/(LEN(L_PendNeg)+1)),1,0),1)</f>
        <v>0</v>
      </c>
      <c r="BL93" s="61" t="n">
        <f aca="false">IFERROR(IF(OR(SUMPRODUCT(--ISNUMBER(FIND({"0","1","2","3","4","5","6","7","8","9"},Z93)))&gt;0,SUMPRODUCT(--ISNUMBER(SEARCH({"http","www.","\",".pdf",".jpg",".jpeg",".png",".heic",".xls",".doc",".msg",".eml"},Z93)))&gt;0),1,0),0)</f>
        <v>0</v>
      </c>
    </row>
    <row r="94" customFormat="false" ht="39.75" hidden="false" customHeight="true" outlineLevel="0" collapsed="false">
      <c r="A94" s="57" t="s">
        <v>576</v>
      </c>
      <c r="B94" s="57" t="s">
        <v>218</v>
      </c>
      <c r="C94" s="57" t="str">
        <f aca="false">Flights!$F$8</f>
        <v>MH0088</v>
      </c>
      <c r="D94" s="58" t="n">
        <f aca="false">Flights!$D$8</f>
        <v>46305</v>
      </c>
      <c r="E94" s="57" t="str">
        <f aca="false">Flights!$G$8&amp;"-"&amp;Flights!$H$8</f>
        <v>KUL-NRT</v>
      </c>
      <c r="F94" s="57" t="str">
        <f aca="false">Flights!$K$8</f>
        <v>BC</v>
      </c>
      <c r="G94" s="57" t="s">
        <v>81</v>
      </c>
      <c r="H94" s="57" t="s">
        <v>369</v>
      </c>
      <c r="I94" s="57" t="s">
        <v>389</v>
      </c>
      <c r="J94" s="57" t="s">
        <v>390</v>
      </c>
      <c r="K94" s="67" t="s">
        <v>391</v>
      </c>
      <c r="L94" s="67" t="s">
        <v>373</v>
      </c>
      <c r="M94" s="67"/>
      <c r="N94" s="67" t="s">
        <v>374</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file",IF(BL94=0,"INVALID – evidence needs a traceable reference (number, file name or link)",IF(OR(LEN(AX94)&lt;2,ISNUMBER(MATCH(AX94,L_Placeholder,0))),"INVALID – verifier missing",IF(AX94=AU94,"INVALID – verifier must be someone other than the PIC",IF(BH94=1,"INVALID – result not yet available (awaiting / TBC)",IF(AND(AQ94=1,OR(OR(LEN(AY94)&lt;3,ISNUMBER(MATCH(AY94,L_Placeholder,0))),BJ94=1)),"INVALID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CA","")&amp;IF(AND(LEN(BA94)&gt;=2,ISNA(MATCH(BA94,L_Placeholder,0)),TRIM(AB94)=""),"INVALID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")))/(LEN(L_PendNeg)+1)),1,0),1)</f>
        <v>0</v>
      </c>
      <c r="BK94" s="61" t="n">
        <f aca="false">IFERROR(IF(SUMPRODUCT((LEN(BF94)-LEN(SUBSTITUTE(BF94," "&amp;L_PendStrict&amp;" "," ")))/(LEN(L_PendStrict)+1))&gt;SUMPRODUCT((LEN(BF94)-LEN(SUBSTITUTE(BF94," "&amp;L_PendNeg&amp;" "," ")))/(LEN(L_PendNeg)+1)),1,0),1)</f>
        <v>0</v>
      </c>
      <c r="BL94" s="61" t="n">
        <f aca="false">IFERROR(IF(OR(SUMPRODUCT(--ISNUMBER(FIND({"0","1","2","3","4","5","6","7","8","9"},Z94)))&gt;0,SUMPRODUCT(--ISNUMBER(SEARCH({"http","www.","\",".pdf",".jpg",".jpeg",".png",".heic",".xls",".doc",".msg",".eml"},Z94)))&gt;0),1,0),0)</f>
        <v>0</v>
      </c>
    </row>
    <row r="95" customFormat="false" ht="39.75" hidden="false" customHeight="true" outlineLevel="0" collapsed="false">
      <c r="A95" s="57" t="s">
        <v>577</v>
      </c>
      <c r="B95" s="57" t="s">
        <v>218</v>
      </c>
      <c r="C95" s="57" t="str">
        <f aca="false">Flights!$F$8</f>
        <v>MH0088</v>
      </c>
      <c r="D95" s="58" t="n">
        <f aca="false">Flights!$D$8</f>
        <v>46305</v>
      </c>
      <c r="E95" s="57" t="str">
        <f aca="false">Flights!$G$8&amp;"-"&amp;Flights!$H$8</f>
        <v>KUL-NRT</v>
      </c>
      <c r="F95" s="57" t="str">
        <f aca="false">Flights!$K$8</f>
        <v>BC</v>
      </c>
      <c r="G95" s="57" t="s">
        <v>81</v>
      </c>
      <c r="H95" s="57" t="s">
        <v>369</v>
      </c>
      <c r="I95" s="57" t="s">
        <v>389</v>
      </c>
      <c r="J95" s="57" t="s">
        <v>393</v>
      </c>
      <c r="K95" s="67" t="s">
        <v>394</v>
      </c>
      <c r="L95" s="67" t="s">
        <v>373</v>
      </c>
      <c r="M95" s="67"/>
      <c r="N95" s="67" t="s">
        <v>374</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file",IF(BL95=0,"INVALID – evidence needs a traceable reference (number, file name or link)",IF(OR(LEN(AX95)&lt;2,ISNUMBER(MATCH(AX95,L_Placeholder,0))),"INVALID – verifier missing",IF(AX95=AU95,"INVALID – verifier must be someone other than the PIC",IF(BH95=1,"INVALID – result not yet available (awaiting / TBC)",IF(AND(AQ95=1,OR(OR(LEN(AY95)&lt;3,ISNUMBER(MATCH(AY95,L_Placeholder,0))),BJ95=1)),"INVALID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CA","")&amp;IF(AND(LEN(BA95)&gt;=2,ISNA(MATCH(BA95,L_Placeholder,0)),TRIM(AB95)=""),"INVALID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")))/(LEN(L_PendNeg)+1)),1,0),1)</f>
        <v>0</v>
      </c>
      <c r="BK95" s="61" t="n">
        <f aca="false">IFERROR(IF(SUMPRODUCT((LEN(BF95)-LEN(SUBSTITUTE(BF95," "&amp;L_PendStrict&amp;" "," ")))/(LEN(L_PendStrict)+1))&gt;SUMPRODUCT((LEN(BF95)-LEN(SUBSTITUTE(BF95," "&amp;L_PendNeg&amp;" "," ")))/(LEN(L_PendNeg)+1)),1,0),1)</f>
        <v>0</v>
      </c>
      <c r="BL95" s="61" t="n">
        <f aca="false">IFERROR(IF(OR(SUMPRODUCT(--ISNUMBER(FIND({"0","1","2","3","4","5","6","7","8","9"},Z95)))&gt;0,SUMPRODUCT(--ISNUMBER(SEARCH({"http","www.","\",".pdf",".jpg",".jpeg",".png",".heic",".xls",".doc",".msg",".eml"},Z95)))&gt;0),1,0),0)</f>
        <v>0</v>
      </c>
    </row>
    <row r="96" customFormat="false" ht="39.75" hidden="false" customHeight="true" outlineLevel="0" collapsed="false">
      <c r="A96" s="57" t="s">
        <v>578</v>
      </c>
      <c r="B96" s="57" t="s">
        <v>218</v>
      </c>
      <c r="C96" s="57" t="str">
        <f aca="false">Flights!$F$8</f>
        <v>MH0088</v>
      </c>
      <c r="D96" s="58" t="n">
        <f aca="false">Flights!$D$8</f>
        <v>46305</v>
      </c>
      <c r="E96" s="57" t="str">
        <f aca="false">Flights!$G$8&amp;"-"&amp;Flights!$H$8</f>
        <v>KUL-NRT</v>
      </c>
      <c r="F96" s="57" t="str">
        <f aca="false">Flights!$K$8</f>
        <v>BC</v>
      </c>
      <c r="G96" s="57" t="s">
        <v>81</v>
      </c>
      <c r="H96" s="57" t="s">
        <v>369</v>
      </c>
      <c r="I96" s="57" t="s">
        <v>396</v>
      </c>
      <c r="J96" s="57" t="s">
        <v>397</v>
      </c>
      <c r="K96" s="67" t="s">
        <v>398</v>
      </c>
      <c r="L96" s="67" t="s">
        <v>373</v>
      </c>
      <c r="M96" s="67"/>
      <c r="N96" s="67" t="s">
        <v>374</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file",IF(BL96=0,"INVALID – evidence needs a traceable reference (number, file name or link)",IF(OR(LEN(AX96)&lt;2,ISNUMBER(MATCH(AX96,L_Placeholder,0))),"INVALID – verifier missing",IF(AX96=AU96,"INVALID – verifier must be someone other than the PIC",IF(BH96=1,"INVALID – result not yet available (awaiting / TBC)",IF(AND(AQ96=1,OR(OR(LEN(AY96)&lt;3,ISNUMBER(MATCH(AY96,L_Placeholder,0))),BJ96=1)),"INVALID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CA","")&amp;IF(AND(LEN(BA96)&gt;=2,ISNA(MATCH(BA96,L_Placeholder,0)),TRIM(AB96)=""),"INVALID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")))/(LEN(L_PendNeg)+1)),1,0),1)</f>
        <v>0</v>
      </c>
      <c r="BK96" s="61" t="n">
        <f aca="false">IFERROR(IF(SUMPRODUCT((LEN(BF96)-LEN(SUBSTITUTE(BF96," "&amp;L_PendStrict&amp;" "," ")))/(LEN(L_PendStrict)+1))&gt;SUMPRODUCT((LEN(BF96)-LEN(SUBSTITUTE(BF96," "&amp;L_PendNeg&amp;" "," ")))/(LEN(L_PendNeg)+1)),1,0),1)</f>
        <v>0</v>
      </c>
      <c r="BL96" s="61" t="n">
        <f aca="false">IFERROR(IF(OR(SUMPRODUCT(--ISNUMBER(FIND({"0","1","2","3","4","5","6","7","8","9"},Z96)))&gt;0,SUMPRODUCT(--ISNUMBER(SEARCH({"http","www.","\",".pdf",".jpg",".jpeg",".png",".heic",".xls",".doc",".msg",".eml"},Z96)))&gt;0),1,0),0)</f>
        <v>0</v>
      </c>
    </row>
    <row r="97" customFormat="false" ht="39.75" hidden="false" customHeight="true" outlineLevel="0" collapsed="false">
      <c r="A97" s="57" t="s">
        <v>579</v>
      </c>
      <c r="B97" s="57" t="s">
        <v>218</v>
      </c>
      <c r="C97" s="57" t="str">
        <f aca="false">Flights!$F$8</f>
        <v>MH0088</v>
      </c>
      <c r="D97" s="58" t="n">
        <f aca="false">Flights!$D$8</f>
        <v>46305</v>
      </c>
      <c r="E97" s="57" t="str">
        <f aca="false">Flights!$G$8&amp;"-"&amp;Flights!$H$8</f>
        <v>KUL-NRT</v>
      </c>
      <c r="F97" s="57" t="str">
        <f aca="false">Flights!$K$8</f>
        <v>BC</v>
      </c>
      <c r="G97" s="57" t="s">
        <v>81</v>
      </c>
      <c r="H97" s="57" t="s">
        <v>369</v>
      </c>
      <c r="I97" s="57" t="s">
        <v>396</v>
      </c>
      <c r="J97" s="57" t="s">
        <v>400</v>
      </c>
      <c r="K97" s="67" t="s">
        <v>398</v>
      </c>
      <c r="L97" s="67" t="s">
        <v>373</v>
      </c>
      <c r="M97" s="67"/>
      <c r="N97" s="67" t="s">
        <v>374</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file",IF(BL97=0,"INVALID – evidence needs a traceable reference (number, file name or link)",IF(OR(LEN(AX97)&lt;2,ISNUMBER(MATCH(AX97,L_Placeholder,0))),"INVALID – verifier missing",IF(AX97=AU97,"INVALID – verifier must be someone other than the PIC",IF(BH97=1,"INVALID – result not yet available (awaiting / TBC)",IF(AND(AQ97=1,OR(OR(LEN(AY97)&lt;3,ISNUMBER(MATCH(AY97,L_Placeholder,0))),BJ97=1)),"INVALID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CA","")&amp;IF(AND(LEN(BA97)&gt;=2,ISNA(MATCH(BA97,L_Placeholder,0)),TRIM(AB97)=""),"INVALID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")))/(LEN(L_PendNeg)+1)),1,0),1)</f>
        <v>0</v>
      </c>
      <c r="BK97" s="61" t="n">
        <f aca="false">IFERROR(IF(SUMPRODUCT((LEN(BF97)-LEN(SUBSTITUTE(BF97," "&amp;L_PendStrict&amp;" "," ")))/(LEN(L_PendStrict)+1))&gt;SUMPRODUCT((LEN(BF97)-LEN(SUBSTITUTE(BF97," "&amp;L_PendNeg&amp;" "," ")))/(LEN(L_PendNeg)+1)),1,0),1)</f>
        <v>0</v>
      </c>
      <c r="BL97" s="61" t="n">
        <f aca="false">IFERROR(IF(OR(SUMPRODUCT(--ISNUMBER(FIND({"0","1","2","3","4","5","6","7","8","9"},Z97)))&gt;0,SUMPRODUCT(--ISNUMBER(SEARCH({"http","www.","\",".pdf",".jpg",".jpeg",".png",".heic",".xls",".doc",".msg",".eml"},Z97)))&gt;0),1,0),0)</f>
        <v>0</v>
      </c>
    </row>
    <row r="98" customFormat="false" ht="39.75" hidden="false" customHeight="true" outlineLevel="0" collapsed="false">
      <c r="A98" s="57" t="s">
        <v>580</v>
      </c>
      <c r="B98" s="57" t="s">
        <v>218</v>
      </c>
      <c r="C98" s="57" t="str">
        <f aca="false">Flights!$F$8</f>
        <v>MH0088</v>
      </c>
      <c r="D98" s="58" t="n">
        <f aca="false">Flights!$D$8</f>
        <v>46305</v>
      </c>
      <c r="E98" s="57" t="str">
        <f aca="false">Flights!$G$8&amp;"-"&amp;Flights!$H$8</f>
        <v>KUL-NRT</v>
      </c>
      <c r="F98" s="57" t="str">
        <f aca="false">Flights!$K$8</f>
        <v>BC</v>
      </c>
      <c r="G98" s="57" t="s">
        <v>81</v>
      </c>
      <c r="H98" s="57" t="s">
        <v>369</v>
      </c>
      <c r="I98" s="57" t="s">
        <v>402</v>
      </c>
      <c r="J98" s="57" t="s">
        <v>403</v>
      </c>
      <c r="K98" s="67" t="s">
        <v>581</v>
      </c>
      <c r="L98" s="67" t="s">
        <v>582</v>
      </c>
      <c r="M98" s="67"/>
      <c r="N98" s="67" t="s">
        <v>374</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file",IF(BL98=0,"INVALID – evidence needs a traceable reference (number, file name or link)",IF(OR(LEN(AX98)&lt;2,ISNUMBER(MATCH(AX98,L_Placeholder,0))),"INVALID – verifier missing",IF(AX98=AU98,"INVALID – verifier must be someone other than the PIC",IF(BH98=1,"INVALID – result not yet available (awaiting / TBC)",IF(AND(AQ98=1,OR(OR(LEN(AY98)&lt;3,ISNUMBER(MATCH(AY98,L_Placeholder,0))),BJ98=1)),"INVALID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CA","")&amp;IF(AND(LEN(BA98)&gt;=2,ISNA(MATCH(BA98,L_Placeholder,0)),TRIM(AB98)=""),"INVALID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")))/(LEN(L_PendNeg)+1)),1,0),1)</f>
        <v>0</v>
      </c>
      <c r="BK98" s="61" t="n">
        <f aca="false">IFERROR(IF(SUMPRODUCT((LEN(BF98)-LEN(SUBSTITUTE(BF98," "&amp;L_PendStrict&amp;" "," ")))/(LEN(L_PendStrict)+1))&gt;SUMPRODUCT((LEN(BF98)-LEN(SUBSTITUTE(BF98," "&amp;L_PendNeg&amp;" "," ")))/(LEN(L_PendNeg)+1)),1,0),1)</f>
        <v>0</v>
      </c>
      <c r="BL98" s="61" t="n">
        <f aca="false">IFERROR(IF(OR(SUMPRODUCT(--ISNUMBER(FIND({"0","1","2","3","4","5","6","7","8","9"},Z98)))&gt;0,SUMPRODUCT(--ISNUMBER(SEARCH({"http","www.","\",".pdf",".jpg",".jpeg",".png",".heic",".xls",".doc",".msg",".eml"},Z98)))&gt;0),1,0),0)</f>
        <v>0</v>
      </c>
    </row>
    <row r="99" customFormat="false" ht="39.75" hidden="false" customHeight="true" outlineLevel="0" collapsed="false">
      <c r="A99" s="57" t="s">
        <v>583</v>
      </c>
      <c r="B99" s="57" t="s">
        <v>218</v>
      </c>
      <c r="C99" s="57" t="str">
        <f aca="false">Flights!$F$8</f>
        <v>MH0088</v>
      </c>
      <c r="D99" s="58" t="n">
        <f aca="false">Flights!$D$8</f>
        <v>46305</v>
      </c>
      <c r="E99" s="57" t="str">
        <f aca="false">Flights!$G$8&amp;"-"&amp;Flights!$H$8</f>
        <v>KUL-NRT</v>
      </c>
      <c r="F99" s="57" t="str">
        <f aca="false">Flights!$K$8</f>
        <v>BC</v>
      </c>
      <c r="G99" s="57" t="s">
        <v>83</v>
      </c>
      <c r="H99" s="57" t="s">
        <v>369</v>
      </c>
      <c r="I99" s="57" t="s">
        <v>370</v>
      </c>
      <c r="J99" s="57" t="s">
        <v>407</v>
      </c>
      <c r="K99" s="67" t="s">
        <v>408</v>
      </c>
      <c r="L99" s="67" t="s">
        <v>409</v>
      </c>
      <c r="M99" s="67"/>
      <c r="N99" s="67" t="s">
        <v>374</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file",IF(BL99=0,"INVALID – evidence needs a traceable reference (number, file name or link)",IF(OR(LEN(AX99)&lt;2,ISNUMBER(MATCH(AX99,L_Placeholder,0))),"INVALID – verifier missing",IF(AX99=AU99,"INVALID – verifier must be someone other than the PIC",IF(BH99=1,"INVALID – result not yet available (awaiting / TBC)",IF(AND(AQ99=1,OR(OR(LEN(AY99)&lt;3,ISNUMBER(MATCH(AY99,L_Placeholder,0))),BJ99=1)),"INVALID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CA","")&amp;IF(AND(LEN(BA99)&gt;=2,ISNA(MATCH(BA99,L_Placeholder,0)),TRIM(AB99)=""),"INVALID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")))/(LEN(L_PendNeg)+1)),1,0),1)</f>
        <v>0</v>
      </c>
      <c r="BK99" s="61" t="n">
        <f aca="false">IFERROR(IF(SUMPRODUCT((LEN(BF99)-LEN(SUBSTITUTE(BF99," "&amp;L_PendStrict&amp;" "," ")))/(LEN(L_PendStrict)+1))&gt;SUMPRODUCT((LEN(BF99)-LEN(SUBSTITUTE(BF99," "&amp;L_PendNeg&amp;" "," ")))/(LEN(L_PendNeg)+1)),1,0),1)</f>
        <v>0</v>
      </c>
      <c r="BL99" s="61" t="n">
        <f aca="false">IFERROR(IF(OR(SUMPRODUCT(--ISNUMBER(FIND({"0","1","2","3","4","5","6","7","8","9"},Z99)))&gt;0,SUMPRODUCT(--ISNUMBER(SEARCH({"http","www.","\",".pdf",".jpg",".jpeg",".png",".heic",".xls",".doc",".msg",".eml"},Z99)))&gt;0),1,0),0)</f>
        <v>0</v>
      </c>
    </row>
    <row r="100" customFormat="false" ht="39.75" hidden="false" customHeight="true" outlineLevel="0" collapsed="false">
      <c r="A100" s="57" t="s">
        <v>584</v>
      </c>
      <c r="B100" s="57" t="s">
        <v>218</v>
      </c>
      <c r="C100" s="57" t="str">
        <f aca="false">Flights!$F$8</f>
        <v>MH0088</v>
      </c>
      <c r="D100" s="58" t="n">
        <f aca="false">Flights!$D$8</f>
        <v>46305</v>
      </c>
      <c r="E100" s="57" t="str">
        <f aca="false">Flights!$G$8&amp;"-"&amp;Flights!$H$8</f>
        <v>KUL-NRT</v>
      </c>
      <c r="F100" s="57" t="str">
        <f aca="false">Flights!$K$8</f>
        <v>BC</v>
      </c>
      <c r="G100" s="57" t="s">
        <v>411</v>
      </c>
      <c r="H100" s="57" t="s">
        <v>369</v>
      </c>
      <c r="I100" s="57" t="s">
        <v>370</v>
      </c>
      <c r="J100" s="57" t="s">
        <v>412</v>
      </c>
      <c r="K100" s="67"/>
      <c r="L100" s="67" t="s">
        <v>413</v>
      </c>
      <c r="M100" s="67"/>
      <c r="N100" s="67" t="s">
        <v>374</v>
      </c>
      <c r="O100" s="67" t="s">
        <v>414</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file",IF(BL100=0,"INVALID – evidence needs a traceable reference (number, file name or link)",IF(OR(LEN(AX100)&lt;2,ISNUMBER(MATCH(AX100,L_Placeholder,0))),"INVALID – verifier missing",IF(AX100=AU100,"INVALID – verifier must be someone other than the PIC",IF(BH100=1,"INVALID – result not yet available (awaiting / TBC)",IF(AND(AQ100=1,OR(OR(LEN(AY100)&lt;3,ISNUMBER(MATCH(AY100,L_Placeholder,0))),BJ100=1)),"INVALID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CA","")&amp;IF(AND(LEN(BA100)&gt;=2,ISNA(MATCH(BA100,L_Placeholder,0)),TRIM(AB100)=""),"INVALID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")))/(LEN(L_PendNeg)+1)),1,0),1)</f>
        <v>0</v>
      </c>
      <c r="BK100" s="61" t="n">
        <f aca="false">IFERROR(IF(SUMPRODUCT((LEN(BF100)-LEN(SUBSTITUTE(BF100," "&amp;L_PendStrict&amp;" "," ")))/(LEN(L_PendStrict)+1))&gt;SUMPRODUCT((LEN(BF100)-LEN(SUBSTITUTE(BF100," "&amp;L_PendNeg&amp;" "," ")))/(LEN(L_PendNeg)+1)),1,0),1)</f>
        <v>0</v>
      </c>
      <c r="BL100" s="61" t="n">
        <f aca="false">IFERROR(IF(OR(SUMPRODUCT(--ISNUMBER(FIND({"0","1","2","3","4","5","6","7","8","9"},Z100)))&gt;0,SUMPRODUCT(--ISNUMBER(SEARCH({"http","www.","\",".pdf",".jpg",".jpeg",".png",".heic",".xls",".doc",".msg",".eml"},Z100)))&gt;0),1,0),0)</f>
        <v>0</v>
      </c>
    </row>
    <row r="101" customFormat="false" ht="39.75" hidden="false" customHeight="true" outlineLevel="0" collapsed="false">
      <c r="A101" s="57" t="s">
        <v>585</v>
      </c>
      <c r="B101" s="57" t="s">
        <v>218</v>
      </c>
      <c r="C101" s="57" t="str">
        <f aca="false">Flights!$F$8</f>
        <v>MH0088</v>
      </c>
      <c r="D101" s="58" t="n">
        <f aca="false">Flights!$D$8</f>
        <v>46305</v>
      </c>
      <c r="E101" s="57" t="str">
        <f aca="false">Flights!$G$8&amp;"-"&amp;Flights!$H$8</f>
        <v>KUL-NRT</v>
      </c>
      <c r="F101" s="57" t="str">
        <f aca="false">Flights!$K$8</f>
        <v>BC</v>
      </c>
      <c r="G101" s="57" t="s">
        <v>411</v>
      </c>
      <c r="H101" s="57" t="s">
        <v>369</v>
      </c>
      <c r="I101" s="57" t="s">
        <v>370</v>
      </c>
      <c r="J101" s="57" t="s">
        <v>416</v>
      </c>
      <c r="K101" s="67" t="s">
        <v>417</v>
      </c>
      <c r="L101" s="67" t="s">
        <v>413</v>
      </c>
      <c r="M101" s="67"/>
      <c r="N101" s="67" t="s">
        <v>374</v>
      </c>
      <c r="O101" s="67" t="s">
        <v>414</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file",IF(BL101=0,"INVALID – evidence needs a traceable reference (number, file name or link)",IF(OR(LEN(AX101)&lt;2,ISNUMBER(MATCH(AX101,L_Placeholder,0))),"INVALID – verifier missing",IF(AX101=AU101,"INVALID – verifier must be someone other than the PIC",IF(BH101=1,"INVALID – result not yet available (awaiting / TBC)",IF(AND(AQ101=1,OR(OR(LEN(AY101)&lt;3,ISNUMBER(MATCH(AY101,L_Placeholder,0))),BJ101=1)),"INVALID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CA","")&amp;IF(AND(LEN(BA101)&gt;=2,ISNA(MATCH(BA101,L_Placeholder,0)),TRIM(AB101)=""),"INVALID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")))/(LEN(L_PendNeg)+1)),1,0),1)</f>
        <v>0</v>
      </c>
      <c r="BK101" s="61" t="n">
        <f aca="false">IFERROR(IF(SUMPRODUCT((LEN(BF101)-LEN(SUBSTITUTE(BF101," "&amp;L_PendStrict&amp;" "," ")))/(LEN(L_PendStrict)+1))&gt;SUMPRODUCT((LEN(BF101)-LEN(SUBSTITUTE(BF101," "&amp;L_PendNeg&amp;" "," ")))/(LEN(L_PendNeg)+1)),1,0),1)</f>
        <v>0</v>
      </c>
      <c r="BL101" s="61" t="n">
        <f aca="false">IFERROR(IF(OR(SUMPRODUCT(--ISNUMBER(FIND({"0","1","2","3","4","5","6","7","8","9"},Z101)))&gt;0,SUMPRODUCT(--ISNUMBER(SEARCH({"http","www.","\",".pdf",".jpg",".jpeg",".png",".heic",".xls",".doc",".msg",".eml"},Z101)))&gt;0),1,0),0)</f>
        <v>0</v>
      </c>
    </row>
    <row r="102" customFormat="false" ht="39.75" hidden="false" customHeight="true" outlineLevel="0" collapsed="false">
      <c r="A102" s="57" t="s">
        <v>586</v>
      </c>
      <c r="B102" s="57" t="s">
        <v>218</v>
      </c>
      <c r="C102" s="57" t="str">
        <f aca="false">Flights!$F$8</f>
        <v>MH0088</v>
      </c>
      <c r="D102" s="58" t="n">
        <f aca="false">Flights!$D$8</f>
        <v>46305</v>
      </c>
      <c r="E102" s="57" t="str">
        <f aca="false">Flights!$G$8&amp;"-"&amp;Flights!$H$8</f>
        <v>KUL-NRT</v>
      </c>
      <c r="F102" s="57" t="str">
        <f aca="false">Flights!$K$8</f>
        <v>BC</v>
      </c>
      <c r="G102" s="57" t="s">
        <v>411</v>
      </c>
      <c r="H102" s="57" t="s">
        <v>369</v>
      </c>
      <c r="I102" s="57" t="s">
        <v>419</v>
      </c>
      <c r="J102" s="57" t="s">
        <v>420</v>
      </c>
      <c r="K102" s="67"/>
      <c r="L102" s="67" t="s">
        <v>413</v>
      </c>
      <c r="M102" s="67"/>
      <c r="N102" s="67" t="s">
        <v>374</v>
      </c>
      <c r="O102" s="67" t="s">
        <v>414</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file",IF(BL102=0,"INVALID – evidence needs a traceable reference (number, file name or link)",IF(OR(LEN(AX102)&lt;2,ISNUMBER(MATCH(AX102,L_Placeholder,0))),"INVALID – verifier missing",IF(AX102=AU102,"INVALID – verifier must be someone other than the PIC",IF(BH102=1,"INVALID – result not yet available (awaiting / TBC)",IF(AND(AQ102=1,OR(OR(LEN(AY102)&lt;3,ISNUMBER(MATCH(AY102,L_Placeholder,0))),BJ102=1)),"INVALID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CA","")&amp;IF(AND(LEN(BA102)&gt;=2,ISNA(MATCH(BA102,L_Placeholder,0)),TRIM(AB102)=""),"INVALID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")))/(LEN(L_PendNeg)+1)),1,0),1)</f>
        <v>0</v>
      </c>
      <c r="BK102" s="61" t="n">
        <f aca="false">IFERROR(IF(SUMPRODUCT((LEN(BF102)-LEN(SUBSTITUTE(BF102," "&amp;L_PendStrict&amp;" "," ")))/(LEN(L_PendStrict)+1))&gt;SUMPRODUCT((LEN(BF102)-LEN(SUBSTITUTE(BF102," "&amp;L_PendNeg&amp;" "," ")))/(LEN(L_PendNeg)+1)),1,0),1)</f>
        <v>0</v>
      </c>
      <c r="BL102" s="61" t="n">
        <f aca="false">IFERROR(IF(OR(SUMPRODUCT(--ISNUMBER(FIND({"0","1","2","3","4","5","6","7","8","9"},Z102)))&gt;0,SUMPRODUCT(--ISNUMBER(SEARCH({"http","www.","\",".pdf",".jpg",".jpeg",".png",".heic",".xls",".doc",".msg",".eml"},Z102)))&gt;0),1,0),0)</f>
        <v>0</v>
      </c>
    </row>
    <row r="103" customFormat="false" ht="39.75" hidden="false" customHeight="true" outlineLevel="0" collapsed="false">
      <c r="A103" s="57" t="s">
        <v>587</v>
      </c>
      <c r="B103" s="57" t="s">
        <v>218</v>
      </c>
      <c r="C103" s="57" t="str">
        <f aca="false">Flights!$F$8</f>
        <v>MH0088</v>
      </c>
      <c r="D103" s="58" t="n">
        <f aca="false">Flights!$D$8</f>
        <v>46305</v>
      </c>
      <c r="E103" s="57" t="str">
        <f aca="false">Flights!$G$8&amp;"-"&amp;Flights!$H$8</f>
        <v>KUL-NRT</v>
      </c>
      <c r="F103" s="57" t="str">
        <f aca="false">Flights!$K$8</f>
        <v>BC</v>
      </c>
      <c r="G103" s="57" t="s">
        <v>411</v>
      </c>
      <c r="H103" s="57" t="s">
        <v>369</v>
      </c>
      <c r="I103" s="57" t="s">
        <v>419</v>
      </c>
      <c r="J103" s="57" t="s">
        <v>422</v>
      </c>
      <c r="K103" s="67"/>
      <c r="L103" s="67" t="s">
        <v>413</v>
      </c>
      <c r="M103" s="67"/>
      <c r="N103" s="67" t="s">
        <v>374</v>
      </c>
      <c r="O103" s="67" t="s">
        <v>414</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file",IF(BL103=0,"INVALID – evidence needs a traceable reference (number, file name or link)",IF(OR(LEN(AX103)&lt;2,ISNUMBER(MATCH(AX103,L_Placeholder,0))),"INVALID – verifier missing",IF(AX103=AU103,"INVALID – verifier must be someone other than the PIC",IF(BH103=1,"INVALID – result not yet available (awaiting / TBC)",IF(AND(AQ103=1,OR(OR(LEN(AY103)&lt;3,ISNUMBER(MATCH(AY103,L_Placeholder,0))),BJ103=1)),"INVALID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CA","")&amp;IF(AND(LEN(BA103)&gt;=2,ISNA(MATCH(BA103,L_Placeholder,0)),TRIM(AB103)=""),"INVALID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")))/(LEN(L_PendNeg)+1)),1,0),1)</f>
        <v>0</v>
      </c>
      <c r="BK103" s="61" t="n">
        <f aca="false">IFERROR(IF(SUMPRODUCT((LEN(BF103)-LEN(SUBSTITUTE(BF103," "&amp;L_PendStrict&amp;" "," ")))/(LEN(L_PendStrict)+1))&gt;SUMPRODUCT((LEN(BF103)-LEN(SUBSTITUTE(BF103," "&amp;L_PendNeg&amp;" "," ")))/(LEN(L_PendNeg)+1)),1,0),1)</f>
        <v>0</v>
      </c>
      <c r="BL103" s="61" t="n">
        <f aca="false">IFERROR(IF(OR(SUMPRODUCT(--ISNUMBER(FIND({"0","1","2","3","4","5","6","7","8","9"},Z103)))&gt;0,SUMPRODUCT(--ISNUMBER(SEARCH({"http","www.","\",".pdf",".jpg",".jpeg",".png",".heic",".xls",".doc",".msg",".eml"},Z103)))&gt;0),1,0),0)</f>
        <v>0</v>
      </c>
    </row>
    <row r="104" customFormat="false" ht="39.75" hidden="false" customHeight="true" outlineLevel="0" collapsed="false">
      <c r="A104" s="57" t="s">
        <v>588</v>
      </c>
      <c r="B104" s="57" t="s">
        <v>218</v>
      </c>
      <c r="C104" s="57" t="str">
        <f aca="false">Flights!$F$8</f>
        <v>MH0088</v>
      </c>
      <c r="D104" s="58" t="n">
        <f aca="false">Flights!$D$8</f>
        <v>46305</v>
      </c>
      <c r="E104" s="57" t="str">
        <f aca="false">Flights!$G$8&amp;"-"&amp;Flights!$H$8</f>
        <v>KUL-NRT</v>
      </c>
      <c r="F104" s="57" t="str">
        <f aca="false">Flights!$K$8</f>
        <v>BC</v>
      </c>
      <c r="G104" s="57" t="s">
        <v>411</v>
      </c>
      <c r="H104" s="57" t="s">
        <v>369</v>
      </c>
      <c r="I104" s="57" t="s">
        <v>419</v>
      </c>
      <c r="J104" s="57" t="s">
        <v>424</v>
      </c>
      <c r="K104" s="67"/>
      <c r="L104" s="67" t="s">
        <v>413</v>
      </c>
      <c r="M104" s="67"/>
      <c r="N104" s="67" t="s">
        <v>374</v>
      </c>
      <c r="O104" s="67" t="s">
        <v>414</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file",IF(BL104=0,"INVALID – evidence needs a traceable reference (number, file name or link)",IF(OR(LEN(AX104)&lt;2,ISNUMBER(MATCH(AX104,L_Placeholder,0))),"INVALID – verifier missing",IF(AX104=AU104,"INVALID – verifier must be someone other than the PIC",IF(BH104=1,"INVALID – result not yet available (awaiting / TBC)",IF(AND(AQ104=1,OR(OR(LEN(AY104)&lt;3,ISNUMBER(MATCH(AY104,L_Placeholder,0))),BJ104=1)),"INVALID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CA","")&amp;IF(AND(LEN(BA104)&gt;=2,ISNA(MATCH(BA104,L_Placeholder,0)),TRIM(AB104)=""),"INVALID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")))/(LEN(L_PendNeg)+1)),1,0),1)</f>
        <v>0</v>
      </c>
      <c r="BK104" s="61" t="n">
        <f aca="false">IFERROR(IF(SUMPRODUCT((LEN(BF104)-LEN(SUBSTITUTE(BF104," "&amp;L_PendStrict&amp;" "," ")))/(LEN(L_PendStrict)+1))&gt;SUMPRODUCT((LEN(BF104)-LEN(SUBSTITUTE(BF104," "&amp;L_PendNeg&amp;" "," ")))/(LEN(L_PendNeg)+1)),1,0),1)</f>
        <v>0</v>
      </c>
      <c r="BL104" s="61" t="n">
        <f aca="false">IFERROR(IF(OR(SUMPRODUCT(--ISNUMBER(FIND({"0","1","2","3","4","5","6","7","8","9"},Z104)))&gt;0,SUMPRODUCT(--ISNUMBER(SEARCH({"http","www.","\",".pdf",".jpg",".jpeg",".png",".heic",".xls",".doc",".msg",".eml"},Z104)))&gt;0),1,0),0)</f>
        <v>0</v>
      </c>
    </row>
    <row r="105" customFormat="false" ht="141" hidden="false" customHeight="true" outlineLevel="0" collapsed="false">
      <c r="A105" s="57" t="s">
        <v>589</v>
      </c>
      <c r="B105" s="57" t="s">
        <v>218</v>
      </c>
      <c r="C105" s="57" t="str">
        <f aca="false">Flights!$F$8</f>
        <v>MH0088</v>
      </c>
      <c r="D105" s="58" t="n">
        <f aca="false">Flights!$D$8</f>
        <v>46305</v>
      </c>
      <c r="E105" s="57" t="str">
        <f aca="false">Flights!$G$8&amp;"-"&amp;Flights!$H$8</f>
        <v>KUL-NRT</v>
      </c>
      <c r="F105" s="57" t="str">
        <f aca="false">Flights!$K$8</f>
        <v>BC</v>
      </c>
      <c r="G105" s="57" t="s">
        <v>411</v>
      </c>
      <c r="H105" s="57" t="s">
        <v>369</v>
      </c>
      <c r="I105" s="57" t="s">
        <v>419</v>
      </c>
      <c r="J105" s="57" t="s">
        <v>426</v>
      </c>
      <c r="K105" s="67" t="s">
        <v>427</v>
      </c>
      <c r="L105" s="67" t="s">
        <v>413</v>
      </c>
      <c r="M105" s="67"/>
      <c r="N105" s="67" t="s">
        <v>374</v>
      </c>
      <c r="O105" s="67" t="s">
        <v>414</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file",IF(BL105=0,"INVALID – evidence needs a traceable reference (number, file name or link)",IF(OR(LEN(AX105)&lt;2,ISNUMBER(MATCH(AX105,L_Placeholder,0))),"INVALID – verifier missing",IF(AX105=AU105,"INVALID – verifier must be someone other than the PIC",IF(BH105=1,"INVALID – result not yet available (awaiting / TBC)",IF(AND(AQ105=1,OR(OR(LEN(AY105)&lt;3,ISNUMBER(MATCH(AY105,L_Placeholder,0))),BJ105=1)),"INVALID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CA","")&amp;IF(AND(LEN(BA105)&gt;=2,ISNA(MATCH(BA105,L_Placeholder,0)),TRIM(AB105)=""),"INVALID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")))/(LEN(L_PendNeg)+1)),1,0),1)</f>
        <v>0</v>
      </c>
      <c r="BK105" s="61" t="n">
        <f aca="false">IFERROR(IF(SUMPRODUCT((LEN(BF105)-LEN(SUBSTITUTE(BF105," "&amp;L_PendStrict&amp;" "," ")))/(LEN(L_PendStrict)+1))&gt;SUMPRODUCT((LEN(BF105)-LEN(SUBSTITUTE(BF105," "&amp;L_PendNeg&amp;" "," ")))/(LEN(L_PendNeg)+1)),1,0),1)</f>
        <v>0</v>
      </c>
      <c r="BL105" s="61" t="n">
        <f aca="false">IFERROR(IF(OR(SUMPRODUCT(--ISNUMBER(FIND({"0","1","2","3","4","5","6","7","8","9"},Z105)))&gt;0,SUMPRODUCT(--ISNUMBER(SEARCH({"http","www.","\",".pdf",".jpg",".jpeg",".png",".heic",".xls",".doc",".msg",".eml"},Z105)))&gt;0),1,0),0)</f>
        <v>0</v>
      </c>
    </row>
    <row r="106" customFormat="false" ht="39.75" hidden="false" customHeight="true" outlineLevel="0" collapsed="false">
      <c r="A106" s="57" t="s">
        <v>590</v>
      </c>
      <c r="B106" s="57" t="s">
        <v>218</v>
      </c>
      <c r="C106" s="57" t="str">
        <f aca="false">Flights!$F$8</f>
        <v>MH0088</v>
      </c>
      <c r="D106" s="58" t="n">
        <f aca="false">Flights!$D$8</f>
        <v>46305</v>
      </c>
      <c r="E106" s="57" t="str">
        <f aca="false">Flights!$G$8&amp;"-"&amp;Flights!$H$8</f>
        <v>KUL-NRT</v>
      </c>
      <c r="F106" s="57" t="str">
        <f aca="false">Flights!$K$8</f>
        <v>BC</v>
      </c>
      <c r="G106" s="57" t="s">
        <v>411</v>
      </c>
      <c r="H106" s="57" t="s">
        <v>369</v>
      </c>
      <c r="I106" s="57" t="s">
        <v>419</v>
      </c>
      <c r="J106" s="57" t="s">
        <v>429</v>
      </c>
      <c r="K106" s="67"/>
      <c r="L106" s="67" t="s">
        <v>413</v>
      </c>
      <c r="M106" s="67"/>
      <c r="N106" s="67" t="s">
        <v>374</v>
      </c>
      <c r="O106" s="67" t="s">
        <v>414</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file",IF(BL106=0,"INVALID – evidence needs a traceable reference (number, file name or link)",IF(OR(LEN(AX106)&lt;2,ISNUMBER(MATCH(AX106,L_Placeholder,0))),"INVALID – verifier missing",IF(AX106=AU106,"INVALID – verifier must be someone other than the PIC",IF(BH106=1,"INVALID – result not yet available (awaiting / TBC)",IF(AND(AQ106=1,OR(OR(LEN(AY106)&lt;3,ISNUMBER(MATCH(AY106,L_Placeholder,0))),BJ106=1)),"INVALID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CA","")&amp;IF(AND(LEN(BA106)&gt;=2,ISNA(MATCH(BA106,L_Placeholder,0)),TRIM(AB106)=""),"INVALID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")))/(LEN(L_PendNeg)+1)),1,0),1)</f>
        <v>0</v>
      </c>
      <c r="BK106" s="61" t="n">
        <f aca="false">IFERROR(IF(SUMPRODUCT((LEN(BF106)-LEN(SUBSTITUTE(BF106," "&amp;L_PendStrict&amp;" "," ")))/(LEN(L_PendStrict)+1))&gt;SUMPRODUCT((LEN(BF106)-LEN(SUBSTITUTE(BF106," "&amp;L_PendNeg&amp;" "," ")))/(LEN(L_PendNeg)+1)),1,0),1)</f>
        <v>0</v>
      </c>
      <c r="BL106" s="61" t="n">
        <f aca="false">IFERROR(IF(OR(SUMPRODUCT(--ISNUMBER(FIND({"0","1","2","3","4","5","6","7","8","9"},Z106)))&gt;0,SUMPRODUCT(--ISNUMBER(SEARCH({"http","www.","\",".pdf",".jpg",".jpeg",".png",".heic",".xls",".doc",".msg",".eml"},Z106)))&gt;0),1,0),0)</f>
        <v>0</v>
      </c>
    </row>
    <row r="107" customFormat="false" ht="39.75" hidden="false" customHeight="true" outlineLevel="0" collapsed="false">
      <c r="A107" s="57" t="s">
        <v>591</v>
      </c>
      <c r="B107" s="57" t="s">
        <v>218</v>
      </c>
      <c r="C107" s="57" t="str">
        <f aca="false">Flights!$F$8</f>
        <v>MH0088</v>
      </c>
      <c r="D107" s="58" t="n">
        <f aca="false">Flights!$D$8</f>
        <v>46305</v>
      </c>
      <c r="E107" s="57" t="str">
        <f aca="false">Flights!$G$8&amp;"-"&amp;Flights!$H$8</f>
        <v>KUL-NRT</v>
      </c>
      <c r="F107" s="57" t="str">
        <f aca="false">Flights!$K$8</f>
        <v>BC</v>
      </c>
      <c r="G107" s="57" t="s">
        <v>411</v>
      </c>
      <c r="H107" s="57" t="s">
        <v>369</v>
      </c>
      <c r="I107" s="57" t="s">
        <v>431</v>
      </c>
      <c r="J107" s="57" t="s">
        <v>432</v>
      </c>
      <c r="K107" s="67" t="s">
        <v>492</v>
      </c>
      <c r="L107" s="67" t="s">
        <v>592</v>
      </c>
      <c r="M107" s="67" t="s">
        <v>187</v>
      </c>
      <c r="N107" s="67" t="s">
        <v>374</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file",IF(BL107=0,"INVALID – evidence needs a traceable reference (number, file name or link)",IF(OR(LEN(AX107)&lt;2,ISNUMBER(MATCH(AX107,L_Placeholder,0))),"INVALID – verifier missing",IF(AX107=AU107,"INVALID – verifier must be someone other than the PIC",IF(BH107=1,"INVALID – result not yet available (awaiting / TBC)",IF(AND(AQ107=1,OR(OR(LEN(AY107)&lt;3,ISNUMBER(MATCH(AY107,L_Placeholder,0))),BJ107=1)),"INVALID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CA","")&amp;IF(AND(LEN(BA107)&gt;=2,ISNA(MATCH(BA107,L_Placeholder,0)),TRIM(AB107)=""),"INVALID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")))/(LEN(L_PendNeg)+1)),1,0),1)</f>
        <v>0</v>
      </c>
      <c r="BK107" s="61" t="n">
        <f aca="false">IFERROR(IF(SUMPRODUCT((LEN(BF107)-LEN(SUBSTITUTE(BF107," "&amp;L_PendStrict&amp;" "," ")))/(LEN(L_PendStrict)+1))&gt;SUMPRODUCT((LEN(BF107)-LEN(SUBSTITUTE(BF107," "&amp;L_PendNeg&amp;" "," ")))/(LEN(L_PendNeg)+1)),1,0),1)</f>
        <v>0</v>
      </c>
      <c r="BL107" s="61" t="n">
        <f aca="false">IFERROR(IF(OR(SUMPRODUCT(--ISNUMBER(FIND({"0","1","2","3","4","5","6","7","8","9"},Z107)))&gt;0,SUMPRODUCT(--ISNUMBER(SEARCH({"http","www.","\",".pdf",".jpg",".jpeg",".png",".heic",".xls",".doc",".msg",".eml"},Z107)))&gt;0),1,0),0)</f>
        <v>0</v>
      </c>
    </row>
    <row r="108" customFormat="false" ht="39.75" hidden="false" customHeight="true" outlineLevel="0" collapsed="false">
      <c r="A108" s="57" t="s">
        <v>593</v>
      </c>
      <c r="B108" s="57" t="s">
        <v>218</v>
      </c>
      <c r="C108" s="57" t="str">
        <f aca="false">Flights!$F$8</f>
        <v>MH0088</v>
      </c>
      <c r="D108" s="58" t="n">
        <f aca="false">Flights!$D$8</f>
        <v>46305</v>
      </c>
      <c r="E108" s="57" t="str">
        <f aca="false">Flights!$G$8&amp;"-"&amp;Flights!$H$8</f>
        <v>KUL-NRT</v>
      </c>
      <c r="F108" s="57" t="str">
        <f aca="false">Flights!$K$8</f>
        <v>BC</v>
      </c>
      <c r="G108" s="57" t="s">
        <v>411</v>
      </c>
      <c r="H108" s="57" t="s">
        <v>369</v>
      </c>
      <c r="I108" s="57" t="s">
        <v>431</v>
      </c>
      <c r="J108" s="57" t="s">
        <v>594</v>
      </c>
      <c r="K108" s="67" t="s">
        <v>492</v>
      </c>
      <c r="L108" s="67" t="s">
        <v>595</v>
      </c>
      <c r="M108" s="67" t="s">
        <v>187</v>
      </c>
      <c r="N108" s="67" t="s">
        <v>374</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file",IF(BL108=0,"INVALID – evidence needs a traceable reference (number, file name or link)",IF(OR(LEN(AX108)&lt;2,ISNUMBER(MATCH(AX108,L_Placeholder,0))),"INVALID – verifier missing",IF(AX108=AU108,"INVALID – verifier must be someone other than the PIC",IF(BH108=1,"INVALID – result not yet available (awaiting / TBC)",IF(AND(AQ108=1,OR(OR(LEN(AY108)&lt;3,ISNUMBER(MATCH(AY108,L_Placeholder,0))),BJ108=1)),"INVALID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CA","")&amp;IF(AND(LEN(BA108)&gt;=2,ISNA(MATCH(BA108,L_Placeholder,0)),TRIM(AB108)=""),"INVALID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")))/(LEN(L_PendNeg)+1)),1,0),1)</f>
        <v>0</v>
      </c>
      <c r="BK108" s="61" t="n">
        <f aca="false">IFERROR(IF(SUMPRODUCT((LEN(BF108)-LEN(SUBSTITUTE(BF108," "&amp;L_PendStrict&amp;" "," ")))/(LEN(L_PendStrict)+1))&gt;SUMPRODUCT((LEN(BF108)-LEN(SUBSTITUTE(BF108," "&amp;L_PendNeg&amp;" "," ")))/(LEN(L_PendNeg)+1)),1,0),1)</f>
        <v>0</v>
      </c>
      <c r="BL108" s="61" t="n">
        <f aca="false">IFERROR(IF(OR(SUMPRODUCT(--ISNUMBER(FIND({"0","1","2","3","4","5","6","7","8","9"},Z108)))&gt;0,SUMPRODUCT(--ISNUMBER(SEARCH({"http","www.","\",".pdf",".jpg",".jpeg",".png",".heic",".xls",".doc",".msg",".eml"},Z108)))&gt;0),1,0),0)</f>
        <v>0</v>
      </c>
    </row>
    <row r="109" customFormat="false" ht="41.25" hidden="false" customHeight="true" outlineLevel="0" collapsed="false">
      <c r="A109" s="57" t="s">
        <v>596</v>
      </c>
      <c r="B109" s="57" t="s">
        <v>218</v>
      </c>
      <c r="C109" s="57" t="str">
        <f aca="false">Flights!$F$8</f>
        <v>MH0088</v>
      </c>
      <c r="D109" s="58" t="n">
        <f aca="false">Flights!$D$8</f>
        <v>46305</v>
      </c>
      <c r="E109" s="57" t="str">
        <f aca="false">Flights!$G$8&amp;"-"&amp;Flights!$H$8</f>
        <v>KUL-NRT</v>
      </c>
      <c r="F109" s="57" t="str">
        <f aca="false">Flights!$K$8</f>
        <v>BC</v>
      </c>
      <c r="G109" s="57" t="s">
        <v>411</v>
      </c>
      <c r="H109" s="57" t="s">
        <v>369</v>
      </c>
      <c r="I109" s="57" t="s">
        <v>490</v>
      </c>
      <c r="J109" s="57" t="s">
        <v>491</v>
      </c>
      <c r="K109" s="67" t="s">
        <v>492</v>
      </c>
      <c r="L109" s="67" t="s">
        <v>597</v>
      </c>
      <c r="M109" s="67" t="s">
        <v>442</v>
      </c>
      <c r="N109" s="67" t="s">
        <v>374</v>
      </c>
      <c r="O109" s="67" t="s">
        <v>494</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file",IF(BL109=0,"INVALID – evidence needs a traceable reference (number, file name or link)",IF(OR(LEN(AX109)&lt;2,ISNUMBER(MATCH(AX109,L_Placeholder,0))),"INVALID – verifier missing",IF(AX109=AU109,"INVALID – verifier must be someone other than the PIC",IF(BH109=1,"INVALID – result not yet available (awaiting / TBC)",IF(AND(AQ109=1,OR(OR(LEN(AY109)&lt;3,ISNUMBER(MATCH(AY109,L_Placeholder,0))),BJ109=1)),"INVALID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CA","")&amp;IF(AND(LEN(BA109)&gt;=2,ISNA(MATCH(BA109,L_Placeholder,0)),TRIM(AB109)=""),"INVALID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")))/(LEN(L_PendNeg)+1)),1,0),1)</f>
        <v>0</v>
      </c>
      <c r="BK109" s="61" t="n">
        <f aca="false">IFERROR(IF(SUMPRODUCT((LEN(BF109)-LEN(SUBSTITUTE(BF109," "&amp;L_PendStrict&amp;" "," ")))/(LEN(L_PendStrict)+1))&gt;SUMPRODUCT((LEN(BF109)-LEN(SUBSTITUTE(BF109," "&amp;L_PendNeg&amp;" "," ")))/(LEN(L_PendNeg)+1)),1,0),1)</f>
        <v>0</v>
      </c>
      <c r="BL109" s="61" t="n">
        <f aca="false">IFERROR(IF(OR(SUMPRODUCT(--ISNUMBER(FIND({"0","1","2","3","4","5","6","7","8","9"},Z109)))&gt;0,SUMPRODUCT(--ISNUMBER(SEARCH({"http","www.","\",".pdf",".jpg",".jpeg",".png",".heic",".xls",".doc",".msg",".eml"},Z109)))&gt;0),1,0),0)</f>
        <v>0</v>
      </c>
    </row>
    <row r="110" customFormat="false" ht="41.25" hidden="false" customHeight="true" outlineLevel="0" collapsed="false">
      <c r="A110" s="57" t="s">
        <v>598</v>
      </c>
      <c r="B110" s="57" t="s">
        <v>218</v>
      </c>
      <c r="C110" s="57" t="str">
        <f aca="false">Flights!$F$8</f>
        <v>MH0088</v>
      </c>
      <c r="D110" s="58" t="n">
        <f aca="false">Flights!$D$8</f>
        <v>46305</v>
      </c>
      <c r="E110" s="57" t="str">
        <f aca="false">Flights!$G$8&amp;"-"&amp;Flights!$H$8</f>
        <v>KUL-NRT</v>
      </c>
      <c r="F110" s="57" t="str">
        <f aca="false">Flights!$K$8</f>
        <v>BC</v>
      </c>
      <c r="G110" s="57" t="s">
        <v>411</v>
      </c>
      <c r="H110" s="57" t="s">
        <v>369</v>
      </c>
      <c r="I110" s="57" t="s">
        <v>490</v>
      </c>
      <c r="J110" s="57" t="s">
        <v>496</v>
      </c>
      <c r="K110" s="67" t="s">
        <v>492</v>
      </c>
      <c r="L110" s="67" t="s">
        <v>599</v>
      </c>
      <c r="M110" s="67" t="s">
        <v>442</v>
      </c>
      <c r="N110" s="67" t="s">
        <v>374</v>
      </c>
      <c r="O110" s="67" t="s">
        <v>494</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file",IF(BL110=0,"INVALID – evidence needs a traceable reference (number, file name or link)",IF(OR(LEN(AX110)&lt;2,ISNUMBER(MATCH(AX110,L_Placeholder,0))),"INVALID – verifier missing",IF(AX110=AU110,"INVALID – verifier must be someone other than the PIC",IF(BH110=1,"INVALID – result not yet available (awaiting / TBC)",IF(AND(AQ110=1,OR(OR(LEN(AY110)&lt;3,ISNUMBER(MATCH(AY110,L_Placeholder,0))),BJ110=1)),"INVALID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CA","")&amp;IF(AND(LEN(BA110)&gt;=2,ISNA(MATCH(BA110,L_Placeholder,0)),TRIM(AB110)=""),"INVALID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")))/(LEN(L_PendNeg)+1)),1,0),1)</f>
        <v>0</v>
      </c>
      <c r="BK110" s="61" t="n">
        <f aca="false">IFERROR(IF(SUMPRODUCT((LEN(BF110)-LEN(SUBSTITUTE(BF110," "&amp;L_PendStrict&amp;" "," ")))/(LEN(L_PendStrict)+1))&gt;SUMPRODUCT((LEN(BF110)-LEN(SUBSTITUTE(BF110," "&amp;L_PendNeg&amp;" "," ")))/(LEN(L_PendNeg)+1)),1,0),1)</f>
        <v>0</v>
      </c>
      <c r="BL110" s="61" t="n">
        <f aca="false">IFERROR(IF(OR(SUMPRODUCT(--ISNUMBER(FIND({"0","1","2","3","4","5","6","7","8","9"},Z110)))&gt;0,SUMPRODUCT(--ISNUMBER(SEARCH({"http","www.","\",".pdf",".jpg",".jpeg",".png",".heic",".xls",".doc",".msg",".eml"},Z110)))&gt;0),1,0),0)</f>
        <v>0</v>
      </c>
    </row>
    <row r="111" customFormat="false" ht="41.25" hidden="false" customHeight="true" outlineLevel="0" collapsed="false">
      <c r="A111" s="57" t="s">
        <v>600</v>
      </c>
      <c r="B111" s="57" t="s">
        <v>218</v>
      </c>
      <c r="C111" s="57" t="str">
        <f aca="false">Flights!$F$8</f>
        <v>MH0088</v>
      </c>
      <c r="D111" s="58" t="n">
        <f aca="false">Flights!$D$8</f>
        <v>46305</v>
      </c>
      <c r="E111" s="57" t="str">
        <f aca="false">Flights!$G$8&amp;"-"&amp;Flights!$H$8</f>
        <v>KUL-NRT</v>
      </c>
      <c r="F111" s="57" t="str">
        <f aca="false">Flights!$K$8</f>
        <v>BC</v>
      </c>
      <c r="G111" s="57" t="s">
        <v>411</v>
      </c>
      <c r="H111" s="57" t="s">
        <v>369</v>
      </c>
      <c r="I111" s="57" t="s">
        <v>490</v>
      </c>
      <c r="J111" s="57" t="s">
        <v>499</v>
      </c>
      <c r="K111" s="67" t="s">
        <v>492</v>
      </c>
      <c r="L111" s="67" t="s">
        <v>601</v>
      </c>
      <c r="M111" s="67" t="s">
        <v>442</v>
      </c>
      <c r="N111" s="67" t="s">
        <v>374</v>
      </c>
      <c r="O111" s="67" t="s">
        <v>494</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file",IF(BL111=0,"INVALID – evidence needs a traceable reference (number, file name or link)",IF(OR(LEN(AX111)&lt;2,ISNUMBER(MATCH(AX111,L_Placeholder,0))),"INVALID – verifier missing",IF(AX111=AU111,"INVALID – verifier must be someone other than the PIC",IF(BH111=1,"INVALID – result not yet available (awaiting / TBC)",IF(AND(AQ111=1,OR(OR(LEN(AY111)&lt;3,ISNUMBER(MATCH(AY111,L_Placeholder,0))),BJ111=1)),"INVALID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CA","")&amp;IF(AND(LEN(BA111)&gt;=2,ISNA(MATCH(BA111,L_Placeholder,0)),TRIM(AB111)=""),"INVALID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")))/(LEN(L_PendNeg)+1)),1,0),1)</f>
        <v>0</v>
      </c>
      <c r="BK111" s="61" t="n">
        <f aca="false">IFERROR(IF(SUMPRODUCT((LEN(BF111)-LEN(SUBSTITUTE(BF111," "&amp;L_PendStrict&amp;" "," ")))/(LEN(L_PendStrict)+1))&gt;SUMPRODUCT((LEN(BF111)-LEN(SUBSTITUTE(BF111," "&amp;L_PendNeg&amp;" "," ")))/(LEN(L_PendNeg)+1)),1,0),1)</f>
        <v>0</v>
      </c>
      <c r="BL111" s="61" t="n">
        <f aca="false">IFERROR(IF(OR(SUMPRODUCT(--ISNUMBER(FIND({"0","1","2","3","4","5","6","7","8","9"},Z111)))&gt;0,SUMPRODUCT(--ISNUMBER(SEARCH({"http","www.","\",".pdf",".jpg",".jpeg",".png",".heic",".xls",".doc",".msg",".eml"},Z111)))&gt;0),1,0),0)</f>
        <v>0</v>
      </c>
    </row>
    <row r="112" customFormat="false" ht="41.25" hidden="false" customHeight="true" outlineLevel="0" collapsed="false">
      <c r="A112" s="57" t="s">
        <v>602</v>
      </c>
      <c r="B112" s="57" t="s">
        <v>218</v>
      </c>
      <c r="C112" s="57" t="str">
        <f aca="false">Flights!$F$8</f>
        <v>MH0088</v>
      </c>
      <c r="D112" s="58" t="n">
        <f aca="false">Flights!$D$8</f>
        <v>46305</v>
      </c>
      <c r="E112" s="57" t="str">
        <f aca="false">Flights!$G$8&amp;"-"&amp;Flights!$H$8</f>
        <v>KUL-NRT</v>
      </c>
      <c r="F112" s="57" t="str">
        <f aca="false">Flights!$K$8</f>
        <v>BC</v>
      </c>
      <c r="G112" s="57" t="s">
        <v>411</v>
      </c>
      <c r="H112" s="57" t="s">
        <v>369</v>
      </c>
      <c r="I112" s="57" t="s">
        <v>490</v>
      </c>
      <c r="J112" s="57" t="s">
        <v>502</v>
      </c>
      <c r="K112" s="67" t="s">
        <v>492</v>
      </c>
      <c r="L112" s="67" t="s">
        <v>603</v>
      </c>
      <c r="M112" s="67" t="s">
        <v>442</v>
      </c>
      <c r="N112" s="67" t="s">
        <v>374</v>
      </c>
      <c r="O112" s="67" t="s">
        <v>494</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file",IF(BL112=0,"INVALID – evidence needs a traceable reference (number, file name or link)",IF(OR(LEN(AX112)&lt;2,ISNUMBER(MATCH(AX112,L_Placeholder,0))),"INVALID – verifier missing",IF(AX112=AU112,"INVALID – verifier must be someone other than the PIC",IF(BH112=1,"INVALID – result not yet available (awaiting / TBC)",IF(AND(AQ112=1,OR(OR(LEN(AY112)&lt;3,ISNUMBER(MATCH(AY112,L_Placeholder,0))),BJ112=1)),"INVALID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CA","")&amp;IF(AND(LEN(BA112)&gt;=2,ISNA(MATCH(BA112,L_Placeholder,0)),TRIM(AB112)=""),"INVALID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")))/(LEN(L_PendNeg)+1)),1,0),1)</f>
        <v>0</v>
      </c>
      <c r="BK112" s="61" t="n">
        <f aca="false">IFERROR(IF(SUMPRODUCT((LEN(BF112)-LEN(SUBSTITUTE(BF112," "&amp;L_PendStrict&amp;" "," ")))/(LEN(L_PendStrict)+1))&gt;SUMPRODUCT((LEN(BF112)-LEN(SUBSTITUTE(BF112," "&amp;L_PendNeg&amp;" "," ")))/(LEN(L_PendNeg)+1)),1,0),1)</f>
        <v>0</v>
      </c>
      <c r="BL112" s="61" t="n">
        <f aca="false">IFERROR(IF(OR(SUMPRODUCT(--ISNUMBER(FIND({"0","1","2","3","4","5","6","7","8","9"},Z112)))&gt;0,SUMPRODUCT(--ISNUMBER(SEARCH({"http","www.","\",".pdf",".jpg",".jpeg",".png",".heic",".xls",".doc",".msg",".eml"},Z112)))&gt;0),1,0),0)</f>
        <v>0</v>
      </c>
    </row>
    <row r="113" customFormat="false" ht="41.25" hidden="false" customHeight="true" outlineLevel="0" collapsed="false">
      <c r="A113" s="57" t="s">
        <v>604</v>
      </c>
      <c r="B113" s="57" t="s">
        <v>218</v>
      </c>
      <c r="C113" s="57" t="str">
        <f aca="false">Flights!$F$8</f>
        <v>MH0088</v>
      </c>
      <c r="D113" s="58" t="n">
        <f aca="false">Flights!$D$8</f>
        <v>46305</v>
      </c>
      <c r="E113" s="57" t="str">
        <f aca="false">Flights!$G$8&amp;"-"&amp;Flights!$H$8</f>
        <v>KUL-NRT</v>
      </c>
      <c r="F113" s="57" t="str">
        <f aca="false">Flights!$K$8</f>
        <v>BC</v>
      </c>
      <c r="G113" s="57" t="s">
        <v>411</v>
      </c>
      <c r="H113" s="57" t="s">
        <v>369</v>
      </c>
      <c r="I113" s="57" t="s">
        <v>490</v>
      </c>
      <c r="J113" s="57" t="s">
        <v>506</v>
      </c>
      <c r="K113" s="67" t="s">
        <v>492</v>
      </c>
      <c r="L113" s="67" t="s">
        <v>605</v>
      </c>
      <c r="M113" s="67" t="s">
        <v>442</v>
      </c>
      <c r="N113" s="67" t="s">
        <v>374</v>
      </c>
      <c r="O113" s="67" t="s">
        <v>494</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file",IF(BL113=0,"INVALID – evidence needs a traceable reference (number, file name or link)",IF(OR(LEN(AX113)&lt;2,ISNUMBER(MATCH(AX113,L_Placeholder,0))),"INVALID – verifier missing",IF(AX113=AU113,"INVALID – verifier must be someone other than the PIC",IF(BH113=1,"INVALID – result not yet available (awaiting / TBC)",IF(AND(AQ113=1,OR(OR(LEN(AY113)&lt;3,ISNUMBER(MATCH(AY113,L_Placeholder,0))),BJ113=1)),"INVALID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CA","")&amp;IF(AND(LEN(BA113)&gt;=2,ISNA(MATCH(BA113,L_Placeholder,0)),TRIM(AB113)=""),"INVALID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")))/(LEN(L_PendNeg)+1)),1,0),1)</f>
        <v>0</v>
      </c>
      <c r="BK113" s="61" t="n">
        <f aca="false">IFERROR(IF(SUMPRODUCT((LEN(BF113)-LEN(SUBSTITUTE(BF113," "&amp;L_PendStrict&amp;" "," ")))/(LEN(L_PendStrict)+1))&gt;SUMPRODUCT((LEN(BF113)-LEN(SUBSTITUTE(BF113," "&amp;L_PendNeg&amp;" "," ")))/(LEN(L_PendNeg)+1)),1,0),1)</f>
        <v>0</v>
      </c>
      <c r="BL113" s="61" t="n">
        <f aca="false">IFERROR(IF(OR(SUMPRODUCT(--ISNUMBER(FIND({"0","1","2","3","4","5","6","7","8","9"},Z113)))&gt;0,SUMPRODUCT(--ISNUMBER(SEARCH({"http","www.","\",".pdf",".jpg",".jpeg",".png",".heic",".xls",".doc",".msg",".eml"},Z113)))&gt;0),1,0),0)</f>
        <v>0</v>
      </c>
    </row>
    <row r="114" customFormat="false" ht="54" hidden="false" customHeight="true" outlineLevel="0" collapsed="false">
      <c r="A114" s="57" t="s">
        <v>606</v>
      </c>
      <c r="B114" s="57" t="s">
        <v>218</v>
      </c>
      <c r="C114" s="57" t="str">
        <f aca="false">Flights!$F$8</f>
        <v>MH0088</v>
      </c>
      <c r="D114" s="58" t="n">
        <f aca="false">Flights!$D$8</f>
        <v>46305</v>
      </c>
      <c r="E114" s="57" t="str">
        <f aca="false">Flights!$G$8&amp;"-"&amp;Flights!$H$8</f>
        <v>KUL-NRT</v>
      </c>
      <c r="F114" s="57" t="str">
        <f aca="false">Flights!$K$8</f>
        <v>BC</v>
      </c>
      <c r="G114" s="57" t="s">
        <v>411</v>
      </c>
      <c r="H114" s="57" t="s">
        <v>369</v>
      </c>
      <c r="I114" s="57" t="s">
        <v>490</v>
      </c>
      <c r="J114" s="57" t="s">
        <v>509</v>
      </c>
      <c r="K114" s="67" t="s">
        <v>607</v>
      </c>
      <c r="L114" s="67" t="s">
        <v>608</v>
      </c>
      <c r="M114" s="67" t="s">
        <v>442</v>
      </c>
      <c r="N114" s="67" t="s">
        <v>374</v>
      </c>
      <c r="O114" s="67" t="s">
        <v>512</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file",IF(BL114=0,"INVALID – evidence needs a traceable reference (number, file name or link)",IF(OR(LEN(AX114)&lt;2,ISNUMBER(MATCH(AX114,L_Placeholder,0))),"INVALID – verifier missing",IF(AX114=AU114,"INVALID – verifier must be someone other than the PIC",IF(BH114=1,"INVALID – result not yet available (awaiting / TBC)",IF(AND(AQ114=1,OR(OR(LEN(AY114)&lt;3,ISNUMBER(MATCH(AY114,L_Placeholder,0))),BJ114=1)),"INVALID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CA","")&amp;IF(AND(LEN(BA114)&gt;=2,ISNA(MATCH(BA114,L_Placeholder,0)),TRIM(AB114)=""),"INVALID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")))/(LEN(L_PendNeg)+1)),1,0),1)</f>
        <v>0</v>
      </c>
      <c r="BK114" s="61" t="n">
        <f aca="false">IFERROR(IF(SUMPRODUCT((LEN(BF114)-LEN(SUBSTITUTE(BF114," "&amp;L_PendStrict&amp;" "," ")))/(LEN(L_PendStrict)+1))&gt;SUMPRODUCT((LEN(BF114)-LEN(SUBSTITUTE(BF114," "&amp;L_PendNeg&amp;" "," ")))/(LEN(L_PendNeg)+1)),1,0),1)</f>
        <v>0</v>
      </c>
      <c r="BL114" s="61" t="n">
        <f aca="false">IFERROR(IF(OR(SUMPRODUCT(--ISNUMBER(FIND({"0","1","2","3","4","5","6","7","8","9"},Z114)))&gt;0,SUMPRODUCT(--ISNUMBER(SEARCH({"http","www.","\",".pdf",".jpg",".jpeg",".png",".heic",".xls",".doc",".msg",".eml"},Z114)))&gt;0),1,0),0)</f>
        <v>0</v>
      </c>
    </row>
    <row r="115" customFormat="false" ht="41.25" hidden="false" customHeight="true" outlineLevel="0" collapsed="false">
      <c r="A115" s="57" t="s">
        <v>609</v>
      </c>
      <c r="B115" s="57" t="s">
        <v>218</v>
      </c>
      <c r="C115" s="57" t="str">
        <f aca="false">Flights!$F$8</f>
        <v>MH0088</v>
      </c>
      <c r="D115" s="58" t="n">
        <f aca="false">Flights!$D$8</f>
        <v>46305</v>
      </c>
      <c r="E115" s="57" t="str">
        <f aca="false">Flights!$G$8&amp;"-"&amp;Flights!$H$8</f>
        <v>KUL-NRT</v>
      </c>
      <c r="F115" s="57" t="str">
        <f aca="false">Flights!$K$8</f>
        <v>BC</v>
      </c>
      <c r="G115" s="57" t="s">
        <v>411</v>
      </c>
      <c r="H115" s="57" t="s">
        <v>369</v>
      </c>
      <c r="I115" s="57" t="s">
        <v>490</v>
      </c>
      <c r="J115" s="57" t="s">
        <v>514</v>
      </c>
      <c r="K115" s="67" t="s">
        <v>492</v>
      </c>
      <c r="L115" s="67" t="s">
        <v>610</v>
      </c>
      <c r="M115" s="67" t="s">
        <v>442</v>
      </c>
      <c r="N115" s="67" t="s">
        <v>374</v>
      </c>
      <c r="O115" s="67" t="s">
        <v>494</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file",IF(BL115=0,"INVALID – evidence needs a traceable reference (number, file name or link)",IF(OR(LEN(AX115)&lt;2,ISNUMBER(MATCH(AX115,L_Placeholder,0))),"INVALID – verifier missing",IF(AX115=AU115,"INVALID – verifier must be someone other than the PIC",IF(BH115=1,"INVALID – result not yet available (awaiting / TBC)",IF(AND(AQ115=1,OR(OR(LEN(AY115)&lt;3,ISNUMBER(MATCH(AY115,L_Placeholder,0))),BJ115=1)),"INVALID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CA","")&amp;IF(AND(LEN(BA115)&gt;=2,ISNA(MATCH(BA115,L_Placeholder,0)),TRIM(AB115)=""),"INVALID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")))/(LEN(L_PendNeg)+1)),1,0),1)</f>
        <v>0</v>
      </c>
      <c r="BK115" s="61" t="n">
        <f aca="false">IFERROR(IF(SUMPRODUCT((LEN(BF115)-LEN(SUBSTITUTE(BF115," "&amp;L_PendStrict&amp;" "," ")))/(LEN(L_PendStrict)+1))&gt;SUMPRODUCT((LEN(BF115)-LEN(SUBSTITUTE(BF115," "&amp;L_PendNeg&amp;" "," ")))/(LEN(L_PendNeg)+1)),1,0),1)</f>
        <v>0</v>
      </c>
      <c r="BL115" s="61" t="n">
        <f aca="false">IFERROR(IF(OR(SUMPRODUCT(--ISNUMBER(FIND({"0","1","2","3","4","5","6","7","8","9"},Z115)))&gt;0,SUMPRODUCT(--ISNUMBER(SEARCH({"http","www.","\",".pdf",".jpg",".jpeg",".png",".heic",".xls",".doc",".msg",".eml"},Z115)))&gt;0),1,0),0)</f>
        <v>0</v>
      </c>
    </row>
    <row r="116" customFormat="false" ht="41.25" hidden="false" customHeight="true" outlineLevel="0" collapsed="false">
      <c r="A116" s="57" t="s">
        <v>611</v>
      </c>
      <c r="B116" s="57" t="s">
        <v>218</v>
      </c>
      <c r="C116" s="57" t="str">
        <f aca="false">Flights!$F$8</f>
        <v>MH0088</v>
      </c>
      <c r="D116" s="58" t="n">
        <f aca="false">Flights!$D$8</f>
        <v>46305</v>
      </c>
      <c r="E116" s="57" t="str">
        <f aca="false">Flights!$G$8&amp;"-"&amp;Flights!$H$8</f>
        <v>KUL-NRT</v>
      </c>
      <c r="F116" s="57" t="str">
        <f aca="false">Flights!$K$8</f>
        <v>BC</v>
      </c>
      <c r="G116" s="57" t="s">
        <v>411</v>
      </c>
      <c r="H116" s="57" t="s">
        <v>369</v>
      </c>
      <c r="I116" s="57" t="s">
        <v>438</v>
      </c>
      <c r="J116" s="57" t="s">
        <v>517</v>
      </c>
      <c r="K116" s="67" t="s">
        <v>440</v>
      </c>
      <c r="L116" s="67" t="s">
        <v>612</v>
      </c>
      <c r="M116" s="67" t="s">
        <v>442</v>
      </c>
      <c r="N116" s="67" t="s">
        <v>374</v>
      </c>
      <c r="O116" s="67" t="s">
        <v>494</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file",IF(BL116=0,"INVALID – evidence needs a traceable reference (number, file name or link)",IF(OR(LEN(AX116)&lt;2,ISNUMBER(MATCH(AX116,L_Placeholder,0))),"INVALID – verifier missing",IF(AX116=AU116,"INVALID – verifier must be someone other than the PIC",IF(BH116=1,"INVALID – result not yet available (awaiting / TBC)",IF(AND(AQ116=1,OR(OR(LEN(AY116)&lt;3,ISNUMBER(MATCH(AY116,L_Placeholder,0))),BJ116=1)),"INVALID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CA","")&amp;IF(AND(LEN(BA116)&gt;=2,ISNA(MATCH(BA116,L_Placeholder,0)),TRIM(AB116)=""),"INVALID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")))/(LEN(L_PendNeg)+1)),1,0),1)</f>
        <v>0</v>
      </c>
      <c r="BK116" s="61" t="n">
        <f aca="false">IFERROR(IF(SUMPRODUCT((LEN(BF116)-LEN(SUBSTITUTE(BF116," "&amp;L_PendStrict&amp;" "," ")))/(LEN(L_PendStrict)+1))&gt;SUMPRODUCT((LEN(BF116)-LEN(SUBSTITUTE(BF116," "&amp;L_PendNeg&amp;" "," ")))/(LEN(L_PendNeg)+1)),1,0),1)</f>
        <v>0</v>
      </c>
      <c r="BL116" s="61" t="n">
        <f aca="false">IFERROR(IF(OR(SUMPRODUCT(--ISNUMBER(FIND({"0","1","2","3","4","5","6","7","8","9"},Z116)))&gt;0,SUMPRODUCT(--ISNUMBER(SEARCH({"http","www.","\",".pdf",".jpg",".jpeg",".png",".heic",".xls",".doc",".msg",".eml"},Z116)))&gt;0),1,0),0)</f>
        <v>0</v>
      </c>
    </row>
    <row r="117" customFormat="false" ht="41.25" hidden="false" customHeight="true" outlineLevel="0" collapsed="false">
      <c r="A117" s="57" t="s">
        <v>613</v>
      </c>
      <c r="B117" s="57" t="s">
        <v>218</v>
      </c>
      <c r="C117" s="57" t="str">
        <f aca="false">Flights!$F$8</f>
        <v>MH0088</v>
      </c>
      <c r="D117" s="58" t="n">
        <f aca="false">Flights!$D$8</f>
        <v>46305</v>
      </c>
      <c r="E117" s="57" t="str">
        <f aca="false">Flights!$G$8&amp;"-"&amp;Flights!$H$8</f>
        <v>KUL-NRT</v>
      </c>
      <c r="F117" s="57" t="str">
        <f aca="false">Flights!$K$8</f>
        <v>BC</v>
      </c>
      <c r="G117" s="57" t="s">
        <v>411</v>
      </c>
      <c r="H117" s="57" t="s">
        <v>369</v>
      </c>
      <c r="I117" s="57" t="s">
        <v>438</v>
      </c>
      <c r="J117" s="57" t="s">
        <v>614</v>
      </c>
      <c r="K117" s="67" t="s">
        <v>440</v>
      </c>
      <c r="L117" s="67" t="s">
        <v>615</v>
      </c>
      <c r="M117" s="67" t="s">
        <v>442</v>
      </c>
      <c r="N117" s="67" t="s">
        <v>374</v>
      </c>
      <c r="O117" s="67" t="s">
        <v>494</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file",IF(BL117=0,"INVALID – evidence needs a traceable reference (number, file name or link)",IF(OR(LEN(AX117)&lt;2,ISNUMBER(MATCH(AX117,L_Placeholder,0))),"INVALID – verifier missing",IF(AX117=AU117,"INVALID – verifier must be someone other than the PIC",IF(BH117=1,"INVALID – result not yet available (awaiting / TBC)",IF(AND(AQ117=1,OR(OR(LEN(AY117)&lt;3,ISNUMBER(MATCH(AY117,L_Placeholder,0))),BJ117=1)),"INVALID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CA","")&amp;IF(AND(LEN(BA117)&gt;=2,ISNA(MATCH(BA117,L_Placeholder,0)),TRIM(AB117)=""),"INVALID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")))/(LEN(L_PendNeg)+1)),1,0),1)</f>
        <v>0</v>
      </c>
      <c r="BK117" s="61" t="n">
        <f aca="false">IFERROR(IF(SUMPRODUCT((LEN(BF117)-LEN(SUBSTITUTE(BF117," "&amp;L_PendStrict&amp;" "," ")))/(LEN(L_PendStrict)+1))&gt;SUMPRODUCT((LEN(BF117)-LEN(SUBSTITUTE(BF117," "&amp;L_PendNeg&amp;" "," ")))/(LEN(L_PendNeg)+1)),1,0),1)</f>
        <v>0</v>
      </c>
      <c r="BL117" s="61" t="n">
        <f aca="false">IFERROR(IF(OR(SUMPRODUCT(--ISNUMBER(FIND({"0","1","2","3","4","5","6","7","8","9"},Z117)))&gt;0,SUMPRODUCT(--ISNUMBER(SEARCH({"http","www.","\",".pdf",".jpg",".jpeg",".png",".heic",".xls",".doc",".msg",".eml"},Z117)))&gt;0),1,0),0)</f>
        <v>0</v>
      </c>
    </row>
    <row r="118" customFormat="false" ht="41.25" hidden="false" customHeight="true" outlineLevel="0" collapsed="false">
      <c r="A118" s="57" t="s">
        <v>616</v>
      </c>
      <c r="B118" s="57" t="s">
        <v>218</v>
      </c>
      <c r="C118" s="57" t="str">
        <f aca="false">Flights!$F$8</f>
        <v>MH0088</v>
      </c>
      <c r="D118" s="58" t="n">
        <f aca="false">Flights!$D$8</f>
        <v>46305</v>
      </c>
      <c r="E118" s="57" t="str">
        <f aca="false">Flights!$G$8&amp;"-"&amp;Flights!$H$8</f>
        <v>KUL-NRT</v>
      </c>
      <c r="F118" s="57" t="str">
        <f aca="false">Flights!$K$8</f>
        <v>BC</v>
      </c>
      <c r="G118" s="57" t="s">
        <v>411</v>
      </c>
      <c r="H118" s="57" t="s">
        <v>369</v>
      </c>
      <c r="I118" s="57" t="s">
        <v>438</v>
      </c>
      <c r="J118" s="57" t="s">
        <v>617</v>
      </c>
      <c r="K118" s="67" t="s">
        <v>440</v>
      </c>
      <c r="L118" s="67" t="s">
        <v>618</v>
      </c>
      <c r="M118" s="67" t="s">
        <v>442</v>
      </c>
      <c r="N118" s="67" t="s">
        <v>374</v>
      </c>
      <c r="O118" s="67" t="s">
        <v>494</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file",IF(BL118=0,"INVALID – evidence needs a traceable reference (number, file name or link)",IF(OR(LEN(AX118)&lt;2,ISNUMBER(MATCH(AX118,L_Placeholder,0))),"INVALID – verifier missing",IF(AX118=AU118,"INVALID – verifier must be someone other than the PIC",IF(BH118=1,"INVALID – result not yet available (awaiting / TBC)",IF(AND(AQ118=1,OR(OR(LEN(AY118)&lt;3,ISNUMBER(MATCH(AY118,L_Placeholder,0))),BJ118=1)),"INVALID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CA","")&amp;IF(AND(LEN(BA118)&gt;=2,ISNA(MATCH(BA118,L_Placeholder,0)),TRIM(AB118)=""),"INVALID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")))/(LEN(L_PendNeg)+1)),1,0),1)</f>
        <v>0</v>
      </c>
      <c r="BK118" s="61" t="n">
        <f aca="false">IFERROR(IF(SUMPRODUCT((LEN(BF118)-LEN(SUBSTITUTE(BF118," "&amp;L_PendStrict&amp;" "," ")))/(LEN(L_PendStrict)+1))&gt;SUMPRODUCT((LEN(BF118)-LEN(SUBSTITUTE(BF118," "&amp;L_PendNeg&amp;" "," ")))/(LEN(L_PendNeg)+1)),1,0),1)</f>
        <v>0</v>
      </c>
      <c r="BL118" s="61" t="n">
        <f aca="false">IFERROR(IF(OR(SUMPRODUCT(--ISNUMBER(FIND({"0","1","2","3","4","5","6","7","8","9"},Z118)))&gt;0,SUMPRODUCT(--ISNUMBER(SEARCH({"http","www.","\",".pdf",".jpg",".jpeg",".png",".heic",".xls",".doc",".msg",".eml"},Z118)))&gt;0),1,0),0)</f>
        <v>0</v>
      </c>
    </row>
    <row r="119" customFormat="false" ht="39.75" hidden="false" customHeight="true" outlineLevel="0" collapsed="false">
      <c r="A119" s="57" t="s">
        <v>619</v>
      </c>
      <c r="B119" s="57" t="s">
        <v>218</v>
      </c>
      <c r="C119" s="57" t="str">
        <f aca="false">Flights!$F$8</f>
        <v>MH0088</v>
      </c>
      <c r="D119" s="58" t="n">
        <f aca="false">Flights!$D$8</f>
        <v>46305</v>
      </c>
      <c r="E119" s="57" t="str">
        <f aca="false">Flights!$G$8&amp;"-"&amp;Flights!$H$8</f>
        <v>KUL-NRT</v>
      </c>
      <c r="F119" s="57" t="str">
        <f aca="false">Flights!$K$8</f>
        <v>BC</v>
      </c>
      <c r="G119" s="57" t="s">
        <v>411</v>
      </c>
      <c r="H119" s="57" t="s">
        <v>369</v>
      </c>
      <c r="I119" s="57" t="s">
        <v>620</v>
      </c>
      <c r="J119" s="57" t="s">
        <v>621</v>
      </c>
      <c r="K119" s="67" t="s">
        <v>492</v>
      </c>
      <c r="L119" s="67" t="s">
        <v>622</v>
      </c>
      <c r="M119" s="67" t="s">
        <v>187</v>
      </c>
      <c r="N119" s="67" t="s">
        <v>374</v>
      </c>
      <c r="O119" s="67" t="s">
        <v>623</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file",IF(BL119=0,"INVALID – evidence needs a traceable reference (number, file name or link)",IF(OR(LEN(AX119)&lt;2,ISNUMBER(MATCH(AX119,L_Placeholder,0))),"INVALID – verifier missing",IF(AX119=AU119,"INVALID – verifier must be someone other than the PIC",IF(BH119=1,"INVALID – result not yet available (awaiting / TBC)",IF(AND(AQ119=1,OR(OR(LEN(AY119)&lt;3,ISNUMBER(MATCH(AY119,L_Placeholder,0))),BJ119=1)),"INVALID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CA","")&amp;IF(AND(LEN(BA119)&gt;=2,ISNA(MATCH(BA119,L_Placeholder,0)),TRIM(AB119)=""),"INVALID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")))/(LEN(L_PendNeg)+1)),1,0),1)</f>
        <v>0</v>
      </c>
      <c r="BK119" s="61" t="n">
        <f aca="false">IFERROR(IF(SUMPRODUCT((LEN(BF119)-LEN(SUBSTITUTE(BF119," "&amp;L_PendStrict&amp;" "," ")))/(LEN(L_PendStrict)+1))&gt;SUMPRODUCT((LEN(BF119)-LEN(SUBSTITUTE(BF119," "&amp;L_PendNeg&amp;" "," ")))/(LEN(L_PendNeg)+1)),1,0),1)</f>
        <v>0</v>
      </c>
      <c r="BL119" s="61" t="n">
        <f aca="false">IFERROR(IF(OR(SUMPRODUCT(--ISNUMBER(FIND({"0","1","2","3","4","5","6","7","8","9"},Z119)))&gt;0,SUMPRODUCT(--ISNUMBER(SEARCH({"http","www.","\",".pdf",".jpg",".jpeg",".png",".heic",".xls",".doc",".msg",".eml"},Z119)))&gt;0),1,0),0)</f>
        <v>0</v>
      </c>
    </row>
    <row r="120" customFormat="false" ht="54" hidden="false" customHeight="true" outlineLevel="0" collapsed="false">
      <c r="A120" s="57" t="s">
        <v>624</v>
      </c>
      <c r="B120" s="57" t="s">
        <v>218</v>
      </c>
      <c r="C120" s="57" t="str">
        <f aca="false">Flights!$F$8</f>
        <v>MH0088</v>
      </c>
      <c r="D120" s="58" t="n">
        <f aca="false">Flights!$D$8</f>
        <v>46305</v>
      </c>
      <c r="E120" s="57" t="str">
        <f aca="false">Flights!$G$8&amp;"-"&amp;Flights!$H$8</f>
        <v>KUL-NRT</v>
      </c>
      <c r="F120" s="57" t="str">
        <f aca="false">Flights!$K$8</f>
        <v>BC</v>
      </c>
      <c r="G120" s="57" t="s">
        <v>411</v>
      </c>
      <c r="H120" s="57" t="s">
        <v>369</v>
      </c>
      <c r="I120" s="57" t="s">
        <v>625</v>
      </c>
      <c r="J120" s="57" t="s">
        <v>626</v>
      </c>
      <c r="K120" s="67" t="s">
        <v>627</v>
      </c>
      <c r="L120" s="67" t="s">
        <v>628</v>
      </c>
      <c r="M120" s="67" t="s">
        <v>442</v>
      </c>
      <c r="N120" s="67" t="s">
        <v>374</v>
      </c>
      <c r="O120" s="67" t="s">
        <v>629</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file",IF(BL120=0,"INVALID – evidence needs a traceable reference (number, file name or link)",IF(OR(LEN(AX120)&lt;2,ISNUMBER(MATCH(AX120,L_Placeholder,0))),"INVALID – verifier missing",IF(AX120=AU120,"INVALID – verifier must be someone other than the PIC",IF(BH120=1,"INVALID – result not yet available (awaiting / TBC)",IF(AND(AQ120=1,OR(OR(LEN(AY120)&lt;3,ISNUMBER(MATCH(AY120,L_Placeholder,0))),BJ120=1)),"INVALID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CA","")&amp;IF(AND(LEN(BA120)&gt;=2,ISNA(MATCH(BA120,L_Placeholder,0)),TRIM(AB120)=""),"INVALID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")))/(LEN(L_PendNeg)+1)),1,0),1)</f>
        <v>0</v>
      </c>
      <c r="BK120" s="61" t="n">
        <f aca="false">IFERROR(IF(SUMPRODUCT((LEN(BF120)-LEN(SUBSTITUTE(BF120," "&amp;L_PendStrict&amp;" "," ")))/(LEN(L_PendStrict)+1))&gt;SUMPRODUCT((LEN(BF120)-LEN(SUBSTITUTE(BF120," "&amp;L_PendNeg&amp;" "," ")))/(LEN(L_PendNeg)+1)),1,0),1)</f>
        <v>0</v>
      </c>
      <c r="BL120" s="61" t="n">
        <f aca="false">IFERROR(IF(OR(SUMPRODUCT(--ISNUMBER(FIND({"0","1","2","3","4","5","6","7","8","9"},Z120)))&gt;0,SUMPRODUCT(--ISNUMBER(SEARCH({"http","www.","\",".pdf",".jpg",".jpeg",".png",".heic",".xls",".doc",".msg",".eml"},Z120)))&gt;0),1,0),0)</f>
        <v>0</v>
      </c>
    </row>
    <row r="121" customFormat="false" ht="39.75" hidden="false" customHeight="true" outlineLevel="0" collapsed="false">
      <c r="A121" s="57" t="s">
        <v>630</v>
      </c>
      <c r="B121" s="57" t="s">
        <v>218</v>
      </c>
      <c r="C121" s="57" t="str">
        <f aca="false">Flights!$F$8</f>
        <v>MH0088</v>
      </c>
      <c r="D121" s="58" t="n">
        <f aca="false">Flights!$D$8</f>
        <v>46305</v>
      </c>
      <c r="E121" s="57" t="str">
        <f aca="false">Flights!$G$8&amp;"-"&amp;Flights!$H$8</f>
        <v>KUL-NRT</v>
      </c>
      <c r="F121" s="57" t="str">
        <f aca="false">Flights!$K$8</f>
        <v>BC</v>
      </c>
      <c r="G121" s="57" t="s">
        <v>450</v>
      </c>
      <c r="H121" s="57" t="s">
        <v>451</v>
      </c>
      <c r="I121" s="57" t="s">
        <v>370</v>
      </c>
      <c r="J121" s="57" t="s">
        <v>452</v>
      </c>
      <c r="K121" s="67" t="s">
        <v>417</v>
      </c>
      <c r="L121" s="67" t="s">
        <v>453</v>
      </c>
      <c r="M121" s="67"/>
      <c r="N121" s="67" t="s">
        <v>374</v>
      </c>
      <c r="O121" s="67" t="s">
        <v>454</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file",IF(BL121=0,"INVALID – evidence needs a traceable reference (number, file name or link)",IF(OR(LEN(AX121)&lt;2,ISNUMBER(MATCH(AX121,L_Placeholder,0))),"INVALID – verifier missing",IF(AX121=AU121,"INVALID – verifier must be someone other than the PIC",IF(BH121=1,"INVALID – result not yet available (awaiting / TBC)",IF(AND(AQ121=1,OR(OR(LEN(AY121)&lt;3,ISNUMBER(MATCH(AY121,L_Placeholder,0))),BJ121=1)),"INVALID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CA","")&amp;IF(AND(LEN(BA121)&gt;=2,ISNA(MATCH(BA121,L_Placeholder,0)),TRIM(AB121)=""),"INVALID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IFERROR(IF(OR(SUMPRODUCT(--ISNUMBER(FIND({"0","1","2","3","4","5","6","7","8","9"},Z121)))&gt;0,SUMPRODUCT(--ISNUMBER(SEARCH({"http","www.","\",".pdf",".jpg",".jpeg",".png",".heic",".xls",".doc",".msg",".eml"},Z121)))&gt;0),1,0),0)</f>
        <v>0</v>
      </c>
    </row>
    <row r="122" customFormat="false" ht="39.75" hidden="false" customHeight="true" outlineLevel="0" collapsed="false">
      <c r="A122" s="57" t="s">
        <v>631</v>
      </c>
      <c r="B122" s="57" t="s">
        <v>218</v>
      </c>
      <c r="C122" s="57" t="str">
        <f aca="false">Flights!$F$8</f>
        <v>MH0088</v>
      </c>
      <c r="D122" s="58" t="n">
        <f aca="false">Flights!$D$8</f>
        <v>46305</v>
      </c>
      <c r="E122" s="57" t="str">
        <f aca="false">Flights!$G$8&amp;"-"&amp;Flights!$H$8</f>
        <v>KUL-NRT</v>
      </c>
      <c r="F122" s="57" t="str">
        <f aca="false">Flights!$K$8</f>
        <v>BC</v>
      </c>
      <c r="G122" s="57" t="s">
        <v>450</v>
      </c>
      <c r="H122" s="57" t="s">
        <v>451</v>
      </c>
      <c r="I122" s="57" t="s">
        <v>419</v>
      </c>
      <c r="J122" s="57" t="s">
        <v>456</v>
      </c>
      <c r="K122" s="67" t="s">
        <v>417</v>
      </c>
      <c r="L122" s="67" t="s">
        <v>453</v>
      </c>
      <c r="M122" s="67"/>
      <c r="N122" s="67" t="s">
        <v>374</v>
      </c>
      <c r="O122" s="67" t="s">
        <v>454</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file",IF(BL122=0,"INVALID – evidence needs a traceable reference (number, file name or link)",IF(OR(LEN(AX122)&lt;2,ISNUMBER(MATCH(AX122,L_Placeholder,0))),"INVALID – verifier missing",IF(AX122=AU122,"INVALID – verifier must be someone other than the PIC",IF(BH122=1,"INVALID – result not yet available (awaiting / TBC)",IF(AND(AQ122=1,OR(OR(LEN(AY122)&lt;3,ISNUMBER(MATCH(AY122,L_Placeholder,0))),BJ122=1)),"INVALID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CA","")&amp;IF(AND(LEN(BA122)&gt;=2,ISNA(MATCH(BA122,L_Placeholder,0)),TRIM(AB122)=""),"INVALID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IFERROR(IF(OR(SUMPRODUCT(--ISNUMBER(FIND({"0","1","2","3","4","5","6","7","8","9"},Z122)))&gt;0,SUMPRODUCT(--ISNUMBER(SEARCH({"http","www.","\",".pdf",".jpg",".jpeg",".png",".heic",".xls",".doc",".msg",".eml"},Z122)))&gt;0),1,0),0)</f>
        <v>0</v>
      </c>
    </row>
    <row r="123" customFormat="false" ht="39.75" hidden="false" customHeight="true" outlineLevel="0" collapsed="false">
      <c r="A123" s="57" t="s">
        <v>632</v>
      </c>
      <c r="B123" s="57" t="s">
        <v>218</v>
      </c>
      <c r="C123" s="57" t="str">
        <f aca="false">Flights!$F$8</f>
        <v>MH0088</v>
      </c>
      <c r="D123" s="58" t="n">
        <f aca="false">Flights!$D$8</f>
        <v>46305</v>
      </c>
      <c r="E123" s="57" t="str">
        <f aca="false">Flights!$G$8&amp;"-"&amp;Flights!$H$8</f>
        <v>KUL-NRT</v>
      </c>
      <c r="F123" s="57" t="str">
        <f aca="false">Flights!$K$8</f>
        <v>BC</v>
      </c>
      <c r="G123" s="57" t="s">
        <v>450</v>
      </c>
      <c r="H123" s="57" t="s">
        <v>451</v>
      </c>
      <c r="I123" s="57" t="s">
        <v>431</v>
      </c>
      <c r="J123" s="57" t="s">
        <v>458</v>
      </c>
      <c r="K123" s="67" t="s">
        <v>492</v>
      </c>
      <c r="L123" s="67" t="s">
        <v>592</v>
      </c>
      <c r="M123" s="67" t="s">
        <v>187</v>
      </c>
      <c r="N123" s="67" t="s">
        <v>374</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file",IF(BL123=0,"INVALID – evidence needs a traceable reference (number, file name or link)",IF(OR(LEN(AX123)&lt;2,ISNUMBER(MATCH(AX123,L_Placeholder,0))),"INVALID – verifier missing",IF(AX123=AU123,"INVALID – verifier must be someone other than the PIC",IF(BH123=1,"INVALID – result not yet available (awaiting / TBC)",IF(AND(AQ123=1,OR(OR(LEN(AY123)&lt;3,ISNUMBER(MATCH(AY123,L_Placeholder,0))),BJ123=1)),"INVALID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CA","")&amp;IF(AND(LEN(BA123)&gt;=2,ISNA(MATCH(BA123,L_Placeholder,0)),TRIM(AB123)=""),"INVALID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IFERROR(IF(OR(SUMPRODUCT(--ISNUMBER(FIND({"0","1","2","3","4","5","6","7","8","9"},Z123)))&gt;0,SUMPRODUCT(--ISNUMBER(SEARCH({"http","www.","\",".pdf",".jpg",".jpeg",".png",".heic",".xls",".doc",".msg",".eml"},Z123)))&gt;0),1,0),0)</f>
        <v>0</v>
      </c>
    </row>
    <row r="124" customFormat="false" ht="39.75" hidden="false" customHeight="true" outlineLevel="0" collapsed="false">
      <c r="A124" s="57" t="s">
        <v>633</v>
      </c>
      <c r="B124" s="57" t="s">
        <v>218</v>
      </c>
      <c r="C124" s="57" t="str">
        <f aca="false">Flights!$F$8</f>
        <v>MH0088</v>
      </c>
      <c r="D124" s="58" t="n">
        <f aca="false">Flights!$D$8</f>
        <v>46305</v>
      </c>
      <c r="E124" s="57" t="str">
        <f aca="false">Flights!$G$8&amp;"-"&amp;Flights!$H$8</f>
        <v>KUL-NRT</v>
      </c>
      <c r="F124" s="57" t="str">
        <f aca="false">Flights!$K$8</f>
        <v>BC</v>
      </c>
      <c r="G124" s="57" t="s">
        <v>450</v>
      </c>
      <c r="H124" s="57" t="s">
        <v>451</v>
      </c>
      <c r="I124" s="57" t="s">
        <v>431</v>
      </c>
      <c r="J124" s="57" t="s">
        <v>634</v>
      </c>
      <c r="K124" s="67" t="s">
        <v>492</v>
      </c>
      <c r="L124" s="67" t="s">
        <v>595</v>
      </c>
      <c r="M124" s="67" t="s">
        <v>187</v>
      </c>
      <c r="N124" s="67" t="s">
        <v>374</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file",IF(BL124=0,"INVALID – evidence needs a traceable reference (number, file name or link)",IF(OR(LEN(AX124)&lt;2,ISNUMBER(MATCH(AX124,L_Placeholder,0))),"INVALID – verifier missing",IF(AX124=AU124,"INVALID – verifier must be someone other than the PIC",IF(BH124=1,"INVALID – result not yet available (awaiting / TBC)",IF(AND(AQ124=1,OR(OR(LEN(AY124)&lt;3,ISNUMBER(MATCH(AY124,L_Placeholder,0))),BJ124=1)),"INVALID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CA","")&amp;IF(AND(LEN(BA124)&gt;=2,ISNA(MATCH(BA124,L_Placeholder,0)),TRIM(AB124)=""),"INVALID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IFERROR(IF(OR(SUMPRODUCT(--ISNUMBER(FIND({"0","1","2","3","4","5","6","7","8","9"},Z124)))&gt;0,SUMPRODUCT(--ISNUMBER(SEARCH({"http","www.","\",".pdf",".jpg",".jpeg",".png",".heic",".xls",".doc",".msg",".eml"},Z124)))&gt;0),1,0),0)</f>
        <v>0</v>
      </c>
    </row>
    <row r="125" customFormat="false" ht="39.75" hidden="false" customHeight="true" outlineLevel="0" collapsed="false">
      <c r="A125" s="57" t="s">
        <v>635</v>
      </c>
      <c r="B125" s="57" t="s">
        <v>218</v>
      </c>
      <c r="C125" s="57" t="str">
        <f aca="false">Flights!$F$8</f>
        <v>MH0088</v>
      </c>
      <c r="D125" s="58" t="n">
        <f aca="false">Flights!$D$8</f>
        <v>46305</v>
      </c>
      <c r="E125" s="57" t="str">
        <f aca="false">Flights!$G$8&amp;"-"&amp;Flights!$H$8</f>
        <v>KUL-NRT</v>
      </c>
      <c r="F125" s="57" t="str">
        <f aca="false">Flights!$K$8</f>
        <v>BC</v>
      </c>
      <c r="G125" s="57" t="s">
        <v>450</v>
      </c>
      <c r="H125" s="57" t="s">
        <v>451</v>
      </c>
      <c r="I125" s="57" t="s">
        <v>490</v>
      </c>
      <c r="J125" s="57" t="s">
        <v>528</v>
      </c>
      <c r="K125" s="67" t="s">
        <v>492</v>
      </c>
      <c r="L125" s="67" t="s">
        <v>597</v>
      </c>
      <c r="M125" s="67" t="s">
        <v>442</v>
      </c>
      <c r="N125" s="67" t="s">
        <v>374</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file",IF(BL125=0,"INVALID – evidence needs a traceable reference (number, file name or link)",IF(OR(LEN(AX125)&lt;2,ISNUMBER(MATCH(AX125,L_Placeholder,0))),"INVALID – verifier missing",IF(AX125=AU125,"INVALID – verifier must be someone other than the PIC",IF(BH125=1,"INVALID – result not yet available (awaiting / TBC)",IF(AND(AQ125=1,OR(OR(LEN(AY125)&lt;3,ISNUMBER(MATCH(AY125,L_Placeholder,0))),BJ125=1)),"INVALID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CA","")&amp;IF(AND(LEN(BA125)&gt;=2,ISNA(MATCH(BA125,L_Placeholder,0)),TRIM(AB125)=""),"INVALID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IFERROR(IF(OR(SUMPRODUCT(--ISNUMBER(FIND({"0","1","2","3","4","5","6","7","8","9"},Z125)))&gt;0,SUMPRODUCT(--ISNUMBER(SEARCH({"http","www.","\",".pdf",".jpg",".jpeg",".png",".heic",".xls",".doc",".msg",".eml"},Z125)))&gt;0),1,0),0)</f>
        <v>0</v>
      </c>
    </row>
    <row r="126" customFormat="false" ht="39.75" hidden="false" customHeight="true" outlineLevel="0" collapsed="false">
      <c r="A126" s="57" t="s">
        <v>636</v>
      </c>
      <c r="B126" s="57" t="s">
        <v>218</v>
      </c>
      <c r="C126" s="57" t="str">
        <f aca="false">Flights!$F$8</f>
        <v>MH0088</v>
      </c>
      <c r="D126" s="58" t="n">
        <f aca="false">Flights!$D$8</f>
        <v>46305</v>
      </c>
      <c r="E126" s="57" t="str">
        <f aca="false">Flights!$G$8&amp;"-"&amp;Flights!$H$8</f>
        <v>KUL-NRT</v>
      </c>
      <c r="F126" s="57" t="str">
        <f aca="false">Flights!$K$8</f>
        <v>BC</v>
      </c>
      <c r="G126" s="57" t="s">
        <v>450</v>
      </c>
      <c r="H126" s="57" t="s">
        <v>451</v>
      </c>
      <c r="I126" s="57" t="s">
        <v>490</v>
      </c>
      <c r="J126" s="57" t="s">
        <v>530</v>
      </c>
      <c r="K126" s="67" t="s">
        <v>492</v>
      </c>
      <c r="L126" s="67" t="s">
        <v>599</v>
      </c>
      <c r="M126" s="67" t="s">
        <v>442</v>
      </c>
      <c r="N126" s="67" t="s">
        <v>374</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file",IF(BL126=0,"INVALID – evidence needs a traceable reference (number, file name or link)",IF(OR(LEN(AX126)&lt;2,ISNUMBER(MATCH(AX126,L_Placeholder,0))),"INVALID – verifier missing",IF(AX126=AU126,"INVALID – verifier must be someone other than the PIC",IF(BH126=1,"INVALID – result not yet available (awaiting / TBC)",IF(AND(AQ126=1,OR(OR(LEN(AY126)&lt;3,ISNUMBER(MATCH(AY126,L_Placeholder,0))),BJ126=1)),"INVALID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CA","")&amp;IF(AND(LEN(BA126)&gt;=2,ISNA(MATCH(BA126,L_Placeholder,0)),TRIM(AB126)=""),"INVALID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IFERROR(IF(OR(SUMPRODUCT(--ISNUMBER(FIND({"0","1","2","3","4","5","6","7","8","9"},Z126)))&gt;0,SUMPRODUCT(--ISNUMBER(SEARCH({"http","www.","\",".pdf",".jpg",".jpeg",".png",".heic",".xls",".doc",".msg",".eml"},Z126)))&gt;0),1,0),0)</f>
        <v>0</v>
      </c>
    </row>
    <row r="127" customFormat="false" ht="39.75" hidden="false" customHeight="true" outlineLevel="0" collapsed="false">
      <c r="A127" s="57" t="s">
        <v>637</v>
      </c>
      <c r="B127" s="57" t="s">
        <v>218</v>
      </c>
      <c r="C127" s="57" t="str">
        <f aca="false">Flights!$F$8</f>
        <v>MH0088</v>
      </c>
      <c r="D127" s="58" t="n">
        <f aca="false">Flights!$D$8</f>
        <v>46305</v>
      </c>
      <c r="E127" s="57" t="str">
        <f aca="false">Flights!$G$8&amp;"-"&amp;Flights!$H$8</f>
        <v>KUL-NRT</v>
      </c>
      <c r="F127" s="57" t="str">
        <f aca="false">Flights!$K$8</f>
        <v>BC</v>
      </c>
      <c r="G127" s="57" t="s">
        <v>450</v>
      </c>
      <c r="H127" s="57" t="s">
        <v>451</v>
      </c>
      <c r="I127" s="57" t="s">
        <v>490</v>
      </c>
      <c r="J127" s="57" t="s">
        <v>532</v>
      </c>
      <c r="K127" s="67" t="s">
        <v>492</v>
      </c>
      <c r="L127" s="67" t="s">
        <v>601</v>
      </c>
      <c r="M127" s="67" t="s">
        <v>442</v>
      </c>
      <c r="N127" s="67" t="s">
        <v>374</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file",IF(BL127=0,"INVALID – evidence needs a traceable reference (number, file name or link)",IF(OR(LEN(AX127)&lt;2,ISNUMBER(MATCH(AX127,L_Placeholder,0))),"INVALID – verifier missing",IF(AX127=AU127,"INVALID – verifier must be someone other than the PIC",IF(BH127=1,"INVALID – result not yet available (awaiting / TBC)",IF(AND(AQ127=1,OR(OR(LEN(AY127)&lt;3,ISNUMBER(MATCH(AY127,L_Placeholder,0))),BJ127=1)),"INVALID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CA","")&amp;IF(AND(LEN(BA127)&gt;=2,ISNA(MATCH(BA127,L_Placeholder,0)),TRIM(AB127)=""),"INVALID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IFERROR(IF(OR(SUMPRODUCT(--ISNUMBER(FIND({"0","1","2","3","4","5","6","7","8","9"},Z127)))&gt;0,SUMPRODUCT(--ISNUMBER(SEARCH({"http","www.","\",".pdf",".jpg",".jpeg",".png",".heic",".xls",".doc",".msg",".eml"},Z127)))&gt;0),1,0),0)</f>
        <v>0</v>
      </c>
    </row>
    <row r="128" customFormat="false" ht="39.75" hidden="false" customHeight="true" outlineLevel="0" collapsed="false">
      <c r="A128" s="57" t="s">
        <v>638</v>
      </c>
      <c r="B128" s="57" t="s">
        <v>218</v>
      </c>
      <c r="C128" s="57" t="str">
        <f aca="false">Flights!$F$8</f>
        <v>MH0088</v>
      </c>
      <c r="D128" s="58" t="n">
        <f aca="false">Flights!$D$8</f>
        <v>46305</v>
      </c>
      <c r="E128" s="57" t="str">
        <f aca="false">Flights!$G$8&amp;"-"&amp;Flights!$H$8</f>
        <v>KUL-NRT</v>
      </c>
      <c r="F128" s="57" t="str">
        <f aca="false">Flights!$K$8</f>
        <v>BC</v>
      </c>
      <c r="G128" s="57" t="s">
        <v>450</v>
      </c>
      <c r="H128" s="57" t="s">
        <v>451</v>
      </c>
      <c r="I128" s="57" t="s">
        <v>490</v>
      </c>
      <c r="J128" s="57" t="s">
        <v>534</v>
      </c>
      <c r="K128" s="67" t="s">
        <v>492</v>
      </c>
      <c r="L128" s="67" t="s">
        <v>603</v>
      </c>
      <c r="M128" s="67" t="s">
        <v>442</v>
      </c>
      <c r="N128" s="67" t="s">
        <v>374</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file",IF(BL128=0,"INVALID – evidence needs a traceable reference (number, file name or link)",IF(OR(LEN(AX128)&lt;2,ISNUMBER(MATCH(AX128,L_Placeholder,0))),"INVALID – verifier missing",IF(AX128=AU128,"INVALID – verifier must be someone other than the PIC",IF(BH128=1,"INVALID – result not yet available (awaiting / TBC)",IF(AND(AQ128=1,OR(OR(LEN(AY128)&lt;3,ISNUMBER(MATCH(AY128,L_Placeholder,0))),BJ128=1)),"INVALID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CA","")&amp;IF(AND(LEN(BA128)&gt;=2,ISNA(MATCH(BA128,L_Placeholder,0)),TRIM(AB128)=""),"INVALID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IFERROR(IF(OR(SUMPRODUCT(--ISNUMBER(FIND({"0","1","2","3","4","5","6","7","8","9"},Z128)))&gt;0,SUMPRODUCT(--ISNUMBER(SEARCH({"http","www.","\",".pdf",".jpg",".jpeg",".png",".heic",".xls",".doc",".msg",".eml"},Z128)))&gt;0),1,0),0)</f>
        <v>0</v>
      </c>
    </row>
    <row r="129" customFormat="false" ht="39.75" hidden="false" customHeight="true" outlineLevel="0" collapsed="false">
      <c r="A129" s="57" t="s">
        <v>639</v>
      </c>
      <c r="B129" s="57" t="s">
        <v>218</v>
      </c>
      <c r="C129" s="57" t="str">
        <f aca="false">Flights!$F$8</f>
        <v>MH0088</v>
      </c>
      <c r="D129" s="58" t="n">
        <f aca="false">Flights!$D$8</f>
        <v>46305</v>
      </c>
      <c r="E129" s="57" t="str">
        <f aca="false">Flights!$G$8&amp;"-"&amp;Flights!$H$8</f>
        <v>KUL-NRT</v>
      </c>
      <c r="F129" s="57" t="str">
        <f aca="false">Flights!$K$8</f>
        <v>BC</v>
      </c>
      <c r="G129" s="57" t="s">
        <v>450</v>
      </c>
      <c r="H129" s="57" t="s">
        <v>451</v>
      </c>
      <c r="I129" s="57" t="s">
        <v>490</v>
      </c>
      <c r="J129" s="57" t="s">
        <v>537</v>
      </c>
      <c r="K129" s="67" t="s">
        <v>492</v>
      </c>
      <c r="L129" s="67" t="s">
        <v>605</v>
      </c>
      <c r="M129" s="67" t="s">
        <v>442</v>
      </c>
      <c r="N129" s="67" t="s">
        <v>374</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file",IF(BL129=0,"INVALID – evidence needs a traceable reference (number, file name or link)",IF(OR(LEN(AX129)&lt;2,ISNUMBER(MATCH(AX129,L_Placeholder,0))),"INVALID – verifier missing",IF(AX129=AU129,"INVALID – verifier must be someone other than the PIC",IF(BH129=1,"INVALID – result not yet available (awaiting / TBC)",IF(AND(AQ129=1,OR(OR(LEN(AY129)&lt;3,ISNUMBER(MATCH(AY129,L_Placeholder,0))),BJ129=1)),"INVALID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CA","")&amp;IF(AND(LEN(BA129)&gt;=2,ISNA(MATCH(BA129,L_Placeholder,0)),TRIM(AB129)=""),"INVALID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IFERROR(IF(OR(SUMPRODUCT(--ISNUMBER(FIND({"0","1","2","3","4","5","6","7","8","9"},Z129)))&gt;0,SUMPRODUCT(--ISNUMBER(SEARCH({"http","www.","\",".pdf",".jpg",".jpeg",".png",".heic",".xls",".doc",".msg",".eml"},Z129)))&gt;0),1,0),0)</f>
        <v>0</v>
      </c>
    </row>
    <row r="130" customFormat="false" ht="39.75" hidden="false" customHeight="true" outlineLevel="0" collapsed="false">
      <c r="A130" s="57" t="s">
        <v>640</v>
      </c>
      <c r="B130" s="57" t="s">
        <v>218</v>
      </c>
      <c r="C130" s="57" t="str">
        <f aca="false">Flights!$F$8</f>
        <v>MH0088</v>
      </c>
      <c r="D130" s="58" t="n">
        <f aca="false">Flights!$D$8</f>
        <v>46305</v>
      </c>
      <c r="E130" s="57" t="str">
        <f aca="false">Flights!$G$8&amp;"-"&amp;Flights!$H$8</f>
        <v>KUL-NRT</v>
      </c>
      <c r="F130" s="57" t="str">
        <f aca="false">Flights!$K$8</f>
        <v>BC</v>
      </c>
      <c r="G130" s="57" t="s">
        <v>450</v>
      </c>
      <c r="H130" s="57" t="s">
        <v>451</v>
      </c>
      <c r="I130" s="57" t="s">
        <v>490</v>
      </c>
      <c r="J130" s="57" t="s">
        <v>539</v>
      </c>
      <c r="K130" s="67" t="s">
        <v>607</v>
      </c>
      <c r="L130" s="67" t="s">
        <v>608</v>
      </c>
      <c r="M130" s="67" t="s">
        <v>442</v>
      </c>
      <c r="N130" s="67" t="s">
        <v>374</v>
      </c>
      <c r="O130" s="67" t="s">
        <v>540</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file",IF(BL130=0,"INVALID – evidence needs a traceable reference (number, file name or link)",IF(OR(LEN(AX130)&lt;2,ISNUMBER(MATCH(AX130,L_Placeholder,0))),"INVALID – verifier missing",IF(AX130=AU130,"INVALID – verifier must be someone other than the PIC",IF(BH130=1,"INVALID – result not yet available (awaiting / TBC)",IF(AND(AQ130=1,OR(OR(LEN(AY130)&lt;3,ISNUMBER(MATCH(AY130,L_Placeholder,0))),BJ130=1)),"INVALID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CA","")&amp;IF(AND(LEN(BA130)&gt;=2,ISNA(MATCH(BA130,L_Placeholder,0)),TRIM(AB130)=""),"INVALID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IFERROR(IF(OR(SUMPRODUCT(--ISNUMBER(FIND({"0","1","2","3","4","5","6","7","8","9"},Z130)))&gt;0,SUMPRODUCT(--ISNUMBER(SEARCH({"http","www.","\",".pdf",".jpg",".jpeg",".png",".heic",".xls",".doc",".msg",".eml"},Z130)))&gt;0),1,0),0)</f>
        <v>0</v>
      </c>
    </row>
    <row r="131" customFormat="false" ht="39.75" hidden="false" customHeight="true" outlineLevel="0" collapsed="false">
      <c r="A131" s="57" t="s">
        <v>641</v>
      </c>
      <c r="B131" s="57" t="s">
        <v>218</v>
      </c>
      <c r="C131" s="57" t="str">
        <f aca="false">Flights!$F$8</f>
        <v>MH0088</v>
      </c>
      <c r="D131" s="58" t="n">
        <f aca="false">Flights!$D$8</f>
        <v>46305</v>
      </c>
      <c r="E131" s="57" t="str">
        <f aca="false">Flights!$G$8&amp;"-"&amp;Flights!$H$8</f>
        <v>KUL-NRT</v>
      </c>
      <c r="F131" s="57" t="str">
        <f aca="false">Flights!$K$8</f>
        <v>BC</v>
      </c>
      <c r="G131" s="57" t="s">
        <v>450</v>
      </c>
      <c r="H131" s="57" t="s">
        <v>451</v>
      </c>
      <c r="I131" s="57" t="s">
        <v>490</v>
      </c>
      <c r="J131" s="57" t="s">
        <v>542</v>
      </c>
      <c r="K131" s="67" t="s">
        <v>492</v>
      </c>
      <c r="L131" s="67" t="s">
        <v>610</v>
      </c>
      <c r="M131" s="67" t="s">
        <v>442</v>
      </c>
      <c r="N131" s="67" t="s">
        <v>374</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file",IF(BL131=0,"INVALID – evidence needs a traceable reference (number, file name or link)",IF(OR(LEN(AX131)&lt;2,ISNUMBER(MATCH(AX131,L_Placeholder,0))),"INVALID – verifier missing",IF(AX131=AU131,"INVALID – verifier must be someone other than the PIC",IF(BH131=1,"INVALID – result not yet available (awaiting / TBC)",IF(AND(AQ131=1,OR(OR(LEN(AY131)&lt;3,ISNUMBER(MATCH(AY131,L_Placeholder,0))),BJ131=1)),"INVALID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CA","")&amp;IF(AND(LEN(BA131)&gt;=2,ISNA(MATCH(BA131,L_Placeholder,0)),TRIM(AB131)=""),"INVALID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IFERROR(IF(OR(SUMPRODUCT(--ISNUMBER(FIND({"0","1","2","3","4","5","6","7","8","9"},Z131)))&gt;0,SUMPRODUCT(--ISNUMBER(SEARCH({"http","www.","\",".pdf",".jpg",".jpeg",".png",".heic",".xls",".doc",".msg",".eml"},Z131)))&gt;0),1,0),0)</f>
        <v>0</v>
      </c>
    </row>
    <row r="132" customFormat="false" ht="39.75" hidden="false" customHeight="true" outlineLevel="0" collapsed="false">
      <c r="A132" s="57" t="s">
        <v>642</v>
      </c>
      <c r="B132" s="57" t="s">
        <v>218</v>
      </c>
      <c r="C132" s="57" t="str">
        <f aca="false">Flights!$F$8</f>
        <v>MH0088</v>
      </c>
      <c r="D132" s="58" t="n">
        <f aca="false">Flights!$D$8</f>
        <v>46305</v>
      </c>
      <c r="E132" s="57" t="str">
        <f aca="false">Flights!$G$8&amp;"-"&amp;Flights!$H$8</f>
        <v>KUL-NRT</v>
      </c>
      <c r="F132" s="57" t="str">
        <f aca="false">Flights!$K$8</f>
        <v>BC</v>
      </c>
      <c r="G132" s="57" t="s">
        <v>450</v>
      </c>
      <c r="H132" s="57" t="s">
        <v>451</v>
      </c>
      <c r="I132" s="57" t="s">
        <v>438</v>
      </c>
      <c r="J132" s="57" t="s">
        <v>544</v>
      </c>
      <c r="K132" s="67" t="s">
        <v>440</v>
      </c>
      <c r="L132" s="67" t="s">
        <v>612</v>
      </c>
      <c r="M132" s="67" t="s">
        <v>442</v>
      </c>
      <c r="N132" s="67" t="s">
        <v>374</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file",IF(BL132=0,"INVALID – evidence needs a traceable reference (number, file name or link)",IF(OR(LEN(AX132)&lt;2,ISNUMBER(MATCH(AX132,L_Placeholder,0))),"INVALID – verifier missing",IF(AX132=AU132,"INVALID – verifier must be someone other than the PIC",IF(BH132=1,"INVALID – result not yet available (awaiting / TBC)",IF(AND(AQ132=1,OR(OR(LEN(AY132)&lt;3,ISNUMBER(MATCH(AY132,L_Placeholder,0))),BJ132=1)),"INVALID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CA","")&amp;IF(AND(LEN(BA132)&gt;=2,ISNA(MATCH(BA132,L_Placeholder,0)),TRIM(AB132)=""),"INVALID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IFERROR(IF(OR(SUMPRODUCT(--ISNUMBER(FIND({"0","1","2","3","4","5","6","7","8","9"},Z132)))&gt;0,SUMPRODUCT(--ISNUMBER(SEARCH({"http","www.","\",".pdf",".jpg",".jpeg",".png",".heic",".xls",".doc",".msg",".eml"},Z132)))&gt;0),1,0),0)</f>
        <v>0</v>
      </c>
    </row>
    <row r="133" customFormat="false" ht="39.75" hidden="false" customHeight="true" outlineLevel="0" collapsed="false">
      <c r="A133" s="57" t="s">
        <v>643</v>
      </c>
      <c r="B133" s="57" t="s">
        <v>218</v>
      </c>
      <c r="C133" s="57" t="str">
        <f aca="false">Flights!$F$8</f>
        <v>MH0088</v>
      </c>
      <c r="D133" s="58" t="n">
        <f aca="false">Flights!$D$8</f>
        <v>46305</v>
      </c>
      <c r="E133" s="57" t="str">
        <f aca="false">Flights!$G$8&amp;"-"&amp;Flights!$H$8</f>
        <v>KUL-NRT</v>
      </c>
      <c r="F133" s="57" t="str">
        <f aca="false">Flights!$K$8</f>
        <v>BC</v>
      </c>
      <c r="G133" s="57" t="s">
        <v>450</v>
      </c>
      <c r="H133" s="57" t="s">
        <v>451</v>
      </c>
      <c r="I133" s="57" t="s">
        <v>438</v>
      </c>
      <c r="J133" s="57" t="s">
        <v>644</v>
      </c>
      <c r="K133" s="67" t="s">
        <v>440</v>
      </c>
      <c r="L133" s="67" t="s">
        <v>615</v>
      </c>
      <c r="M133" s="67" t="s">
        <v>442</v>
      </c>
      <c r="N133" s="67" t="s">
        <v>374</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file",IF(BL133=0,"INVALID – evidence needs a traceable reference (number, file name or link)",IF(OR(LEN(AX133)&lt;2,ISNUMBER(MATCH(AX133,L_Placeholder,0))),"INVALID – verifier missing",IF(AX133=AU133,"INVALID – verifier must be someone other than the PIC",IF(BH133=1,"INVALID – result not yet available (awaiting / TBC)",IF(AND(AQ133=1,OR(OR(LEN(AY133)&lt;3,ISNUMBER(MATCH(AY133,L_Placeholder,0))),BJ133=1)),"INVALID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CA","")&amp;IF(AND(LEN(BA133)&gt;=2,ISNA(MATCH(BA133,L_Placeholder,0)),TRIM(AB133)=""),"INVALID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IFERROR(IF(OR(SUMPRODUCT(--ISNUMBER(FIND({"0","1","2","3","4","5","6","7","8","9"},Z133)))&gt;0,SUMPRODUCT(--ISNUMBER(SEARCH({"http","www.","\",".pdf",".jpg",".jpeg",".png",".heic",".xls",".doc",".msg",".eml"},Z133)))&gt;0),1,0),0)</f>
        <v>0</v>
      </c>
    </row>
    <row r="134" customFormat="false" ht="39.75" hidden="false" customHeight="true" outlineLevel="0" collapsed="false">
      <c r="A134" s="57" t="s">
        <v>645</v>
      </c>
      <c r="B134" s="57" t="s">
        <v>218</v>
      </c>
      <c r="C134" s="57" t="str">
        <f aca="false">Flights!$F$8</f>
        <v>MH0088</v>
      </c>
      <c r="D134" s="58" t="n">
        <f aca="false">Flights!$D$8</f>
        <v>46305</v>
      </c>
      <c r="E134" s="57" t="str">
        <f aca="false">Flights!$G$8&amp;"-"&amp;Flights!$H$8</f>
        <v>KUL-NRT</v>
      </c>
      <c r="F134" s="57" t="str">
        <f aca="false">Flights!$K$8</f>
        <v>BC</v>
      </c>
      <c r="G134" s="57" t="s">
        <v>450</v>
      </c>
      <c r="H134" s="57" t="s">
        <v>451</v>
      </c>
      <c r="I134" s="57" t="s">
        <v>438</v>
      </c>
      <c r="J134" s="57" t="s">
        <v>646</v>
      </c>
      <c r="K134" s="67" t="s">
        <v>440</v>
      </c>
      <c r="L134" s="67" t="s">
        <v>618</v>
      </c>
      <c r="M134" s="67" t="s">
        <v>442</v>
      </c>
      <c r="N134" s="67" t="s">
        <v>374</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file",IF(BL134=0,"INVALID – evidence needs a traceable reference (number, file name or link)",IF(OR(LEN(AX134)&lt;2,ISNUMBER(MATCH(AX134,L_Placeholder,0))),"INVALID – verifier missing",IF(AX134=AU134,"INVALID – verifier must be someone other than the PIC",IF(BH134=1,"INVALID – result not yet available (awaiting / TBC)",IF(AND(AQ134=1,OR(OR(LEN(AY134)&lt;3,ISNUMBER(MATCH(AY134,L_Placeholder,0))),BJ134=1)),"INVALID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CA","")&amp;IF(AND(LEN(BA134)&gt;=2,ISNA(MATCH(BA134,L_Placeholder,0)),TRIM(AB134)=""),"INVALID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IFERROR(IF(OR(SUMPRODUCT(--ISNUMBER(FIND({"0","1","2","3","4","5","6","7","8","9"},Z134)))&gt;0,SUMPRODUCT(--ISNUMBER(SEARCH({"http","www.","\",".pdf",".jpg",".jpeg",".png",".heic",".xls",".doc",".msg",".eml"},Z134)))&gt;0),1,0),0)</f>
        <v>0</v>
      </c>
    </row>
    <row r="135" customFormat="false" ht="39.75" hidden="false" customHeight="true" outlineLevel="0" collapsed="false">
      <c r="A135" s="57" t="s">
        <v>647</v>
      </c>
      <c r="B135" s="57" t="s">
        <v>218</v>
      </c>
      <c r="C135" s="57" t="str">
        <f aca="false">Flights!$F$8</f>
        <v>MH0088</v>
      </c>
      <c r="D135" s="58" t="n">
        <f aca="false">Flights!$D$8</f>
        <v>46305</v>
      </c>
      <c r="E135" s="57" t="str">
        <f aca="false">Flights!$G$8&amp;"-"&amp;Flights!$H$8</f>
        <v>KUL-NRT</v>
      </c>
      <c r="F135" s="57" t="str">
        <f aca="false">Flights!$K$8</f>
        <v>BC</v>
      </c>
      <c r="G135" s="57" t="s">
        <v>450</v>
      </c>
      <c r="H135" s="57" t="s">
        <v>451</v>
      </c>
      <c r="I135" s="57" t="s">
        <v>620</v>
      </c>
      <c r="J135" s="57" t="s">
        <v>648</v>
      </c>
      <c r="K135" s="67" t="s">
        <v>492</v>
      </c>
      <c r="L135" s="67" t="s">
        <v>622</v>
      </c>
      <c r="M135" s="67" t="s">
        <v>187</v>
      </c>
      <c r="N135" s="67" t="s">
        <v>374</v>
      </c>
      <c r="O135" s="67" t="s">
        <v>623</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file",IF(BL135=0,"INVALID – evidence needs a traceable reference (number, file name or link)",IF(OR(LEN(AX135)&lt;2,ISNUMBER(MATCH(AX135,L_Placeholder,0))),"INVALID – verifier missing",IF(AX135=AU135,"INVALID – verifier must be someone other than the PIC",IF(BH135=1,"INVALID – result not yet available (awaiting / TBC)",IF(AND(AQ135=1,OR(OR(LEN(AY135)&lt;3,ISNUMBER(MATCH(AY135,L_Placeholder,0))),BJ135=1)),"INVALID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CA","")&amp;IF(AND(LEN(BA135)&gt;=2,ISNA(MATCH(BA135,L_Placeholder,0)),TRIM(AB135)=""),"INVALID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IFERROR(IF(OR(SUMPRODUCT(--ISNUMBER(FIND({"0","1","2","3","4","5","6","7","8","9"},Z135)))&gt;0,SUMPRODUCT(--ISNUMBER(SEARCH({"http","www.","\",".pdf",".jpg",".jpeg",".png",".heic",".xls",".doc",".msg",".eml"},Z135)))&gt;0),1,0),0)</f>
        <v>0</v>
      </c>
    </row>
    <row r="136" customFormat="false" ht="41.25" hidden="false" customHeight="true" outlineLevel="0" collapsed="false">
      <c r="A136" s="57" t="s">
        <v>649</v>
      </c>
      <c r="B136" s="57" t="s">
        <v>218</v>
      </c>
      <c r="C136" s="57" t="str">
        <f aca="false">Flights!$F$8</f>
        <v>MH0088</v>
      </c>
      <c r="D136" s="58" t="n">
        <f aca="false">Flights!$D$8</f>
        <v>46305</v>
      </c>
      <c r="E136" s="57" t="str">
        <f aca="false">Flights!$G$8&amp;"-"&amp;Flights!$H$8</f>
        <v>KUL-NRT</v>
      </c>
      <c r="F136" s="57" t="str">
        <f aca="false">Flights!$K$8</f>
        <v>BC</v>
      </c>
      <c r="G136" s="57" t="s">
        <v>450</v>
      </c>
      <c r="H136" s="57" t="s">
        <v>451</v>
      </c>
      <c r="I136" s="57" t="s">
        <v>625</v>
      </c>
      <c r="J136" s="57" t="s">
        <v>650</v>
      </c>
      <c r="K136" s="67" t="s">
        <v>627</v>
      </c>
      <c r="L136" s="67" t="s">
        <v>628</v>
      </c>
      <c r="M136" s="67" t="s">
        <v>442</v>
      </c>
      <c r="N136" s="67" t="s">
        <v>374</v>
      </c>
      <c r="O136" s="67" t="s">
        <v>651</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file",IF(BL136=0,"INVALID – evidence needs a traceable reference (number, file name or link)",IF(OR(LEN(AX136)&lt;2,ISNUMBER(MATCH(AX136,L_Placeholder,0))),"INVALID – verifier missing",IF(AX136=AU136,"INVALID – verifier must be someone other than the PIC",IF(BH136=1,"INVALID – result not yet available (awaiting / TBC)",IF(AND(AQ136=1,OR(OR(LEN(AY136)&lt;3,ISNUMBER(MATCH(AY136,L_Placeholder,0))),BJ136=1)),"INVALID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CA","")&amp;IF(AND(LEN(BA136)&gt;=2,ISNA(MATCH(BA136,L_Placeholder,0)),TRIM(AB136)=""),"INVALID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IFERROR(IF(OR(SUMPRODUCT(--ISNUMBER(FIND({"0","1","2","3","4","5","6","7","8","9"},Z136)))&gt;0,SUMPRODUCT(--ISNUMBER(SEARCH({"http","www.","\",".pdf",".jpg",".jpeg",".png",".heic",".xls",".doc",".msg",".eml"},Z136)))&gt;0),1,0),0)</f>
        <v>0</v>
      </c>
    </row>
    <row r="137" customFormat="false" ht="39.75" hidden="false" customHeight="true" outlineLevel="0" collapsed="false">
      <c r="A137" s="57" t="s">
        <v>652</v>
      </c>
      <c r="B137" s="57" t="s">
        <v>228</v>
      </c>
      <c r="C137" s="57" t="str">
        <f aca="false">Flights!$F$9</f>
        <v>MH0089</v>
      </c>
      <c r="D137" s="58" t="n">
        <f aca="false">Flights!$D$9</f>
        <v>46310</v>
      </c>
      <c r="E137" s="57" t="str">
        <f aca="false">Flights!$G$9&amp;"-"&amp;Flights!$H$9</f>
        <v>NRT-KUL</v>
      </c>
      <c r="F137" s="57" t="str">
        <f aca="false">Flights!$K$9</f>
        <v>EY</v>
      </c>
      <c r="G137" s="57" t="s">
        <v>81</v>
      </c>
      <c r="H137" s="57" t="s">
        <v>369</v>
      </c>
      <c r="I137" s="57" t="s">
        <v>370</v>
      </c>
      <c r="J137" s="57" t="s">
        <v>371</v>
      </c>
      <c r="K137" s="67" t="s">
        <v>372</v>
      </c>
      <c r="L137" s="67" t="s">
        <v>373</v>
      </c>
      <c r="M137" s="67"/>
      <c r="N137" s="67" t="s">
        <v>374</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file",IF(BL137=0,"INVALID – evidence needs a traceable reference (number, file name or link)",IF(OR(LEN(AX137)&lt;2,ISNUMBER(MATCH(AX137,L_Placeholder,0))),"INVALID – verifier missing",IF(AX137=AU137,"INVALID – verifier must be someone other than the PIC",IF(BH137=1,"INVALID – result not yet available (awaiting / TBC)",IF(AND(AQ137=1,OR(OR(LEN(AY137)&lt;3,ISNUMBER(MATCH(AY137,L_Placeholder,0))),BJ137=1)),"INVALID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CA","")&amp;IF(AND(LEN(BA137)&gt;=2,ISNA(MATCH(BA137,L_Placeholder,0)),TRIM(AB137)=""),"INVALID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")))/(LEN(L_PendNeg)+1)),1,0),1)</f>
        <v>0</v>
      </c>
      <c r="BK137" s="61" t="n">
        <f aca="false">IFERROR(IF(SUMPRODUCT((LEN(BF137)-LEN(SUBSTITUTE(BF137," "&amp;L_PendStrict&amp;" "," ")))/(LEN(L_PendStrict)+1))&gt;SUMPRODUCT((LEN(BF137)-LEN(SUBSTITUTE(BF137," "&amp;L_PendNeg&amp;" "," ")))/(LEN(L_PendNeg)+1)),1,0),1)</f>
        <v>0</v>
      </c>
      <c r="BL137" s="61" t="n">
        <f aca="false">IFERROR(IF(OR(SUMPRODUCT(--ISNUMBER(FIND({"0","1","2","3","4","5","6","7","8","9"},Z137)))&gt;0,SUMPRODUCT(--ISNUMBER(SEARCH({"http","www.","\",".pdf",".jpg",".jpeg",".png",".heic",".xls",".doc",".msg",".eml"},Z137)))&gt;0),1,0),0)</f>
        <v>0</v>
      </c>
    </row>
    <row r="138" customFormat="false" ht="39.75" hidden="false" customHeight="true" outlineLevel="0" collapsed="false">
      <c r="A138" s="57" t="s">
        <v>653</v>
      </c>
      <c r="B138" s="57" t="s">
        <v>228</v>
      </c>
      <c r="C138" s="57" t="str">
        <f aca="false">Flights!$F$9</f>
        <v>MH0089</v>
      </c>
      <c r="D138" s="58" t="n">
        <f aca="false">Flights!$D$9</f>
        <v>46310</v>
      </c>
      <c r="E138" s="57" t="str">
        <f aca="false">Flights!$G$9&amp;"-"&amp;Flights!$H$9</f>
        <v>NRT-KUL</v>
      </c>
      <c r="F138" s="57" t="str">
        <f aca="false">Flights!$K$9</f>
        <v>EY</v>
      </c>
      <c r="G138" s="57" t="s">
        <v>81</v>
      </c>
      <c r="H138" s="57" t="s">
        <v>369</v>
      </c>
      <c r="I138" s="57" t="s">
        <v>376</v>
      </c>
      <c r="J138" s="57" t="s">
        <v>377</v>
      </c>
      <c r="K138" s="67" t="s">
        <v>378</v>
      </c>
      <c r="L138" s="67" t="s">
        <v>373</v>
      </c>
      <c r="M138" s="67"/>
      <c r="N138" s="67" t="s">
        <v>374</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file",IF(BL138=0,"INVALID – evidence needs a traceable reference (number, file name or link)",IF(OR(LEN(AX138)&lt;2,ISNUMBER(MATCH(AX138,L_Placeholder,0))),"INVALID – verifier missing",IF(AX138=AU138,"INVALID – verifier must be someone other than the PIC",IF(BH138=1,"INVALID – result not yet available (awaiting / TBC)",IF(AND(AQ138=1,OR(OR(LEN(AY138)&lt;3,ISNUMBER(MATCH(AY138,L_Placeholder,0))),BJ138=1)),"INVALID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CA","")&amp;IF(AND(LEN(BA138)&gt;=2,ISNA(MATCH(BA138,L_Placeholder,0)),TRIM(AB138)=""),"INVALID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")))/(LEN(L_PendNeg)+1)),1,0),1)</f>
        <v>0</v>
      </c>
      <c r="BK138" s="61" t="n">
        <f aca="false">IFERROR(IF(SUMPRODUCT((LEN(BF138)-LEN(SUBSTITUTE(BF138," "&amp;L_PendStrict&amp;" "," ")))/(LEN(L_PendStrict)+1))&gt;SUMPRODUCT((LEN(BF138)-LEN(SUBSTITUTE(BF138," "&amp;L_PendNeg&amp;" "," ")))/(LEN(L_PendNeg)+1)),1,0),1)</f>
        <v>0</v>
      </c>
      <c r="BL138" s="61" t="n">
        <f aca="false">IFERROR(IF(OR(SUMPRODUCT(--ISNUMBER(FIND({"0","1","2","3","4","5","6","7","8","9"},Z138)))&gt;0,SUMPRODUCT(--ISNUMBER(SEARCH({"http","www.","\",".pdf",".jpg",".jpeg",".png",".heic",".xls",".doc",".msg",".eml"},Z138)))&gt;0),1,0),0)</f>
        <v>0</v>
      </c>
    </row>
    <row r="139" customFormat="false" ht="41.25" hidden="false" customHeight="true" outlineLevel="0" collapsed="false">
      <c r="A139" s="57" t="s">
        <v>654</v>
      </c>
      <c r="B139" s="57" t="s">
        <v>228</v>
      </c>
      <c r="C139" s="57" t="str">
        <f aca="false">Flights!$F$9</f>
        <v>MH0089</v>
      </c>
      <c r="D139" s="58" t="n">
        <f aca="false">Flights!$D$9</f>
        <v>46310</v>
      </c>
      <c r="E139" s="57" t="str">
        <f aca="false">Flights!$G$9&amp;"-"&amp;Flights!$H$9</f>
        <v>NRT-KUL</v>
      </c>
      <c r="F139" s="57" t="str">
        <f aca="false">Flights!$K$9</f>
        <v>EY</v>
      </c>
      <c r="G139" s="57" t="s">
        <v>81</v>
      </c>
      <c r="H139" s="57" t="s">
        <v>369</v>
      </c>
      <c r="I139" s="57" t="s">
        <v>380</v>
      </c>
      <c r="J139" s="57" t="s">
        <v>381</v>
      </c>
      <c r="K139" s="67" t="s">
        <v>382</v>
      </c>
      <c r="L139" s="67" t="s">
        <v>373</v>
      </c>
      <c r="M139" s="67"/>
      <c r="N139" s="67" t="str">
        <f aca="false">IF(TRIM(Flights!$L$9)="A339","Required","N/A – rule")</f>
        <v>N/A – rule</v>
      </c>
      <c r="O139" s="67" t="s">
        <v>383</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file",IF(BL139=0,"INVALID – evidence needs a traceable reference (number, file name or link)",IF(OR(LEN(AX139)&lt;2,ISNUMBER(MATCH(AX139,L_Placeholder,0))),"INVALID – verifier missing",IF(AX139=AU139,"INVALID – verifier must be someone other than the PIC",IF(BH139=1,"INVALID – result not yet available (awaiting / TBC)",IF(AND(AQ139=1,OR(OR(LEN(AY139)&lt;3,ISNUMBER(MATCH(AY139,L_Placeholder,0))),BJ139=1)),"INVALID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CA","")&amp;IF(AND(LEN(BA139)&gt;=2,ISNA(MATCH(BA139,L_Placeholder,0)),TRIM(AB139)=""),"INVALID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")))/(LEN(L_PendNeg)+1)),1,0),1)</f>
        <v>0</v>
      </c>
      <c r="BK139" s="61" t="n">
        <f aca="false">IFERROR(IF(SUMPRODUCT((LEN(BF139)-LEN(SUBSTITUTE(BF139," "&amp;L_PendStrict&amp;" "," ")))/(LEN(L_PendStrict)+1))&gt;SUMPRODUCT((LEN(BF139)-LEN(SUBSTITUTE(BF139," "&amp;L_PendNeg&amp;" "," ")))/(LEN(L_PendNeg)+1)),1,0),1)</f>
        <v>0</v>
      </c>
      <c r="BL139" s="61" t="n">
        <f aca="false">IFERROR(IF(OR(SUMPRODUCT(--ISNUMBER(FIND({"0","1","2","3","4","5","6","7","8","9"},Z139)))&gt;0,SUMPRODUCT(--ISNUMBER(SEARCH({"http","www.","\",".pdf",".jpg",".jpeg",".png",".heic",".xls",".doc",".msg",".eml"},Z139)))&gt;0),1,0),0)</f>
        <v>0</v>
      </c>
    </row>
    <row r="140" customFormat="false" ht="39.75" hidden="false" customHeight="true" outlineLevel="0" collapsed="false">
      <c r="A140" s="57" t="s">
        <v>655</v>
      </c>
      <c r="B140" s="57" t="s">
        <v>228</v>
      </c>
      <c r="C140" s="57" t="str">
        <f aca="false">Flights!$F$9</f>
        <v>MH0089</v>
      </c>
      <c r="D140" s="58" t="n">
        <f aca="false">Flights!$D$9</f>
        <v>46310</v>
      </c>
      <c r="E140" s="57" t="str">
        <f aca="false">Flights!$G$9&amp;"-"&amp;Flights!$H$9</f>
        <v>NRT-KUL</v>
      </c>
      <c r="F140" s="57" t="str">
        <f aca="false">Flights!$K$9</f>
        <v>EY</v>
      </c>
      <c r="G140" s="57" t="s">
        <v>81</v>
      </c>
      <c r="H140" s="57" t="s">
        <v>369</v>
      </c>
      <c r="I140" s="57" t="s">
        <v>385</v>
      </c>
      <c r="J140" s="57" t="s">
        <v>386</v>
      </c>
      <c r="K140" s="67" t="s">
        <v>387</v>
      </c>
      <c r="L140" s="67" t="s">
        <v>373</v>
      </c>
      <c r="M140" s="67"/>
      <c r="N140" s="67" t="s">
        <v>374</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file",IF(BL140=0,"INVALID – evidence needs a traceable reference (number, file name or link)",IF(OR(LEN(AX140)&lt;2,ISNUMBER(MATCH(AX140,L_Placeholder,0))),"INVALID – verifier missing",IF(AX140=AU140,"INVALID – verifier must be someone other than the PIC",IF(BH140=1,"INVALID – result not yet available (awaiting / TBC)",IF(AND(AQ140=1,OR(OR(LEN(AY140)&lt;3,ISNUMBER(MATCH(AY140,L_Placeholder,0))),BJ140=1)),"INVALID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CA","")&amp;IF(AND(LEN(BA140)&gt;=2,ISNA(MATCH(BA140,L_Placeholder,0)),TRIM(AB140)=""),"INVALID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")))/(LEN(L_PendNeg)+1)),1,0),1)</f>
        <v>0</v>
      </c>
      <c r="BK140" s="61" t="n">
        <f aca="false">IFERROR(IF(SUMPRODUCT((LEN(BF140)-LEN(SUBSTITUTE(BF140," "&amp;L_PendStrict&amp;" "," ")))/(LEN(L_PendStrict)+1))&gt;SUMPRODUCT((LEN(BF140)-LEN(SUBSTITUTE(BF140," "&amp;L_PendNeg&amp;" "," ")))/(LEN(L_PendNeg)+1)),1,0),1)</f>
        <v>0</v>
      </c>
      <c r="BL140" s="61" t="n">
        <f aca="false">IFERROR(IF(OR(SUMPRODUCT(--ISNUMBER(FIND({"0","1","2","3","4","5","6","7","8","9"},Z140)))&gt;0,SUMPRODUCT(--ISNUMBER(SEARCH({"http","www.","\",".pdf",".jpg",".jpeg",".png",".heic",".xls",".doc",".msg",".eml"},Z140)))&gt;0),1,0),0)</f>
        <v>0</v>
      </c>
    </row>
    <row r="141" customFormat="false" ht="39.75" hidden="false" customHeight="true" outlineLevel="0" collapsed="false">
      <c r="A141" s="57" t="s">
        <v>656</v>
      </c>
      <c r="B141" s="57" t="s">
        <v>228</v>
      </c>
      <c r="C141" s="57" t="str">
        <f aca="false">Flights!$F$9</f>
        <v>MH0089</v>
      </c>
      <c r="D141" s="58" t="n">
        <f aca="false">Flights!$D$9</f>
        <v>46310</v>
      </c>
      <c r="E141" s="57" t="str">
        <f aca="false">Flights!$G$9&amp;"-"&amp;Flights!$H$9</f>
        <v>NRT-KUL</v>
      </c>
      <c r="F141" s="57" t="str">
        <f aca="false">Flights!$K$9</f>
        <v>EY</v>
      </c>
      <c r="G141" s="57" t="s">
        <v>81</v>
      </c>
      <c r="H141" s="57" t="s">
        <v>369</v>
      </c>
      <c r="I141" s="57" t="s">
        <v>389</v>
      </c>
      <c r="J141" s="57" t="s">
        <v>390</v>
      </c>
      <c r="K141" s="67" t="s">
        <v>391</v>
      </c>
      <c r="L141" s="67" t="s">
        <v>373</v>
      </c>
      <c r="M141" s="67"/>
      <c r="N141" s="67" t="s">
        <v>374</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file",IF(BL141=0,"INVALID – evidence needs a traceable reference (number, file name or link)",IF(OR(LEN(AX141)&lt;2,ISNUMBER(MATCH(AX141,L_Placeholder,0))),"INVALID – verifier missing",IF(AX141=AU141,"INVALID – verifier must be someone other than the PIC",IF(BH141=1,"INVALID – result not yet available (awaiting / TBC)",IF(AND(AQ141=1,OR(OR(LEN(AY141)&lt;3,ISNUMBER(MATCH(AY141,L_Placeholder,0))),BJ141=1)),"INVALID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CA","")&amp;IF(AND(LEN(BA141)&gt;=2,ISNA(MATCH(BA141,L_Placeholder,0)),TRIM(AB141)=""),"INVALID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")))/(LEN(L_PendNeg)+1)),1,0),1)</f>
        <v>0</v>
      </c>
      <c r="BK141" s="61" t="n">
        <f aca="false">IFERROR(IF(SUMPRODUCT((LEN(BF141)-LEN(SUBSTITUTE(BF141," "&amp;L_PendStrict&amp;" "," ")))/(LEN(L_PendStrict)+1))&gt;SUMPRODUCT((LEN(BF141)-LEN(SUBSTITUTE(BF141," "&amp;L_PendNeg&amp;" "," ")))/(LEN(L_PendNeg)+1)),1,0),1)</f>
        <v>0</v>
      </c>
      <c r="BL141" s="61" t="n">
        <f aca="false">IFERROR(IF(OR(SUMPRODUCT(--ISNUMBER(FIND({"0","1","2","3","4","5","6","7","8","9"},Z141)))&gt;0,SUMPRODUCT(--ISNUMBER(SEARCH({"http","www.","\",".pdf",".jpg",".jpeg",".png",".heic",".xls",".doc",".msg",".eml"},Z141)))&gt;0),1,0),0)</f>
        <v>0</v>
      </c>
    </row>
    <row r="142" customFormat="false" ht="39.75" hidden="false" customHeight="true" outlineLevel="0" collapsed="false">
      <c r="A142" s="57" t="s">
        <v>657</v>
      </c>
      <c r="B142" s="57" t="s">
        <v>228</v>
      </c>
      <c r="C142" s="57" t="str">
        <f aca="false">Flights!$F$9</f>
        <v>MH0089</v>
      </c>
      <c r="D142" s="58" t="n">
        <f aca="false">Flights!$D$9</f>
        <v>46310</v>
      </c>
      <c r="E142" s="57" t="str">
        <f aca="false">Flights!$G$9&amp;"-"&amp;Flights!$H$9</f>
        <v>NRT-KUL</v>
      </c>
      <c r="F142" s="57" t="str">
        <f aca="false">Flights!$K$9</f>
        <v>EY</v>
      </c>
      <c r="G142" s="57" t="s">
        <v>81</v>
      </c>
      <c r="H142" s="57" t="s">
        <v>369</v>
      </c>
      <c r="I142" s="57" t="s">
        <v>389</v>
      </c>
      <c r="J142" s="57" t="s">
        <v>393</v>
      </c>
      <c r="K142" s="67" t="s">
        <v>394</v>
      </c>
      <c r="L142" s="67" t="s">
        <v>373</v>
      </c>
      <c r="M142" s="67"/>
      <c r="N142" s="67" t="s">
        <v>374</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file",IF(BL142=0,"INVALID – evidence needs a traceable reference (number, file name or link)",IF(OR(LEN(AX142)&lt;2,ISNUMBER(MATCH(AX142,L_Placeholder,0))),"INVALID – verifier missing",IF(AX142=AU142,"INVALID – verifier must be someone other than the PIC",IF(BH142=1,"INVALID – result not yet available (awaiting / TBC)",IF(AND(AQ142=1,OR(OR(LEN(AY142)&lt;3,ISNUMBER(MATCH(AY142,L_Placeholder,0))),BJ142=1)),"INVALID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CA","")&amp;IF(AND(LEN(BA142)&gt;=2,ISNA(MATCH(BA142,L_Placeholder,0)),TRIM(AB142)=""),"INVALID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")))/(LEN(L_PendNeg)+1)),1,0),1)</f>
        <v>0</v>
      </c>
      <c r="BK142" s="61" t="n">
        <f aca="false">IFERROR(IF(SUMPRODUCT((LEN(BF142)-LEN(SUBSTITUTE(BF142," "&amp;L_PendStrict&amp;" "," ")))/(LEN(L_PendStrict)+1))&gt;SUMPRODUCT((LEN(BF142)-LEN(SUBSTITUTE(BF142," "&amp;L_PendNeg&amp;" "," ")))/(LEN(L_PendNeg)+1)),1,0),1)</f>
        <v>0</v>
      </c>
      <c r="BL142" s="61" t="n">
        <f aca="false">IFERROR(IF(OR(SUMPRODUCT(--ISNUMBER(FIND({"0","1","2","3","4","5","6","7","8","9"},Z142)))&gt;0,SUMPRODUCT(--ISNUMBER(SEARCH({"http","www.","\",".pdf",".jpg",".jpeg",".png",".heic",".xls",".doc",".msg",".eml"},Z142)))&gt;0),1,0),0)</f>
        <v>0</v>
      </c>
    </row>
    <row r="143" customFormat="false" ht="39.75" hidden="false" customHeight="true" outlineLevel="0" collapsed="false">
      <c r="A143" s="57" t="s">
        <v>658</v>
      </c>
      <c r="B143" s="57" t="s">
        <v>228</v>
      </c>
      <c r="C143" s="57" t="str">
        <f aca="false">Flights!$F$9</f>
        <v>MH0089</v>
      </c>
      <c r="D143" s="58" t="n">
        <f aca="false">Flights!$D$9</f>
        <v>46310</v>
      </c>
      <c r="E143" s="57" t="str">
        <f aca="false">Flights!$G$9&amp;"-"&amp;Flights!$H$9</f>
        <v>NRT-KUL</v>
      </c>
      <c r="F143" s="57" t="str">
        <f aca="false">Flights!$K$9</f>
        <v>EY</v>
      </c>
      <c r="G143" s="57" t="s">
        <v>81</v>
      </c>
      <c r="H143" s="57" t="s">
        <v>369</v>
      </c>
      <c r="I143" s="57" t="s">
        <v>396</v>
      </c>
      <c r="J143" s="57" t="s">
        <v>397</v>
      </c>
      <c r="K143" s="67" t="s">
        <v>398</v>
      </c>
      <c r="L143" s="67" t="s">
        <v>373</v>
      </c>
      <c r="M143" s="67"/>
      <c r="N143" s="67" t="s">
        <v>374</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file",IF(BL143=0,"INVALID – evidence needs a traceable reference (number, file name or link)",IF(OR(LEN(AX143)&lt;2,ISNUMBER(MATCH(AX143,L_Placeholder,0))),"INVALID – verifier missing",IF(AX143=AU143,"INVALID – verifier must be someone other than the PIC",IF(BH143=1,"INVALID – result not yet available (awaiting / TBC)",IF(AND(AQ143=1,OR(OR(LEN(AY143)&lt;3,ISNUMBER(MATCH(AY143,L_Placeholder,0))),BJ143=1)),"INVALID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CA","")&amp;IF(AND(LEN(BA143)&gt;=2,ISNA(MATCH(BA143,L_Placeholder,0)),TRIM(AB143)=""),"INVALID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")))/(LEN(L_PendNeg)+1)),1,0),1)</f>
        <v>0</v>
      </c>
      <c r="BK143" s="61" t="n">
        <f aca="false">IFERROR(IF(SUMPRODUCT((LEN(BF143)-LEN(SUBSTITUTE(BF143," "&amp;L_PendStrict&amp;" "," ")))/(LEN(L_PendStrict)+1))&gt;SUMPRODUCT((LEN(BF143)-LEN(SUBSTITUTE(BF143," "&amp;L_PendNeg&amp;" "," ")))/(LEN(L_PendNeg)+1)),1,0),1)</f>
        <v>0</v>
      </c>
      <c r="BL143" s="61" t="n">
        <f aca="false">IFERROR(IF(OR(SUMPRODUCT(--ISNUMBER(FIND({"0","1","2","3","4","5","6","7","8","9"},Z143)))&gt;0,SUMPRODUCT(--ISNUMBER(SEARCH({"http","www.","\",".pdf",".jpg",".jpeg",".png",".heic",".xls",".doc",".msg",".eml"},Z143)))&gt;0),1,0),0)</f>
        <v>0</v>
      </c>
    </row>
    <row r="144" customFormat="false" ht="39.75" hidden="false" customHeight="true" outlineLevel="0" collapsed="false">
      <c r="A144" s="57" t="s">
        <v>659</v>
      </c>
      <c r="B144" s="57" t="s">
        <v>228</v>
      </c>
      <c r="C144" s="57" t="str">
        <f aca="false">Flights!$F$9</f>
        <v>MH0089</v>
      </c>
      <c r="D144" s="58" t="n">
        <f aca="false">Flights!$D$9</f>
        <v>46310</v>
      </c>
      <c r="E144" s="57" t="str">
        <f aca="false">Flights!$G$9&amp;"-"&amp;Flights!$H$9</f>
        <v>NRT-KUL</v>
      </c>
      <c r="F144" s="57" t="str">
        <f aca="false">Flights!$K$9</f>
        <v>EY</v>
      </c>
      <c r="G144" s="57" t="s">
        <v>81</v>
      </c>
      <c r="H144" s="57" t="s">
        <v>369</v>
      </c>
      <c r="I144" s="57" t="s">
        <v>396</v>
      </c>
      <c r="J144" s="57" t="s">
        <v>400</v>
      </c>
      <c r="K144" s="67" t="s">
        <v>398</v>
      </c>
      <c r="L144" s="67" t="s">
        <v>373</v>
      </c>
      <c r="M144" s="67"/>
      <c r="N144" s="67" t="s">
        <v>374</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file",IF(BL144=0,"INVALID – evidence needs a traceable reference (number, file name or link)",IF(OR(LEN(AX144)&lt;2,ISNUMBER(MATCH(AX144,L_Placeholder,0))),"INVALID – verifier missing",IF(AX144=AU144,"INVALID – verifier must be someone other than the PIC",IF(BH144=1,"INVALID – result not yet available (awaiting / TBC)",IF(AND(AQ144=1,OR(OR(LEN(AY144)&lt;3,ISNUMBER(MATCH(AY144,L_Placeholder,0))),BJ144=1)),"INVALID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CA","")&amp;IF(AND(LEN(BA144)&gt;=2,ISNA(MATCH(BA144,L_Placeholder,0)),TRIM(AB144)=""),"INVALID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")))/(LEN(L_PendNeg)+1)),1,0),1)</f>
        <v>0</v>
      </c>
      <c r="BK144" s="61" t="n">
        <f aca="false">IFERROR(IF(SUMPRODUCT((LEN(BF144)-LEN(SUBSTITUTE(BF144," "&amp;L_PendStrict&amp;" "," ")))/(LEN(L_PendStrict)+1))&gt;SUMPRODUCT((LEN(BF144)-LEN(SUBSTITUTE(BF144," "&amp;L_PendNeg&amp;" "," ")))/(LEN(L_PendNeg)+1)),1,0),1)</f>
        <v>0</v>
      </c>
      <c r="BL144" s="61" t="n">
        <f aca="false">IFERROR(IF(OR(SUMPRODUCT(--ISNUMBER(FIND({"0","1","2","3","4","5","6","7","8","9"},Z144)))&gt;0,SUMPRODUCT(--ISNUMBER(SEARCH({"http","www.","\",".pdf",".jpg",".jpeg",".png",".heic",".xls",".doc",".msg",".eml"},Z144)))&gt;0),1,0),0)</f>
        <v>0</v>
      </c>
    </row>
    <row r="145" customFormat="false" ht="39.75" hidden="false" customHeight="true" outlineLevel="0" collapsed="false">
      <c r="A145" s="57" t="s">
        <v>660</v>
      </c>
      <c r="B145" s="57" t="s">
        <v>228</v>
      </c>
      <c r="C145" s="57" t="str">
        <f aca="false">Flights!$F$9</f>
        <v>MH0089</v>
      </c>
      <c r="D145" s="58" t="n">
        <f aca="false">Flights!$D$9</f>
        <v>46310</v>
      </c>
      <c r="E145" s="57" t="str">
        <f aca="false">Flights!$G$9&amp;"-"&amp;Flights!$H$9</f>
        <v>NRT-KUL</v>
      </c>
      <c r="F145" s="57" t="str">
        <f aca="false">Flights!$K$9</f>
        <v>EY</v>
      </c>
      <c r="G145" s="57" t="s">
        <v>81</v>
      </c>
      <c r="H145" s="57" t="s">
        <v>369</v>
      </c>
      <c r="I145" s="57" t="s">
        <v>402</v>
      </c>
      <c r="J145" s="57" t="s">
        <v>403</v>
      </c>
      <c r="K145" s="67" t="s">
        <v>661</v>
      </c>
      <c r="L145" s="67" t="s">
        <v>582</v>
      </c>
      <c r="M145" s="67"/>
      <c r="N145" s="67" t="s">
        <v>374</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file",IF(BL145=0,"INVALID – evidence needs a traceable reference (number, file name or link)",IF(OR(LEN(AX145)&lt;2,ISNUMBER(MATCH(AX145,L_Placeholder,0))),"INVALID – verifier missing",IF(AX145=AU145,"INVALID – verifier must be someone other than the PIC",IF(BH145=1,"INVALID – result not yet available (awaiting / TBC)",IF(AND(AQ145=1,OR(OR(LEN(AY145)&lt;3,ISNUMBER(MATCH(AY145,L_Placeholder,0))),BJ145=1)),"INVALID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CA","")&amp;IF(AND(LEN(BA145)&gt;=2,ISNA(MATCH(BA145,L_Placeholder,0)),TRIM(AB145)=""),"INVALID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")))/(LEN(L_PendNeg)+1)),1,0),1)</f>
        <v>0</v>
      </c>
      <c r="BK145" s="61" t="n">
        <f aca="false">IFERROR(IF(SUMPRODUCT((LEN(BF145)-LEN(SUBSTITUTE(BF145," "&amp;L_PendStrict&amp;" "," ")))/(LEN(L_PendStrict)+1))&gt;SUMPRODUCT((LEN(BF145)-LEN(SUBSTITUTE(BF145," "&amp;L_PendNeg&amp;" "," ")))/(LEN(L_PendNeg)+1)),1,0),1)</f>
        <v>0</v>
      </c>
      <c r="BL145" s="61" t="n">
        <f aca="false">IFERROR(IF(OR(SUMPRODUCT(--ISNUMBER(FIND({"0","1","2","3","4","5","6","7","8","9"},Z145)))&gt;0,SUMPRODUCT(--ISNUMBER(SEARCH({"http","www.","\",".pdf",".jpg",".jpeg",".png",".heic",".xls",".doc",".msg",".eml"},Z145)))&gt;0),1,0),0)</f>
        <v>0</v>
      </c>
    </row>
    <row r="146" customFormat="false" ht="91.5" hidden="false" customHeight="true" outlineLevel="0" collapsed="false">
      <c r="A146" s="57" t="s">
        <v>662</v>
      </c>
      <c r="B146" s="57" t="s">
        <v>228</v>
      </c>
      <c r="C146" s="57" t="str">
        <f aca="false">Flights!$F$9</f>
        <v>MH0089</v>
      </c>
      <c r="D146" s="58" t="n">
        <f aca="false">Flights!$D$9</f>
        <v>46310</v>
      </c>
      <c r="E146" s="57" t="str">
        <f aca="false">Flights!$G$9&amp;"-"&amp;Flights!$H$9</f>
        <v>NRT-KUL</v>
      </c>
      <c r="F146" s="57" t="str">
        <f aca="false">Flights!$K$9</f>
        <v>EY</v>
      </c>
      <c r="G146" s="57" t="s">
        <v>81</v>
      </c>
      <c r="H146" s="57" t="s">
        <v>369</v>
      </c>
      <c r="I146" s="57" t="s">
        <v>402</v>
      </c>
      <c r="J146" s="57" t="s">
        <v>663</v>
      </c>
      <c r="K146" s="67" t="s">
        <v>664</v>
      </c>
      <c r="L146" s="67" t="s">
        <v>665</v>
      </c>
      <c r="M146" s="67"/>
      <c r="N146" s="67" t="s">
        <v>435</v>
      </c>
      <c r="O146" s="67" t="s">
        <v>666</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file",IF(BL146=0,"INVALID – evidence needs a traceable reference (number, file name or link)",IF(OR(LEN(AX146)&lt;2,ISNUMBER(MATCH(AX146,L_Placeholder,0))),"INVALID – verifier missing",IF(AX146=AU146,"INVALID – verifier must be someone other than the PIC",IF(BH146=1,"INVALID – result not yet available (awaiting / TBC)",IF(AND(AQ146=1,OR(OR(LEN(AY146)&lt;3,ISNUMBER(MATCH(AY146,L_Placeholder,0))),BJ146=1)),"INVALID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CA","")&amp;IF(AND(LEN(BA146)&gt;=2,ISNA(MATCH(BA146,L_Placeholder,0)),TRIM(AB146)=""),"INVALID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")))/(LEN(L_PendNeg)+1)),1,0),1)</f>
        <v>0</v>
      </c>
      <c r="BK146" s="61" t="n">
        <f aca="false">IFERROR(IF(SUMPRODUCT((LEN(BF146)-LEN(SUBSTITUTE(BF146," "&amp;L_PendStrict&amp;" "," ")))/(LEN(L_PendStrict)+1))&gt;SUMPRODUCT((LEN(BF146)-LEN(SUBSTITUTE(BF146," "&amp;L_PendNeg&amp;" "," ")))/(LEN(L_PendNeg)+1)),1,0),1)</f>
        <v>0</v>
      </c>
      <c r="BL146" s="61" t="n">
        <f aca="false">IFERROR(IF(OR(SUMPRODUCT(--ISNUMBER(FIND({"0","1","2","3","4","5","6","7","8","9"},Z146)))&gt;0,SUMPRODUCT(--ISNUMBER(SEARCH({"http","www.","\",".pdf",".jpg",".jpeg",".png",".heic",".xls",".doc",".msg",".eml"},Z146)))&gt;0),1,0),0)</f>
        <v>0</v>
      </c>
    </row>
    <row r="147" customFormat="false" ht="39.75" hidden="false" customHeight="true" outlineLevel="0" collapsed="false">
      <c r="A147" s="57" t="s">
        <v>667</v>
      </c>
      <c r="B147" s="57" t="s">
        <v>228</v>
      </c>
      <c r="C147" s="57" t="str">
        <f aca="false">Flights!$F$9</f>
        <v>MH0089</v>
      </c>
      <c r="D147" s="58" t="n">
        <f aca="false">Flights!$D$9</f>
        <v>46310</v>
      </c>
      <c r="E147" s="57" t="str">
        <f aca="false">Flights!$G$9&amp;"-"&amp;Flights!$H$9</f>
        <v>NRT-KUL</v>
      </c>
      <c r="F147" s="57" t="str">
        <f aca="false">Flights!$K$9</f>
        <v>EY</v>
      </c>
      <c r="G147" s="57" t="s">
        <v>83</v>
      </c>
      <c r="H147" s="57" t="s">
        <v>369</v>
      </c>
      <c r="I147" s="57" t="s">
        <v>370</v>
      </c>
      <c r="J147" s="57" t="s">
        <v>407</v>
      </c>
      <c r="K147" s="67" t="s">
        <v>408</v>
      </c>
      <c r="L147" s="67" t="s">
        <v>409</v>
      </c>
      <c r="M147" s="67"/>
      <c r="N147" s="67" t="s">
        <v>374</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file",IF(BL147=0,"INVALID – evidence needs a traceable reference (number, file name or link)",IF(OR(LEN(AX147)&lt;2,ISNUMBER(MATCH(AX147,L_Placeholder,0))),"INVALID – verifier missing",IF(AX147=AU147,"INVALID – verifier must be someone other than the PIC",IF(BH147=1,"INVALID – result not yet available (awaiting / TBC)",IF(AND(AQ147=1,OR(OR(LEN(AY147)&lt;3,ISNUMBER(MATCH(AY147,L_Placeholder,0))),BJ147=1)),"INVALID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CA","")&amp;IF(AND(LEN(BA147)&gt;=2,ISNA(MATCH(BA147,L_Placeholder,0)),TRIM(AB147)=""),"INVALID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")))/(LEN(L_PendNeg)+1)),1,0),1)</f>
        <v>0</v>
      </c>
      <c r="BK147" s="61" t="n">
        <f aca="false">IFERROR(IF(SUMPRODUCT((LEN(BF147)-LEN(SUBSTITUTE(BF147," "&amp;L_PendStrict&amp;" "," ")))/(LEN(L_PendStrict)+1))&gt;SUMPRODUCT((LEN(BF147)-LEN(SUBSTITUTE(BF147," "&amp;L_PendNeg&amp;" "," ")))/(LEN(L_PendNeg)+1)),1,0),1)</f>
        <v>0</v>
      </c>
      <c r="BL147" s="61" t="n">
        <f aca="false">IFERROR(IF(OR(SUMPRODUCT(--ISNUMBER(FIND({"0","1","2","3","4","5","6","7","8","9"},Z147)))&gt;0,SUMPRODUCT(--ISNUMBER(SEARCH({"http","www.","\",".pdf",".jpg",".jpeg",".png",".heic",".xls",".doc",".msg",".eml"},Z147)))&gt;0),1,0),0)</f>
        <v>0</v>
      </c>
    </row>
    <row r="148" customFormat="false" ht="39.75" hidden="false" customHeight="true" outlineLevel="0" collapsed="false">
      <c r="A148" s="57" t="s">
        <v>668</v>
      </c>
      <c r="B148" s="57" t="s">
        <v>228</v>
      </c>
      <c r="C148" s="57" t="str">
        <f aca="false">Flights!$F$9</f>
        <v>MH0089</v>
      </c>
      <c r="D148" s="58" t="n">
        <f aca="false">Flights!$D$9</f>
        <v>46310</v>
      </c>
      <c r="E148" s="57" t="str">
        <f aca="false">Flights!$G$9&amp;"-"&amp;Flights!$H$9</f>
        <v>NRT-KUL</v>
      </c>
      <c r="F148" s="57" t="str">
        <f aca="false">Flights!$K$9</f>
        <v>EY</v>
      </c>
      <c r="G148" s="57" t="s">
        <v>411</v>
      </c>
      <c r="H148" s="57" t="s">
        <v>369</v>
      </c>
      <c r="I148" s="57" t="s">
        <v>370</v>
      </c>
      <c r="J148" s="57" t="s">
        <v>412</v>
      </c>
      <c r="K148" s="67"/>
      <c r="L148" s="67" t="s">
        <v>413</v>
      </c>
      <c r="M148" s="67"/>
      <c r="N148" s="67" t="s">
        <v>374</v>
      </c>
      <c r="O148" s="67" t="s">
        <v>414</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file",IF(BL148=0,"INVALID – evidence needs a traceable reference (number, file name or link)",IF(OR(LEN(AX148)&lt;2,ISNUMBER(MATCH(AX148,L_Placeholder,0))),"INVALID – verifier missing",IF(AX148=AU148,"INVALID – verifier must be someone other than the PIC",IF(BH148=1,"INVALID – result not yet available (awaiting / TBC)",IF(AND(AQ148=1,OR(OR(LEN(AY148)&lt;3,ISNUMBER(MATCH(AY148,L_Placeholder,0))),BJ148=1)),"INVALID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CA","")&amp;IF(AND(LEN(BA148)&gt;=2,ISNA(MATCH(BA148,L_Placeholder,0)),TRIM(AB148)=""),"INVALID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")))/(LEN(L_PendNeg)+1)),1,0),1)</f>
        <v>0</v>
      </c>
      <c r="BK148" s="61" t="n">
        <f aca="false">IFERROR(IF(SUMPRODUCT((LEN(BF148)-LEN(SUBSTITUTE(BF148," "&amp;L_PendStrict&amp;" "," ")))/(LEN(L_PendStrict)+1))&gt;SUMPRODUCT((LEN(BF148)-LEN(SUBSTITUTE(BF148," "&amp;L_PendNeg&amp;" "," ")))/(LEN(L_PendNeg)+1)),1,0),1)</f>
        <v>0</v>
      </c>
      <c r="BL148" s="61" t="n">
        <f aca="false">IFERROR(IF(OR(SUMPRODUCT(--ISNUMBER(FIND({"0","1","2","3","4","5","6","7","8","9"},Z148)))&gt;0,SUMPRODUCT(--ISNUMBER(SEARCH({"http","www.","\",".pdf",".jpg",".jpeg",".png",".heic",".xls",".doc",".msg",".eml"},Z148)))&gt;0),1,0),0)</f>
        <v>0</v>
      </c>
    </row>
    <row r="149" customFormat="false" ht="39.75" hidden="false" customHeight="true" outlineLevel="0" collapsed="false">
      <c r="A149" s="57" t="s">
        <v>669</v>
      </c>
      <c r="B149" s="57" t="s">
        <v>228</v>
      </c>
      <c r="C149" s="57" t="str">
        <f aca="false">Flights!$F$9</f>
        <v>MH0089</v>
      </c>
      <c r="D149" s="58" t="n">
        <f aca="false">Flights!$D$9</f>
        <v>46310</v>
      </c>
      <c r="E149" s="57" t="str">
        <f aca="false">Flights!$G$9&amp;"-"&amp;Flights!$H$9</f>
        <v>NRT-KUL</v>
      </c>
      <c r="F149" s="57" t="str">
        <f aca="false">Flights!$K$9</f>
        <v>EY</v>
      </c>
      <c r="G149" s="57" t="s">
        <v>411</v>
      </c>
      <c r="H149" s="57" t="s">
        <v>369</v>
      </c>
      <c r="I149" s="57" t="s">
        <v>370</v>
      </c>
      <c r="J149" s="57" t="s">
        <v>416</v>
      </c>
      <c r="K149" s="67" t="s">
        <v>417</v>
      </c>
      <c r="L149" s="67" t="s">
        <v>413</v>
      </c>
      <c r="M149" s="67"/>
      <c r="N149" s="67" t="s">
        <v>374</v>
      </c>
      <c r="O149" s="67" t="s">
        <v>414</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file",IF(BL149=0,"INVALID – evidence needs a traceable reference (number, file name or link)",IF(OR(LEN(AX149)&lt;2,ISNUMBER(MATCH(AX149,L_Placeholder,0))),"INVALID – verifier missing",IF(AX149=AU149,"INVALID – verifier must be someone other than the PIC",IF(BH149=1,"INVALID – result not yet available (awaiting / TBC)",IF(AND(AQ149=1,OR(OR(LEN(AY149)&lt;3,ISNUMBER(MATCH(AY149,L_Placeholder,0))),BJ149=1)),"INVALID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CA","")&amp;IF(AND(LEN(BA149)&gt;=2,ISNA(MATCH(BA149,L_Placeholder,0)),TRIM(AB149)=""),"INVALID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")))/(LEN(L_PendNeg)+1)),1,0),1)</f>
        <v>0</v>
      </c>
      <c r="BK149" s="61" t="n">
        <f aca="false">IFERROR(IF(SUMPRODUCT((LEN(BF149)-LEN(SUBSTITUTE(BF149," "&amp;L_PendStrict&amp;" "," ")))/(LEN(L_PendStrict)+1))&gt;SUMPRODUCT((LEN(BF149)-LEN(SUBSTITUTE(BF149," "&amp;L_PendNeg&amp;" "," ")))/(LEN(L_PendNeg)+1)),1,0),1)</f>
        <v>0</v>
      </c>
      <c r="BL149" s="61" t="n">
        <f aca="false">IFERROR(IF(OR(SUMPRODUCT(--ISNUMBER(FIND({"0","1","2","3","4","5","6","7","8","9"},Z149)))&gt;0,SUMPRODUCT(--ISNUMBER(SEARCH({"http","www.","\",".pdf",".jpg",".jpeg",".png",".heic",".xls",".doc",".msg",".eml"},Z149)))&gt;0),1,0),0)</f>
        <v>0</v>
      </c>
    </row>
    <row r="150" customFormat="false" ht="39.75" hidden="false" customHeight="true" outlineLevel="0" collapsed="false">
      <c r="A150" s="57" t="s">
        <v>670</v>
      </c>
      <c r="B150" s="57" t="s">
        <v>228</v>
      </c>
      <c r="C150" s="57" t="str">
        <f aca="false">Flights!$F$9</f>
        <v>MH0089</v>
      </c>
      <c r="D150" s="58" t="n">
        <f aca="false">Flights!$D$9</f>
        <v>46310</v>
      </c>
      <c r="E150" s="57" t="str">
        <f aca="false">Flights!$G$9&amp;"-"&amp;Flights!$H$9</f>
        <v>NRT-KUL</v>
      </c>
      <c r="F150" s="57" t="str">
        <f aca="false">Flights!$K$9</f>
        <v>EY</v>
      </c>
      <c r="G150" s="57" t="s">
        <v>411</v>
      </c>
      <c r="H150" s="57" t="s">
        <v>369</v>
      </c>
      <c r="I150" s="57" t="s">
        <v>419</v>
      </c>
      <c r="J150" s="57" t="s">
        <v>420</v>
      </c>
      <c r="K150" s="67"/>
      <c r="L150" s="67" t="s">
        <v>413</v>
      </c>
      <c r="M150" s="67"/>
      <c r="N150" s="67" t="s">
        <v>374</v>
      </c>
      <c r="O150" s="67" t="s">
        <v>414</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file",IF(BL150=0,"INVALID – evidence needs a traceable reference (number, file name or link)",IF(OR(LEN(AX150)&lt;2,ISNUMBER(MATCH(AX150,L_Placeholder,0))),"INVALID – verifier missing",IF(AX150=AU150,"INVALID – verifier must be someone other than the PIC",IF(BH150=1,"INVALID – result not yet available (awaiting / TBC)",IF(AND(AQ150=1,OR(OR(LEN(AY150)&lt;3,ISNUMBER(MATCH(AY150,L_Placeholder,0))),BJ150=1)),"INVALID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CA","")&amp;IF(AND(LEN(BA150)&gt;=2,ISNA(MATCH(BA150,L_Placeholder,0)),TRIM(AB150)=""),"INVALID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")))/(LEN(L_PendNeg)+1)),1,0),1)</f>
        <v>0</v>
      </c>
      <c r="BK150" s="61" t="n">
        <f aca="false">IFERROR(IF(SUMPRODUCT((LEN(BF150)-LEN(SUBSTITUTE(BF150," "&amp;L_PendStrict&amp;" "," ")))/(LEN(L_PendStrict)+1))&gt;SUMPRODUCT((LEN(BF150)-LEN(SUBSTITUTE(BF150," "&amp;L_PendNeg&amp;" "," ")))/(LEN(L_PendNeg)+1)),1,0),1)</f>
        <v>0</v>
      </c>
      <c r="BL150" s="61" t="n">
        <f aca="false">IFERROR(IF(OR(SUMPRODUCT(--ISNUMBER(FIND({"0","1","2","3","4","5","6","7","8","9"},Z150)))&gt;0,SUMPRODUCT(--ISNUMBER(SEARCH({"http","www.","\",".pdf",".jpg",".jpeg",".png",".heic",".xls",".doc",".msg",".eml"},Z150)))&gt;0),1,0),0)</f>
        <v>0</v>
      </c>
    </row>
    <row r="151" customFormat="false" ht="39.75" hidden="false" customHeight="true" outlineLevel="0" collapsed="false">
      <c r="A151" s="57" t="s">
        <v>671</v>
      </c>
      <c r="B151" s="57" t="s">
        <v>228</v>
      </c>
      <c r="C151" s="57" t="str">
        <f aca="false">Flights!$F$9</f>
        <v>MH0089</v>
      </c>
      <c r="D151" s="58" t="n">
        <f aca="false">Flights!$D$9</f>
        <v>46310</v>
      </c>
      <c r="E151" s="57" t="str">
        <f aca="false">Flights!$G$9&amp;"-"&amp;Flights!$H$9</f>
        <v>NRT-KUL</v>
      </c>
      <c r="F151" s="57" t="str">
        <f aca="false">Flights!$K$9</f>
        <v>EY</v>
      </c>
      <c r="G151" s="57" t="s">
        <v>411</v>
      </c>
      <c r="H151" s="57" t="s">
        <v>369</v>
      </c>
      <c r="I151" s="57" t="s">
        <v>419</v>
      </c>
      <c r="J151" s="57" t="s">
        <v>422</v>
      </c>
      <c r="K151" s="67"/>
      <c r="L151" s="67" t="s">
        <v>413</v>
      </c>
      <c r="M151" s="67"/>
      <c r="N151" s="67" t="s">
        <v>374</v>
      </c>
      <c r="O151" s="67" t="s">
        <v>414</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file",IF(BL151=0,"INVALID – evidence needs a traceable reference (number, file name or link)",IF(OR(LEN(AX151)&lt;2,ISNUMBER(MATCH(AX151,L_Placeholder,0))),"INVALID – verifier missing",IF(AX151=AU151,"INVALID – verifier must be someone other than the PIC",IF(BH151=1,"INVALID – result not yet available (awaiting / TBC)",IF(AND(AQ151=1,OR(OR(LEN(AY151)&lt;3,ISNUMBER(MATCH(AY151,L_Placeholder,0))),BJ151=1)),"INVALID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CA","")&amp;IF(AND(LEN(BA151)&gt;=2,ISNA(MATCH(BA151,L_Placeholder,0)),TRIM(AB151)=""),"INVALID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")))/(LEN(L_PendNeg)+1)),1,0),1)</f>
        <v>0</v>
      </c>
      <c r="BK151" s="61" t="n">
        <f aca="false">IFERROR(IF(SUMPRODUCT((LEN(BF151)-LEN(SUBSTITUTE(BF151," "&amp;L_PendStrict&amp;" "," ")))/(LEN(L_PendStrict)+1))&gt;SUMPRODUCT((LEN(BF151)-LEN(SUBSTITUTE(BF151," "&amp;L_PendNeg&amp;" "," ")))/(LEN(L_PendNeg)+1)),1,0),1)</f>
        <v>0</v>
      </c>
      <c r="BL151" s="61" t="n">
        <f aca="false">IFERROR(IF(OR(SUMPRODUCT(--ISNUMBER(FIND({"0","1","2","3","4","5","6","7","8","9"},Z151)))&gt;0,SUMPRODUCT(--ISNUMBER(SEARCH({"http","www.","\",".pdf",".jpg",".jpeg",".png",".heic",".xls",".doc",".msg",".eml"},Z151)))&gt;0),1,0),0)</f>
        <v>0</v>
      </c>
    </row>
    <row r="152" customFormat="false" ht="39.75" hidden="false" customHeight="true" outlineLevel="0" collapsed="false">
      <c r="A152" s="57" t="s">
        <v>672</v>
      </c>
      <c r="B152" s="57" t="s">
        <v>228</v>
      </c>
      <c r="C152" s="57" t="str">
        <f aca="false">Flights!$F$9</f>
        <v>MH0089</v>
      </c>
      <c r="D152" s="58" t="n">
        <f aca="false">Flights!$D$9</f>
        <v>46310</v>
      </c>
      <c r="E152" s="57" t="str">
        <f aca="false">Flights!$G$9&amp;"-"&amp;Flights!$H$9</f>
        <v>NRT-KUL</v>
      </c>
      <c r="F152" s="57" t="str">
        <f aca="false">Flights!$K$9</f>
        <v>EY</v>
      </c>
      <c r="G152" s="57" t="s">
        <v>411</v>
      </c>
      <c r="H152" s="57" t="s">
        <v>369</v>
      </c>
      <c r="I152" s="57" t="s">
        <v>419</v>
      </c>
      <c r="J152" s="57" t="s">
        <v>424</v>
      </c>
      <c r="K152" s="67"/>
      <c r="L152" s="67" t="s">
        <v>413</v>
      </c>
      <c r="M152" s="67"/>
      <c r="N152" s="67" t="s">
        <v>374</v>
      </c>
      <c r="O152" s="67" t="s">
        <v>414</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file",IF(BL152=0,"INVALID – evidence needs a traceable reference (number, file name or link)",IF(OR(LEN(AX152)&lt;2,ISNUMBER(MATCH(AX152,L_Placeholder,0))),"INVALID – verifier missing",IF(AX152=AU152,"INVALID – verifier must be someone other than the PIC",IF(BH152=1,"INVALID – result not yet available (awaiting / TBC)",IF(AND(AQ152=1,OR(OR(LEN(AY152)&lt;3,ISNUMBER(MATCH(AY152,L_Placeholder,0))),BJ152=1)),"INVALID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CA","")&amp;IF(AND(LEN(BA152)&gt;=2,ISNA(MATCH(BA152,L_Placeholder,0)),TRIM(AB152)=""),"INVALID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")))/(LEN(L_PendNeg)+1)),1,0),1)</f>
        <v>0</v>
      </c>
      <c r="BK152" s="61" t="n">
        <f aca="false">IFERROR(IF(SUMPRODUCT((LEN(BF152)-LEN(SUBSTITUTE(BF152," "&amp;L_PendStrict&amp;" "," ")))/(LEN(L_PendStrict)+1))&gt;SUMPRODUCT((LEN(BF152)-LEN(SUBSTITUTE(BF152," "&amp;L_PendNeg&amp;" "," ")))/(LEN(L_PendNeg)+1)),1,0),1)</f>
        <v>0</v>
      </c>
      <c r="BL152" s="61" t="n">
        <f aca="false">IFERROR(IF(OR(SUMPRODUCT(--ISNUMBER(FIND({"0","1","2","3","4","5","6","7","8","9"},Z152)))&gt;0,SUMPRODUCT(--ISNUMBER(SEARCH({"http","www.","\",".pdf",".jpg",".jpeg",".png",".heic",".xls",".doc",".msg",".eml"},Z152)))&gt;0),1,0),0)</f>
        <v>0</v>
      </c>
    </row>
    <row r="153" customFormat="false" ht="141" hidden="false" customHeight="true" outlineLevel="0" collapsed="false">
      <c r="A153" s="57" t="s">
        <v>673</v>
      </c>
      <c r="B153" s="57" t="s">
        <v>228</v>
      </c>
      <c r="C153" s="57" t="str">
        <f aca="false">Flights!$F$9</f>
        <v>MH0089</v>
      </c>
      <c r="D153" s="58" t="n">
        <f aca="false">Flights!$D$9</f>
        <v>46310</v>
      </c>
      <c r="E153" s="57" t="str">
        <f aca="false">Flights!$G$9&amp;"-"&amp;Flights!$H$9</f>
        <v>NRT-KUL</v>
      </c>
      <c r="F153" s="57" t="str">
        <f aca="false">Flights!$K$9</f>
        <v>EY</v>
      </c>
      <c r="G153" s="57" t="s">
        <v>411</v>
      </c>
      <c r="H153" s="57" t="s">
        <v>369</v>
      </c>
      <c r="I153" s="57" t="s">
        <v>419</v>
      </c>
      <c r="J153" s="57" t="s">
        <v>426</v>
      </c>
      <c r="K153" s="67" t="s">
        <v>427</v>
      </c>
      <c r="L153" s="67" t="s">
        <v>413</v>
      </c>
      <c r="M153" s="67"/>
      <c r="N153" s="67" t="s">
        <v>374</v>
      </c>
      <c r="O153" s="67" t="s">
        <v>414</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file",IF(BL153=0,"INVALID – evidence needs a traceable reference (number, file name or link)",IF(OR(LEN(AX153)&lt;2,ISNUMBER(MATCH(AX153,L_Placeholder,0))),"INVALID – verifier missing",IF(AX153=AU153,"INVALID – verifier must be someone other than the PIC",IF(BH153=1,"INVALID – result not yet available (awaiting / TBC)",IF(AND(AQ153=1,OR(OR(LEN(AY153)&lt;3,ISNUMBER(MATCH(AY153,L_Placeholder,0))),BJ153=1)),"INVALID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CA","")&amp;IF(AND(LEN(BA153)&gt;=2,ISNA(MATCH(BA153,L_Placeholder,0)),TRIM(AB153)=""),"INVALID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")))/(LEN(L_PendNeg)+1)),1,0),1)</f>
        <v>0</v>
      </c>
      <c r="BK153" s="61" t="n">
        <f aca="false">IFERROR(IF(SUMPRODUCT((LEN(BF153)-LEN(SUBSTITUTE(BF153," "&amp;L_PendStrict&amp;" "," ")))/(LEN(L_PendStrict)+1))&gt;SUMPRODUCT((LEN(BF153)-LEN(SUBSTITUTE(BF153," "&amp;L_PendNeg&amp;" "," ")))/(LEN(L_PendNeg)+1)),1,0),1)</f>
        <v>0</v>
      </c>
      <c r="BL153" s="61" t="n">
        <f aca="false">IFERROR(IF(OR(SUMPRODUCT(--ISNUMBER(FIND({"0","1","2","3","4","5","6","7","8","9"},Z153)))&gt;0,SUMPRODUCT(--ISNUMBER(SEARCH({"http","www.","\",".pdf",".jpg",".jpeg",".png",".heic",".xls",".doc",".msg",".eml"},Z153)))&gt;0),1,0),0)</f>
        <v>0</v>
      </c>
    </row>
    <row r="154" customFormat="false" ht="39.75" hidden="false" customHeight="true" outlineLevel="0" collapsed="false">
      <c r="A154" s="57" t="s">
        <v>674</v>
      </c>
      <c r="B154" s="57" t="s">
        <v>228</v>
      </c>
      <c r="C154" s="57" t="str">
        <f aca="false">Flights!$F$9</f>
        <v>MH0089</v>
      </c>
      <c r="D154" s="58" t="n">
        <f aca="false">Flights!$D$9</f>
        <v>46310</v>
      </c>
      <c r="E154" s="57" t="str">
        <f aca="false">Flights!$G$9&amp;"-"&amp;Flights!$H$9</f>
        <v>NRT-KUL</v>
      </c>
      <c r="F154" s="57" t="str">
        <f aca="false">Flights!$K$9</f>
        <v>EY</v>
      </c>
      <c r="G154" s="57" t="s">
        <v>411</v>
      </c>
      <c r="H154" s="57" t="s">
        <v>369</v>
      </c>
      <c r="I154" s="57" t="s">
        <v>419</v>
      </c>
      <c r="J154" s="57" t="s">
        <v>429</v>
      </c>
      <c r="K154" s="67"/>
      <c r="L154" s="67" t="s">
        <v>413</v>
      </c>
      <c r="M154" s="67"/>
      <c r="N154" s="67" t="s">
        <v>374</v>
      </c>
      <c r="O154" s="67" t="s">
        <v>414</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file",IF(BL154=0,"INVALID – evidence needs a traceable reference (number, file name or link)",IF(OR(LEN(AX154)&lt;2,ISNUMBER(MATCH(AX154,L_Placeholder,0))),"INVALID – verifier missing",IF(AX154=AU154,"INVALID – verifier must be someone other than the PIC",IF(BH154=1,"INVALID – result not yet available (awaiting / TBC)",IF(AND(AQ154=1,OR(OR(LEN(AY154)&lt;3,ISNUMBER(MATCH(AY154,L_Placeholder,0))),BJ154=1)),"INVALID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CA","")&amp;IF(AND(LEN(BA154)&gt;=2,ISNA(MATCH(BA154,L_Placeholder,0)),TRIM(AB154)=""),"INVALID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")))/(LEN(L_PendNeg)+1)),1,0),1)</f>
        <v>0</v>
      </c>
      <c r="BK154" s="61" t="n">
        <f aca="false">IFERROR(IF(SUMPRODUCT((LEN(BF154)-LEN(SUBSTITUTE(BF154," "&amp;L_PendStrict&amp;" "," ")))/(LEN(L_PendStrict)+1))&gt;SUMPRODUCT((LEN(BF154)-LEN(SUBSTITUTE(BF154," "&amp;L_PendNeg&amp;" "," ")))/(LEN(L_PendNeg)+1)),1,0),1)</f>
        <v>0</v>
      </c>
      <c r="BL154" s="61" t="n">
        <f aca="false">IFERROR(IF(OR(SUMPRODUCT(--ISNUMBER(FIND({"0","1","2","3","4","5","6","7","8","9"},Z154)))&gt;0,SUMPRODUCT(--ISNUMBER(SEARCH({"http","www.","\",".pdf",".jpg",".jpeg",".png",".heic",".xls",".doc",".msg",".eml"},Z154)))&gt;0),1,0),0)</f>
        <v>0</v>
      </c>
    </row>
    <row r="155" customFormat="false" ht="78.75" hidden="false" customHeight="true" outlineLevel="0" collapsed="false">
      <c r="A155" s="57" t="s">
        <v>675</v>
      </c>
      <c r="B155" s="57" t="s">
        <v>228</v>
      </c>
      <c r="C155" s="57" t="str">
        <f aca="false">Flights!$F$9</f>
        <v>MH0089</v>
      </c>
      <c r="D155" s="58" t="n">
        <f aca="false">Flights!$D$9</f>
        <v>46310</v>
      </c>
      <c r="E155" s="57" t="str">
        <f aca="false">Flights!$G$9&amp;"-"&amp;Flights!$H$9</f>
        <v>NRT-KUL</v>
      </c>
      <c r="F155" s="57" t="str">
        <f aca="false">Flights!$K$9</f>
        <v>EY</v>
      </c>
      <c r="G155" s="57" t="s">
        <v>411</v>
      </c>
      <c r="H155" s="57" t="s">
        <v>369</v>
      </c>
      <c r="I155" s="57" t="s">
        <v>431</v>
      </c>
      <c r="J155" s="57" t="s">
        <v>432</v>
      </c>
      <c r="K155" s="67" t="s">
        <v>433</v>
      </c>
      <c r="L155" s="67" t="s">
        <v>592</v>
      </c>
      <c r="M155" s="67" t="s">
        <v>187</v>
      </c>
      <c r="N155" s="67" t="s">
        <v>435</v>
      </c>
      <c r="O155" s="67" t="s">
        <v>676</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file",IF(BL155=0,"INVALID – evidence needs a traceable reference (number, file name or link)",IF(OR(LEN(AX155)&lt;2,ISNUMBER(MATCH(AX155,L_Placeholder,0))),"INVALID – verifier missing",IF(AX155=AU155,"INVALID – verifier must be someone other than the PIC",IF(BH155=1,"INVALID – result not yet available (awaiting / TBC)",IF(AND(AQ155=1,OR(OR(LEN(AY155)&lt;3,ISNUMBER(MATCH(AY155,L_Placeholder,0))),BJ155=1)),"INVALID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CA","")&amp;IF(AND(LEN(BA155)&gt;=2,ISNA(MATCH(BA155,L_Placeholder,0)),TRIM(AB155)=""),"INVALID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")))/(LEN(L_PendNeg)+1)),1,0),1)</f>
        <v>0</v>
      </c>
      <c r="BK155" s="61" t="n">
        <f aca="false">IFERROR(IF(SUMPRODUCT((LEN(BF155)-LEN(SUBSTITUTE(BF155," "&amp;L_PendStrict&amp;" "," ")))/(LEN(L_PendStrict)+1))&gt;SUMPRODUCT((LEN(BF155)-LEN(SUBSTITUTE(BF155," "&amp;L_PendNeg&amp;" "," ")))/(LEN(L_PendNeg)+1)),1,0),1)</f>
        <v>0</v>
      </c>
      <c r="BL155" s="61" t="n">
        <f aca="false">IFERROR(IF(OR(SUMPRODUCT(--ISNUMBER(FIND({"0","1","2","3","4","5","6","7","8","9"},Z155)))&gt;0,SUMPRODUCT(--ISNUMBER(SEARCH({"http","www.","\",".pdf",".jpg",".jpeg",".png",".heic",".xls",".doc",".msg",".eml"},Z155)))&gt;0),1,0),0)</f>
        <v>0</v>
      </c>
    </row>
    <row r="156" customFormat="false" ht="41.25" hidden="false" customHeight="true" outlineLevel="0" collapsed="false">
      <c r="A156" s="57" t="s">
        <v>677</v>
      </c>
      <c r="B156" s="57" t="s">
        <v>228</v>
      </c>
      <c r="C156" s="57" t="str">
        <f aca="false">Flights!$F$9</f>
        <v>MH0089</v>
      </c>
      <c r="D156" s="58" t="n">
        <f aca="false">Flights!$D$9</f>
        <v>46310</v>
      </c>
      <c r="E156" s="57" t="str">
        <f aca="false">Flights!$G$9&amp;"-"&amp;Flights!$H$9</f>
        <v>NRT-KUL</v>
      </c>
      <c r="F156" s="57" t="str">
        <f aca="false">Flights!$K$9</f>
        <v>EY</v>
      </c>
      <c r="G156" s="57" t="s">
        <v>411</v>
      </c>
      <c r="H156" s="57" t="s">
        <v>369</v>
      </c>
      <c r="I156" s="57" t="s">
        <v>438</v>
      </c>
      <c r="J156" s="57" t="s">
        <v>439</v>
      </c>
      <c r="K156" s="67" t="s">
        <v>440</v>
      </c>
      <c r="L156" s="67" t="s">
        <v>678</v>
      </c>
      <c r="M156" s="67" t="s">
        <v>442</v>
      </c>
      <c r="N156" s="67" t="s">
        <v>374</v>
      </c>
      <c r="O156" s="67" t="s">
        <v>679</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file",IF(BL156=0,"INVALID – evidence needs a traceable reference (number, file name or link)",IF(OR(LEN(AX156)&lt;2,ISNUMBER(MATCH(AX156,L_Placeholder,0))),"INVALID – verifier missing",IF(AX156=AU156,"INVALID – verifier must be someone other than the PIC",IF(BH156=1,"INVALID – result not yet available (awaiting / TBC)",IF(AND(AQ156=1,OR(OR(LEN(AY156)&lt;3,ISNUMBER(MATCH(AY156,L_Placeholder,0))),BJ156=1)),"INVALID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CA","")&amp;IF(AND(LEN(BA156)&gt;=2,ISNA(MATCH(BA156,L_Placeholder,0)),TRIM(AB156)=""),"INVALID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")))/(LEN(L_PendNeg)+1)),1,0),1)</f>
        <v>0</v>
      </c>
      <c r="BK156" s="61" t="n">
        <f aca="false">IFERROR(IF(SUMPRODUCT((LEN(BF156)-LEN(SUBSTITUTE(BF156," "&amp;L_PendStrict&amp;" "," ")))/(LEN(L_PendStrict)+1))&gt;SUMPRODUCT((LEN(BF156)-LEN(SUBSTITUTE(BF156," "&amp;L_PendNeg&amp;" "," ")))/(LEN(L_PendNeg)+1)),1,0),1)</f>
        <v>0</v>
      </c>
      <c r="BL156" s="61" t="n">
        <f aca="false">IFERROR(IF(OR(SUMPRODUCT(--ISNUMBER(FIND({"0","1","2","3","4","5","6","7","8","9"},Z156)))&gt;0,SUMPRODUCT(--ISNUMBER(SEARCH({"http","www.","\",".pdf",".jpg",".jpeg",".png",".heic",".xls",".doc",".msg",".eml"},Z156)))&gt;0),1,0),0)</f>
        <v>0</v>
      </c>
    </row>
    <row r="157" customFormat="false" ht="91.5" hidden="false" customHeight="true" outlineLevel="0" collapsed="false">
      <c r="A157" s="57" t="s">
        <v>680</v>
      </c>
      <c r="B157" s="57" t="s">
        <v>228</v>
      </c>
      <c r="C157" s="57" t="str">
        <f aca="false">Flights!$F$9</f>
        <v>MH0089</v>
      </c>
      <c r="D157" s="58" t="n">
        <f aca="false">Flights!$D$9</f>
        <v>46310</v>
      </c>
      <c r="E157" s="57" t="str">
        <f aca="false">Flights!$G$9&amp;"-"&amp;Flights!$H$9</f>
        <v>NRT-KUL</v>
      </c>
      <c r="F157" s="57" t="str">
        <f aca="false">Flights!$K$9</f>
        <v>EY</v>
      </c>
      <c r="G157" s="57" t="s">
        <v>411</v>
      </c>
      <c r="H157" s="57" t="s">
        <v>369</v>
      </c>
      <c r="I157" s="57" t="s">
        <v>438</v>
      </c>
      <c r="J157" s="57" t="s">
        <v>445</v>
      </c>
      <c r="K157" s="67" t="s">
        <v>446</v>
      </c>
      <c r="L157" s="67" t="s">
        <v>681</v>
      </c>
      <c r="M157" s="67" t="s">
        <v>442</v>
      </c>
      <c r="N157" s="67" t="s">
        <v>374</v>
      </c>
      <c r="O157" s="67" t="s">
        <v>682</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file",IF(BL157=0,"INVALID – evidence needs a traceable reference (number, file name or link)",IF(OR(LEN(AX157)&lt;2,ISNUMBER(MATCH(AX157,L_Placeholder,0))),"INVALID – verifier missing",IF(AX157=AU157,"INVALID – verifier must be someone other than the PIC",IF(BH157=1,"INVALID – result not yet available (awaiting / TBC)",IF(AND(AQ157=1,OR(OR(LEN(AY157)&lt;3,ISNUMBER(MATCH(AY157,L_Placeholder,0))),BJ157=1)),"INVALID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CA","")&amp;IF(AND(LEN(BA157)&gt;=2,ISNA(MATCH(BA157,L_Placeholder,0)),TRIM(AB157)=""),"INVALID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")))/(LEN(L_PendNeg)+1)),1,0),1)</f>
        <v>0</v>
      </c>
      <c r="BK157" s="61" t="n">
        <f aca="false">IFERROR(IF(SUMPRODUCT((LEN(BF157)-LEN(SUBSTITUTE(BF157," "&amp;L_PendStrict&amp;" "," ")))/(LEN(L_PendStrict)+1))&gt;SUMPRODUCT((LEN(BF157)-LEN(SUBSTITUTE(BF157," "&amp;L_PendNeg&amp;" "," ")))/(LEN(L_PendNeg)+1)),1,0),1)</f>
        <v>0</v>
      </c>
      <c r="BL157" s="61" t="n">
        <f aca="false">IFERROR(IF(OR(SUMPRODUCT(--ISNUMBER(FIND({"0","1","2","3","4","5","6","7","8","9"},Z157)))&gt;0,SUMPRODUCT(--ISNUMBER(SEARCH({"http","www.","\",".pdf",".jpg",".jpeg",".png",".heic",".xls",".doc",".msg",".eml"},Z157)))&gt;0),1,0),0)</f>
        <v>0</v>
      </c>
    </row>
    <row r="158" customFormat="false" ht="103.5" hidden="false" customHeight="true" outlineLevel="0" collapsed="false">
      <c r="A158" s="57" t="s">
        <v>683</v>
      </c>
      <c r="B158" s="57" t="s">
        <v>228</v>
      </c>
      <c r="C158" s="57" t="str">
        <f aca="false">Flights!$F$9</f>
        <v>MH0089</v>
      </c>
      <c r="D158" s="58" t="n">
        <f aca="false">Flights!$D$9</f>
        <v>46310</v>
      </c>
      <c r="E158" s="57" t="str">
        <f aca="false">Flights!$G$9&amp;"-"&amp;Flights!$H$9</f>
        <v>NRT-KUL</v>
      </c>
      <c r="F158" s="57" t="str">
        <f aca="false">Flights!$K$9</f>
        <v>EY</v>
      </c>
      <c r="G158" s="57" t="s">
        <v>411</v>
      </c>
      <c r="H158" s="57" t="s">
        <v>369</v>
      </c>
      <c r="I158" s="57" t="s">
        <v>625</v>
      </c>
      <c r="J158" s="57" t="s">
        <v>626</v>
      </c>
      <c r="K158" s="67" t="s">
        <v>627</v>
      </c>
      <c r="L158" s="67" t="s">
        <v>628</v>
      </c>
      <c r="M158" s="67" t="s">
        <v>442</v>
      </c>
      <c r="N158" s="67" t="s">
        <v>435</v>
      </c>
      <c r="O158" s="67" t="s">
        <v>684</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file",IF(BL158=0,"INVALID – evidence needs a traceable reference (number, file name or link)",IF(OR(LEN(AX158)&lt;2,ISNUMBER(MATCH(AX158,L_Placeholder,0))),"INVALID – verifier missing",IF(AX158=AU158,"INVALID – verifier must be someone other than the PIC",IF(BH158=1,"INVALID – result not yet available (awaiting / TBC)",IF(AND(AQ158=1,OR(OR(LEN(AY158)&lt;3,ISNUMBER(MATCH(AY158,L_Placeholder,0))),BJ158=1)),"INVALID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CA","")&amp;IF(AND(LEN(BA158)&gt;=2,ISNA(MATCH(BA158,L_Placeholder,0)),TRIM(AB158)=""),"INVALID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")))/(LEN(L_PendNeg)+1)),1,0),1)</f>
        <v>0</v>
      </c>
      <c r="BK158" s="61" t="n">
        <f aca="false">IFERROR(IF(SUMPRODUCT((LEN(BF158)-LEN(SUBSTITUTE(BF158," "&amp;L_PendStrict&amp;" "," ")))/(LEN(L_PendStrict)+1))&gt;SUMPRODUCT((LEN(BF158)-LEN(SUBSTITUTE(BF158," "&amp;L_PendNeg&amp;" "," ")))/(LEN(L_PendNeg)+1)),1,0),1)</f>
        <v>0</v>
      </c>
      <c r="BL158" s="61" t="n">
        <f aca="false">IFERROR(IF(OR(SUMPRODUCT(--ISNUMBER(FIND({"0","1","2","3","4","5","6","7","8","9"},Z158)))&gt;0,SUMPRODUCT(--ISNUMBER(SEARCH({"http","www.","\",".pdf",".jpg",".jpeg",".png",".heic",".xls",".doc",".msg",".eml"},Z158)))&gt;0),1,0),0)</f>
        <v>0</v>
      </c>
    </row>
    <row r="159" customFormat="false" ht="39.75" hidden="false" customHeight="true" outlineLevel="0" collapsed="false">
      <c r="A159" s="57" t="s">
        <v>685</v>
      </c>
      <c r="B159" s="57" t="s">
        <v>228</v>
      </c>
      <c r="C159" s="57" t="str">
        <f aca="false">Flights!$F$9</f>
        <v>MH0089</v>
      </c>
      <c r="D159" s="58" t="n">
        <f aca="false">Flights!$D$9</f>
        <v>46310</v>
      </c>
      <c r="E159" s="57" t="str">
        <f aca="false">Flights!$G$9&amp;"-"&amp;Flights!$H$9</f>
        <v>NRT-KUL</v>
      </c>
      <c r="F159" s="57" t="str">
        <f aca="false">Flights!$K$9</f>
        <v>EY</v>
      </c>
      <c r="G159" s="57" t="s">
        <v>450</v>
      </c>
      <c r="H159" s="57" t="s">
        <v>451</v>
      </c>
      <c r="I159" s="57" t="s">
        <v>370</v>
      </c>
      <c r="J159" s="57" t="s">
        <v>452</v>
      </c>
      <c r="K159" s="67" t="s">
        <v>417</v>
      </c>
      <c r="L159" s="67" t="s">
        <v>453</v>
      </c>
      <c r="M159" s="67"/>
      <c r="N159" s="67" t="s">
        <v>374</v>
      </c>
      <c r="O159" s="67" t="s">
        <v>454</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file",IF(BL159=0,"INVALID – evidence needs a traceable reference (number, file name or link)",IF(OR(LEN(AX159)&lt;2,ISNUMBER(MATCH(AX159,L_Placeholder,0))),"INVALID – verifier missing",IF(AX159=AU159,"INVALID – verifier must be someone other than the PIC",IF(BH159=1,"INVALID – result not yet available (awaiting / TBC)",IF(AND(AQ159=1,OR(OR(LEN(AY159)&lt;3,ISNUMBER(MATCH(AY159,L_Placeholder,0))),BJ159=1)),"INVALID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CA","")&amp;IF(AND(LEN(BA159)&gt;=2,ISNA(MATCH(BA159,L_Placeholder,0)),TRIM(AB159)=""),"INVALID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IFERROR(IF(OR(SUMPRODUCT(--ISNUMBER(FIND({"0","1","2","3","4","5","6","7","8","9"},Z159)))&gt;0,SUMPRODUCT(--ISNUMBER(SEARCH({"http","www.","\",".pdf",".jpg",".jpeg",".png",".heic",".xls",".doc",".msg",".eml"},Z159)))&gt;0),1,0),0)</f>
        <v>0</v>
      </c>
    </row>
    <row r="160" customFormat="false" ht="39.75" hidden="false" customHeight="true" outlineLevel="0" collapsed="false">
      <c r="A160" s="57" t="s">
        <v>686</v>
      </c>
      <c r="B160" s="57" t="s">
        <v>228</v>
      </c>
      <c r="C160" s="57" t="str">
        <f aca="false">Flights!$F$9</f>
        <v>MH0089</v>
      </c>
      <c r="D160" s="58" t="n">
        <f aca="false">Flights!$D$9</f>
        <v>46310</v>
      </c>
      <c r="E160" s="57" t="str">
        <f aca="false">Flights!$G$9&amp;"-"&amp;Flights!$H$9</f>
        <v>NRT-KUL</v>
      </c>
      <c r="F160" s="57" t="str">
        <f aca="false">Flights!$K$9</f>
        <v>EY</v>
      </c>
      <c r="G160" s="57" t="s">
        <v>450</v>
      </c>
      <c r="H160" s="57" t="s">
        <v>451</v>
      </c>
      <c r="I160" s="57" t="s">
        <v>419</v>
      </c>
      <c r="J160" s="57" t="s">
        <v>456</v>
      </c>
      <c r="K160" s="67" t="s">
        <v>417</v>
      </c>
      <c r="L160" s="67" t="s">
        <v>453</v>
      </c>
      <c r="M160" s="67"/>
      <c r="N160" s="67" t="s">
        <v>374</v>
      </c>
      <c r="O160" s="67" t="s">
        <v>454</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file",IF(BL160=0,"INVALID – evidence needs a traceable reference (number, file name or link)",IF(OR(LEN(AX160)&lt;2,ISNUMBER(MATCH(AX160,L_Placeholder,0))),"INVALID – verifier missing",IF(AX160=AU160,"INVALID – verifier must be someone other than the PIC",IF(BH160=1,"INVALID – result not yet available (awaiting / TBC)",IF(AND(AQ160=1,OR(OR(LEN(AY160)&lt;3,ISNUMBER(MATCH(AY160,L_Placeholder,0))),BJ160=1)),"INVALID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CA","")&amp;IF(AND(LEN(BA160)&gt;=2,ISNA(MATCH(BA160,L_Placeholder,0)),TRIM(AB160)=""),"INVALID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IFERROR(IF(OR(SUMPRODUCT(--ISNUMBER(FIND({"0","1","2","3","4","5","6","7","8","9"},Z160)))&gt;0,SUMPRODUCT(--ISNUMBER(SEARCH({"http","www.","\",".pdf",".jpg",".jpeg",".png",".heic",".xls",".doc",".msg",".eml"},Z160)))&gt;0),1,0),0)</f>
        <v>0</v>
      </c>
    </row>
    <row r="161" customFormat="false" ht="41.25" hidden="false" customHeight="true" outlineLevel="0" collapsed="false">
      <c r="A161" s="57" t="s">
        <v>687</v>
      </c>
      <c r="B161" s="57" t="s">
        <v>228</v>
      </c>
      <c r="C161" s="57" t="str">
        <f aca="false">Flights!$F$9</f>
        <v>MH0089</v>
      </c>
      <c r="D161" s="58" t="n">
        <f aca="false">Flights!$D$9</f>
        <v>46310</v>
      </c>
      <c r="E161" s="57" t="str">
        <f aca="false">Flights!$G$9&amp;"-"&amp;Flights!$H$9</f>
        <v>NRT-KUL</v>
      </c>
      <c r="F161" s="57" t="str">
        <f aca="false">Flights!$K$9</f>
        <v>EY</v>
      </c>
      <c r="G161" s="57" t="s">
        <v>450</v>
      </c>
      <c r="H161" s="57" t="s">
        <v>451</v>
      </c>
      <c r="I161" s="57" t="s">
        <v>402</v>
      </c>
      <c r="J161" s="57" t="s">
        <v>688</v>
      </c>
      <c r="K161" s="67" t="s">
        <v>689</v>
      </c>
      <c r="L161" s="67" t="s">
        <v>690</v>
      </c>
      <c r="M161" s="67"/>
      <c r="N161" s="67" t="s">
        <v>374</v>
      </c>
      <c r="O161" s="67" t="s">
        <v>691</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file",IF(BL161=0,"INVALID – evidence needs a traceable reference (number, file name or link)",IF(OR(LEN(AX161)&lt;2,ISNUMBER(MATCH(AX161,L_Placeholder,0))),"INVALID – verifier missing",IF(AX161=AU161,"INVALID – verifier must be someone other than the PIC",IF(BH161=1,"INVALID – result not yet available (awaiting / TBC)",IF(AND(AQ161=1,OR(OR(LEN(AY161)&lt;3,ISNUMBER(MATCH(AY161,L_Placeholder,0))),BJ161=1)),"INVALID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CA","")&amp;IF(AND(LEN(BA161)&gt;=2,ISNA(MATCH(BA161,L_Placeholder,0)),TRIM(AB161)=""),"INVALID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IFERROR(IF(OR(SUMPRODUCT(--ISNUMBER(FIND({"0","1","2","3","4","5","6","7","8","9"},Z161)))&gt;0,SUMPRODUCT(--ISNUMBER(SEARCH({"http","www.","\",".pdf",".jpg",".jpeg",".png",".heic",".xls",".doc",".msg",".eml"},Z161)))&gt;0),1,0),0)</f>
        <v>0</v>
      </c>
    </row>
    <row r="162" customFormat="false" ht="54" hidden="false" customHeight="true" outlineLevel="0" collapsed="false">
      <c r="A162" s="57" t="s">
        <v>692</v>
      </c>
      <c r="B162" s="57" t="s">
        <v>228</v>
      </c>
      <c r="C162" s="57" t="str">
        <f aca="false">Flights!$F$9</f>
        <v>MH0089</v>
      </c>
      <c r="D162" s="58" t="n">
        <f aca="false">Flights!$D$9</f>
        <v>46310</v>
      </c>
      <c r="E162" s="57" t="str">
        <f aca="false">Flights!$G$9&amp;"-"&amp;Flights!$H$9</f>
        <v>NRT-KUL</v>
      </c>
      <c r="F162" s="57" t="str">
        <f aca="false">Flights!$K$9</f>
        <v>EY</v>
      </c>
      <c r="G162" s="57" t="s">
        <v>450</v>
      </c>
      <c r="H162" s="57" t="s">
        <v>451</v>
      </c>
      <c r="I162" s="57" t="s">
        <v>431</v>
      </c>
      <c r="J162" s="57" t="s">
        <v>458</v>
      </c>
      <c r="K162" s="67" t="s">
        <v>433</v>
      </c>
      <c r="L162" s="67" t="s">
        <v>592</v>
      </c>
      <c r="M162" s="67" t="s">
        <v>187</v>
      </c>
      <c r="N162" s="67" t="s">
        <v>435</v>
      </c>
      <c r="O162" s="67" t="s">
        <v>436</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file",IF(BL162=0,"INVALID – evidence needs a traceable reference (number, file name or link)",IF(OR(LEN(AX162)&lt;2,ISNUMBER(MATCH(AX162,L_Placeholder,0))),"INVALID – verifier missing",IF(AX162=AU162,"INVALID – verifier must be someone other than the PIC",IF(BH162=1,"INVALID – result not yet available (awaiting / TBC)",IF(AND(AQ162=1,OR(OR(LEN(AY162)&lt;3,ISNUMBER(MATCH(AY162,L_Placeholder,0))),BJ162=1)),"INVALID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CA","")&amp;IF(AND(LEN(BA162)&gt;=2,ISNA(MATCH(BA162,L_Placeholder,0)),TRIM(AB162)=""),"INVALID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IFERROR(IF(OR(SUMPRODUCT(--ISNUMBER(FIND({"0","1","2","3","4","5","6","7","8","9"},Z162)))&gt;0,SUMPRODUCT(--ISNUMBER(SEARCH({"http","www.","\",".pdf",".jpg",".jpeg",".png",".heic",".xls",".doc",".msg",".eml"},Z162)))&gt;0),1,0),0)</f>
        <v>0</v>
      </c>
    </row>
    <row r="163" customFormat="false" ht="39.75" hidden="false" customHeight="true" outlineLevel="0" collapsed="false">
      <c r="A163" s="57" t="s">
        <v>693</v>
      </c>
      <c r="B163" s="57" t="s">
        <v>228</v>
      </c>
      <c r="C163" s="57" t="str">
        <f aca="false">Flights!$F$9</f>
        <v>MH0089</v>
      </c>
      <c r="D163" s="58" t="n">
        <f aca="false">Flights!$D$9</f>
        <v>46310</v>
      </c>
      <c r="E163" s="57" t="str">
        <f aca="false">Flights!$G$9&amp;"-"&amp;Flights!$H$9</f>
        <v>NRT-KUL</v>
      </c>
      <c r="F163" s="57" t="str">
        <f aca="false">Flights!$K$9</f>
        <v>EY</v>
      </c>
      <c r="G163" s="57" t="s">
        <v>450</v>
      </c>
      <c r="H163" s="57" t="s">
        <v>451</v>
      </c>
      <c r="I163" s="57" t="s">
        <v>438</v>
      </c>
      <c r="J163" s="57" t="s">
        <v>460</v>
      </c>
      <c r="K163" s="67" t="s">
        <v>440</v>
      </c>
      <c r="L163" s="67" t="s">
        <v>678</v>
      </c>
      <c r="M163" s="67" t="s">
        <v>442</v>
      </c>
      <c r="N163" s="67" t="s">
        <v>374</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file",IF(BL163=0,"INVALID – evidence needs a traceable reference (number, file name or link)",IF(OR(LEN(AX163)&lt;2,ISNUMBER(MATCH(AX163,L_Placeholder,0))),"INVALID – verifier missing",IF(AX163=AU163,"INVALID – verifier must be someone other than the PIC",IF(BH163=1,"INVALID – result not yet available (awaiting / TBC)",IF(AND(AQ163=1,OR(OR(LEN(AY163)&lt;3,ISNUMBER(MATCH(AY163,L_Placeholder,0))),BJ163=1)),"INVALID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CA","")&amp;IF(AND(LEN(BA163)&gt;=2,ISNA(MATCH(BA163,L_Placeholder,0)),TRIM(AB163)=""),"INVALID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IFERROR(IF(OR(SUMPRODUCT(--ISNUMBER(FIND({"0","1","2","3","4","5","6","7","8","9"},Z163)))&gt;0,SUMPRODUCT(--ISNUMBER(SEARCH({"http","www.","\",".pdf",".jpg",".jpeg",".png",".heic",".xls",".doc",".msg",".eml"},Z163)))&gt;0),1,0),0)</f>
        <v>0</v>
      </c>
    </row>
    <row r="164" customFormat="false" ht="54" hidden="false" customHeight="true" outlineLevel="0" collapsed="false">
      <c r="A164" s="57" t="s">
        <v>694</v>
      </c>
      <c r="B164" s="57" t="s">
        <v>228</v>
      </c>
      <c r="C164" s="57" t="str">
        <f aca="false">Flights!$F$9</f>
        <v>MH0089</v>
      </c>
      <c r="D164" s="58" t="n">
        <f aca="false">Flights!$D$9</f>
        <v>46310</v>
      </c>
      <c r="E164" s="57" t="str">
        <f aca="false">Flights!$G$9&amp;"-"&amp;Flights!$H$9</f>
        <v>NRT-KUL</v>
      </c>
      <c r="F164" s="57" t="str">
        <f aca="false">Flights!$K$9</f>
        <v>EY</v>
      </c>
      <c r="G164" s="57" t="s">
        <v>450</v>
      </c>
      <c r="H164" s="57" t="s">
        <v>451</v>
      </c>
      <c r="I164" s="57" t="s">
        <v>438</v>
      </c>
      <c r="J164" s="57" t="s">
        <v>462</v>
      </c>
      <c r="K164" s="67" t="s">
        <v>446</v>
      </c>
      <c r="L164" s="67" t="s">
        <v>681</v>
      </c>
      <c r="M164" s="67" t="s">
        <v>442</v>
      </c>
      <c r="N164" s="67" t="s">
        <v>374</v>
      </c>
      <c r="O164" s="67" t="s">
        <v>695</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file",IF(BL164=0,"INVALID – evidence needs a traceable reference (number, file name or link)",IF(OR(LEN(AX164)&lt;2,ISNUMBER(MATCH(AX164,L_Placeholder,0))),"INVALID – verifier missing",IF(AX164=AU164,"INVALID – verifier must be someone other than the PIC",IF(BH164=1,"INVALID – result not yet available (awaiting / TBC)",IF(AND(AQ164=1,OR(OR(LEN(AY164)&lt;3,ISNUMBER(MATCH(AY164,L_Placeholder,0))),BJ164=1)),"INVALID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CA","")&amp;IF(AND(LEN(BA164)&gt;=2,ISNA(MATCH(BA164,L_Placeholder,0)),TRIM(AB164)=""),"INVALID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IFERROR(IF(OR(SUMPRODUCT(--ISNUMBER(FIND({"0","1","2","3","4","5","6","7","8","9"},Z164)))&gt;0,SUMPRODUCT(--ISNUMBER(SEARCH({"http","www.","\",".pdf",".jpg",".jpeg",".png",".heic",".xls",".doc",".msg",".eml"},Z164)))&gt;0),1,0),0)</f>
        <v>0</v>
      </c>
    </row>
    <row r="165" customFormat="false" ht="66" hidden="false" customHeight="true" outlineLevel="0" collapsed="false">
      <c r="A165" s="57" t="s">
        <v>696</v>
      </c>
      <c r="B165" s="57" t="s">
        <v>228</v>
      </c>
      <c r="C165" s="57" t="str">
        <f aca="false">Flights!$F$9</f>
        <v>MH0089</v>
      </c>
      <c r="D165" s="58" t="n">
        <f aca="false">Flights!$D$9</f>
        <v>46310</v>
      </c>
      <c r="E165" s="57" t="str">
        <f aca="false">Flights!$G$9&amp;"-"&amp;Flights!$H$9</f>
        <v>NRT-KUL</v>
      </c>
      <c r="F165" s="57" t="str">
        <f aca="false">Flights!$K$9</f>
        <v>EY</v>
      </c>
      <c r="G165" s="57" t="s">
        <v>450</v>
      </c>
      <c r="H165" s="57" t="s">
        <v>451</v>
      </c>
      <c r="I165" s="57" t="s">
        <v>625</v>
      </c>
      <c r="J165" s="57" t="s">
        <v>650</v>
      </c>
      <c r="K165" s="67" t="s">
        <v>627</v>
      </c>
      <c r="L165" s="67" t="s">
        <v>628</v>
      </c>
      <c r="M165" s="67" t="s">
        <v>442</v>
      </c>
      <c r="N165" s="67" t="s">
        <v>435</v>
      </c>
      <c r="O165" s="67" t="s">
        <v>697</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file",IF(BL165=0,"INVALID – evidence needs a traceable reference (number, file name or link)",IF(OR(LEN(AX165)&lt;2,ISNUMBER(MATCH(AX165,L_Placeholder,0))),"INVALID – verifier missing",IF(AX165=AU165,"INVALID – verifier must be someone other than the PIC",IF(BH165=1,"INVALID – result not yet available (awaiting / TBC)",IF(AND(AQ165=1,OR(OR(LEN(AY165)&lt;3,ISNUMBER(MATCH(AY165,L_Placeholder,0))),BJ165=1)),"INVALID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CA","")&amp;IF(AND(LEN(BA165)&gt;=2,ISNA(MATCH(BA165,L_Placeholder,0)),TRIM(AB165)=""),"INVALID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IFERROR(IF(OR(SUMPRODUCT(--ISNUMBER(FIND({"0","1","2","3","4","5","6","7","8","9"},Z165)))&gt;0,SUMPRODUCT(--ISNUMBER(SEARCH({"http","www.","\",".pdf",".jpg",".jpeg",".png",".heic",".xls",".doc",".msg",".eml"},Z165)))&gt;0),1,0),0)</f>
        <v>0</v>
      </c>
    </row>
    <row r="166" customFormat="false" ht="39.75" hidden="false" customHeight="true" outlineLevel="0" collapsed="false">
      <c r="A166" s="57" t="s">
        <v>698</v>
      </c>
      <c r="B166" s="57" t="s">
        <v>231</v>
      </c>
      <c r="C166" s="57" t="str">
        <f aca="false">Flights!$F$10</f>
        <v>MH0002</v>
      </c>
      <c r="D166" s="58" t="n">
        <f aca="false">Flights!$D$10</f>
        <v>46310</v>
      </c>
      <c r="E166" s="57" t="str">
        <f aca="false">Flights!$G$10&amp;"-"&amp;Flights!$H$10</f>
        <v>KUL-LHR</v>
      </c>
      <c r="F166" s="57" t="str">
        <f aca="false">Flights!$K$10</f>
        <v>BC</v>
      </c>
      <c r="G166" s="57" t="s">
        <v>81</v>
      </c>
      <c r="H166" s="57" t="s">
        <v>369</v>
      </c>
      <c r="I166" s="57" t="s">
        <v>370</v>
      </c>
      <c r="J166" s="57" t="s">
        <v>371</v>
      </c>
      <c r="K166" s="67" t="s">
        <v>372</v>
      </c>
      <c r="L166" s="67" t="s">
        <v>373</v>
      </c>
      <c r="M166" s="67"/>
      <c r="N166" s="67" t="s">
        <v>374</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file",IF(BL166=0,"INVALID – evidence needs a traceable reference (number, file name or link)",IF(OR(LEN(AX166)&lt;2,ISNUMBER(MATCH(AX166,L_Placeholder,0))),"INVALID – verifier missing",IF(AX166=AU166,"INVALID – verifier must be someone other than the PIC",IF(BH166=1,"INVALID – result not yet available (awaiting / TBC)",IF(AND(AQ166=1,OR(OR(LEN(AY166)&lt;3,ISNUMBER(MATCH(AY166,L_Placeholder,0))),BJ166=1)),"INVALID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CA","")&amp;IF(AND(LEN(BA166)&gt;=2,ISNA(MATCH(BA166,L_Placeholder,0)),TRIM(AB166)=""),"INVALID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")))/(LEN(L_PendNeg)+1)),1,0),1)</f>
        <v>0</v>
      </c>
      <c r="BK166" s="61" t="n">
        <f aca="false">IFERROR(IF(SUMPRODUCT((LEN(BF166)-LEN(SUBSTITUTE(BF166," "&amp;L_PendStrict&amp;" "," ")))/(LEN(L_PendStrict)+1))&gt;SUMPRODUCT((LEN(BF166)-LEN(SUBSTITUTE(BF166," "&amp;L_PendNeg&amp;" "," ")))/(LEN(L_PendNeg)+1)),1,0),1)</f>
        <v>0</v>
      </c>
      <c r="BL166" s="61" t="n">
        <f aca="false">IFERROR(IF(OR(SUMPRODUCT(--ISNUMBER(FIND({"0","1","2","3","4","5","6","7","8","9"},Z166)))&gt;0,SUMPRODUCT(--ISNUMBER(SEARCH({"http","www.","\",".pdf",".jpg",".jpeg",".png",".heic",".xls",".doc",".msg",".eml"},Z166)))&gt;0),1,0),0)</f>
        <v>0</v>
      </c>
    </row>
    <row r="167" customFormat="false" ht="39.75" hidden="false" customHeight="true" outlineLevel="0" collapsed="false">
      <c r="A167" s="57" t="s">
        <v>699</v>
      </c>
      <c r="B167" s="57" t="s">
        <v>231</v>
      </c>
      <c r="C167" s="57" t="str">
        <f aca="false">Flights!$F$10</f>
        <v>MH0002</v>
      </c>
      <c r="D167" s="58" t="n">
        <f aca="false">Flights!$D$10</f>
        <v>46310</v>
      </c>
      <c r="E167" s="57" t="str">
        <f aca="false">Flights!$G$10&amp;"-"&amp;Flights!$H$10</f>
        <v>KUL-LHR</v>
      </c>
      <c r="F167" s="57" t="str">
        <f aca="false">Flights!$K$10</f>
        <v>BC</v>
      </c>
      <c r="G167" s="57" t="s">
        <v>81</v>
      </c>
      <c r="H167" s="57" t="s">
        <v>369</v>
      </c>
      <c r="I167" s="57" t="s">
        <v>376</v>
      </c>
      <c r="J167" s="57" t="s">
        <v>377</v>
      </c>
      <c r="K167" s="67" t="s">
        <v>378</v>
      </c>
      <c r="L167" s="67" t="s">
        <v>373</v>
      </c>
      <c r="M167" s="67"/>
      <c r="N167" s="67" t="s">
        <v>374</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file",IF(BL167=0,"INVALID – evidence needs a traceable reference (number, file name or link)",IF(OR(LEN(AX167)&lt;2,ISNUMBER(MATCH(AX167,L_Placeholder,0))),"INVALID – verifier missing",IF(AX167=AU167,"INVALID – verifier must be someone other than the PIC",IF(BH167=1,"INVALID – result not yet available (awaiting / TBC)",IF(AND(AQ167=1,OR(OR(LEN(AY167)&lt;3,ISNUMBER(MATCH(AY167,L_Placeholder,0))),BJ167=1)),"INVALID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CA","")&amp;IF(AND(LEN(BA167)&gt;=2,ISNA(MATCH(BA167,L_Placeholder,0)),TRIM(AB167)=""),"INVALID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")))/(LEN(L_PendNeg)+1)),1,0),1)</f>
        <v>0</v>
      </c>
      <c r="BK167" s="61" t="n">
        <f aca="false">IFERROR(IF(SUMPRODUCT((LEN(BF167)-LEN(SUBSTITUTE(BF167," "&amp;L_PendStrict&amp;" "," ")))/(LEN(L_PendStrict)+1))&gt;SUMPRODUCT((LEN(BF167)-LEN(SUBSTITUTE(BF167," "&amp;L_PendNeg&amp;" "," ")))/(LEN(L_PendNeg)+1)),1,0),1)</f>
        <v>0</v>
      </c>
      <c r="BL167" s="61" t="n">
        <f aca="false">IFERROR(IF(OR(SUMPRODUCT(--ISNUMBER(FIND({"0","1","2","3","4","5","6","7","8","9"},Z167)))&gt;0,SUMPRODUCT(--ISNUMBER(SEARCH({"http","www.","\",".pdf",".jpg",".jpeg",".png",".heic",".xls",".doc",".msg",".eml"},Z167)))&gt;0),1,0),0)</f>
        <v>0</v>
      </c>
    </row>
    <row r="168" customFormat="false" ht="41.25" hidden="false" customHeight="true" outlineLevel="0" collapsed="false">
      <c r="A168" s="57" t="s">
        <v>700</v>
      </c>
      <c r="B168" s="57" t="s">
        <v>231</v>
      </c>
      <c r="C168" s="57" t="str">
        <f aca="false">Flights!$F$10</f>
        <v>MH0002</v>
      </c>
      <c r="D168" s="58" t="n">
        <f aca="false">Flights!$D$10</f>
        <v>46310</v>
      </c>
      <c r="E168" s="57" t="str">
        <f aca="false">Flights!$G$10&amp;"-"&amp;Flights!$H$10</f>
        <v>KUL-LHR</v>
      </c>
      <c r="F168" s="57" t="str">
        <f aca="false">Flights!$K$10</f>
        <v>BC</v>
      </c>
      <c r="G168" s="57" t="s">
        <v>81</v>
      </c>
      <c r="H168" s="57" t="s">
        <v>369</v>
      </c>
      <c r="I168" s="57" t="s">
        <v>380</v>
      </c>
      <c r="J168" s="57" t="s">
        <v>381</v>
      </c>
      <c r="K168" s="67" t="s">
        <v>382</v>
      </c>
      <c r="L168" s="67" t="s">
        <v>373</v>
      </c>
      <c r="M168" s="67"/>
      <c r="N168" s="67" t="str">
        <f aca="false">IF(TRIM(Flights!$L$10)="A339","Required","N/A – rule")</f>
        <v>N/A – rule</v>
      </c>
      <c r="O168" s="67" t="s">
        <v>383</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file",IF(BL168=0,"INVALID – evidence needs a traceable reference (number, file name or link)",IF(OR(LEN(AX168)&lt;2,ISNUMBER(MATCH(AX168,L_Placeholder,0))),"INVALID – verifier missing",IF(AX168=AU168,"INVALID – verifier must be someone other than the PIC",IF(BH168=1,"INVALID – result not yet available (awaiting / TBC)",IF(AND(AQ168=1,OR(OR(LEN(AY168)&lt;3,ISNUMBER(MATCH(AY168,L_Placeholder,0))),BJ168=1)),"INVALID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CA","")&amp;IF(AND(LEN(BA168)&gt;=2,ISNA(MATCH(BA168,L_Placeholder,0)),TRIM(AB168)=""),"INVALID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")))/(LEN(L_PendNeg)+1)),1,0),1)</f>
        <v>0</v>
      </c>
      <c r="BK168" s="61" t="n">
        <f aca="false">IFERROR(IF(SUMPRODUCT((LEN(BF168)-LEN(SUBSTITUTE(BF168," "&amp;L_PendStrict&amp;" "," ")))/(LEN(L_PendStrict)+1))&gt;SUMPRODUCT((LEN(BF168)-LEN(SUBSTITUTE(BF168," "&amp;L_PendNeg&amp;" "," ")))/(LEN(L_PendNeg)+1)),1,0),1)</f>
        <v>0</v>
      </c>
      <c r="BL168" s="61" t="n">
        <f aca="false">IFERROR(IF(OR(SUMPRODUCT(--ISNUMBER(FIND({"0","1","2","3","4","5","6","7","8","9"},Z168)))&gt;0,SUMPRODUCT(--ISNUMBER(SEARCH({"http","www.","\",".pdf",".jpg",".jpeg",".png",".heic",".xls",".doc",".msg",".eml"},Z168)))&gt;0),1,0),0)</f>
        <v>0</v>
      </c>
    </row>
    <row r="169" customFormat="false" ht="39.75" hidden="false" customHeight="true" outlineLevel="0" collapsed="false">
      <c r="A169" s="57" t="s">
        <v>701</v>
      </c>
      <c r="B169" s="57" t="s">
        <v>231</v>
      </c>
      <c r="C169" s="57" t="str">
        <f aca="false">Flights!$F$10</f>
        <v>MH0002</v>
      </c>
      <c r="D169" s="58" t="n">
        <f aca="false">Flights!$D$10</f>
        <v>46310</v>
      </c>
      <c r="E169" s="57" t="str">
        <f aca="false">Flights!$G$10&amp;"-"&amp;Flights!$H$10</f>
        <v>KUL-LHR</v>
      </c>
      <c r="F169" s="57" t="str">
        <f aca="false">Flights!$K$10</f>
        <v>BC</v>
      </c>
      <c r="G169" s="57" t="s">
        <v>81</v>
      </c>
      <c r="H169" s="57" t="s">
        <v>369</v>
      </c>
      <c r="I169" s="57" t="s">
        <v>385</v>
      </c>
      <c r="J169" s="57" t="s">
        <v>386</v>
      </c>
      <c r="K169" s="67" t="s">
        <v>387</v>
      </c>
      <c r="L169" s="67" t="s">
        <v>373</v>
      </c>
      <c r="M169" s="67"/>
      <c r="N169" s="67" t="s">
        <v>374</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file",IF(BL169=0,"INVALID – evidence needs a traceable reference (number, file name or link)",IF(OR(LEN(AX169)&lt;2,ISNUMBER(MATCH(AX169,L_Placeholder,0))),"INVALID – verifier missing",IF(AX169=AU169,"INVALID – verifier must be someone other than the PIC",IF(BH169=1,"INVALID – result not yet available (awaiting / TBC)",IF(AND(AQ169=1,OR(OR(LEN(AY169)&lt;3,ISNUMBER(MATCH(AY169,L_Placeholder,0))),BJ169=1)),"INVALID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CA","")&amp;IF(AND(LEN(BA169)&gt;=2,ISNA(MATCH(BA169,L_Placeholder,0)),TRIM(AB169)=""),"INVALID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")))/(LEN(L_PendNeg)+1)),1,0),1)</f>
        <v>0</v>
      </c>
      <c r="BK169" s="61" t="n">
        <f aca="false">IFERROR(IF(SUMPRODUCT((LEN(BF169)-LEN(SUBSTITUTE(BF169," "&amp;L_PendStrict&amp;" "," ")))/(LEN(L_PendStrict)+1))&gt;SUMPRODUCT((LEN(BF169)-LEN(SUBSTITUTE(BF169," "&amp;L_PendNeg&amp;" "," ")))/(LEN(L_PendNeg)+1)),1,0),1)</f>
        <v>0</v>
      </c>
      <c r="BL169" s="61" t="n">
        <f aca="false">IFERROR(IF(OR(SUMPRODUCT(--ISNUMBER(FIND({"0","1","2","3","4","5","6","7","8","9"},Z169)))&gt;0,SUMPRODUCT(--ISNUMBER(SEARCH({"http","www.","\",".pdf",".jpg",".jpeg",".png",".heic",".xls",".doc",".msg",".eml"},Z169)))&gt;0),1,0),0)</f>
        <v>0</v>
      </c>
    </row>
    <row r="170" customFormat="false" ht="39.75" hidden="false" customHeight="true" outlineLevel="0" collapsed="false">
      <c r="A170" s="57" t="s">
        <v>702</v>
      </c>
      <c r="B170" s="57" t="s">
        <v>231</v>
      </c>
      <c r="C170" s="57" t="str">
        <f aca="false">Flights!$F$10</f>
        <v>MH0002</v>
      </c>
      <c r="D170" s="58" t="n">
        <f aca="false">Flights!$D$10</f>
        <v>46310</v>
      </c>
      <c r="E170" s="57" t="str">
        <f aca="false">Flights!$G$10&amp;"-"&amp;Flights!$H$10</f>
        <v>KUL-LHR</v>
      </c>
      <c r="F170" s="57" t="str">
        <f aca="false">Flights!$K$10</f>
        <v>BC</v>
      </c>
      <c r="G170" s="57" t="s">
        <v>81</v>
      </c>
      <c r="H170" s="57" t="s">
        <v>369</v>
      </c>
      <c r="I170" s="57" t="s">
        <v>389</v>
      </c>
      <c r="J170" s="57" t="s">
        <v>390</v>
      </c>
      <c r="K170" s="67" t="s">
        <v>391</v>
      </c>
      <c r="L170" s="67" t="s">
        <v>373</v>
      </c>
      <c r="M170" s="67"/>
      <c r="N170" s="67" t="s">
        <v>374</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file",IF(BL170=0,"INVALID – evidence needs a traceable reference (number, file name or link)",IF(OR(LEN(AX170)&lt;2,ISNUMBER(MATCH(AX170,L_Placeholder,0))),"INVALID – verifier missing",IF(AX170=AU170,"INVALID – verifier must be someone other than the PIC",IF(BH170=1,"INVALID – result not yet available (awaiting / TBC)",IF(AND(AQ170=1,OR(OR(LEN(AY170)&lt;3,ISNUMBER(MATCH(AY170,L_Placeholder,0))),BJ170=1)),"INVALID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CA","")&amp;IF(AND(LEN(BA170)&gt;=2,ISNA(MATCH(BA170,L_Placeholder,0)),TRIM(AB170)=""),"INVALID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")))/(LEN(L_PendNeg)+1)),1,0),1)</f>
        <v>0</v>
      </c>
      <c r="BK170" s="61" t="n">
        <f aca="false">IFERROR(IF(SUMPRODUCT((LEN(BF170)-LEN(SUBSTITUTE(BF170," "&amp;L_PendStrict&amp;" "," ")))/(LEN(L_PendStrict)+1))&gt;SUMPRODUCT((LEN(BF170)-LEN(SUBSTITUTE(BF170," "&amp;L_PendNeg&amp;" "," ")))/(LEN(L_PendNeg)+1)),1,0),1)</f>
        <v>0</v>
      </c>
      <c r="BL170" s="61" t="n">
        <f aca="false">IFERROR(IF(OR(SUMPRODUCT(--ISNUMBER(FIND({"0","1","2","3","4","5","6","7","8","9"},Z170)))&gt;0,SUMPRODUCT(--ISNUMBER(SEARCH({"http","www.","\",".pdf",".jpg",".jpeg",".png",".heic",".xls",".doc",".msg",".eml"},Z170)))&gt;0),1,0),0)</f>
        <v>0</v>
      </c>
    </row>
    <row r="171" customFormat="false" ht="39.75" hidden="false" customHeight="true" outlineLevel="0" collapsed="false">
      <c r="A171" s="57" t="s">
        <v>703</v>
      </c>
      <c r="B171" s="57" t="s">
        <v>231</v>
      </c>
      <c r="C171" s="57" t="str">
        <f aca="false">Flights!$F$10</f>
        <v>MH0002</v>
      </c>
      <c r="D171" s="58" t="n">
        <f aca="false">Flights!$D$10</f>
        <v>46310</v>
      </c>
      <c r="E171" s="57" t="str">
        <f aca="false">Flights!$G$10&amp;"-"&amp;Flights!$H$10</f>
        <v>KUL-LHR</v>
      </c>
      <c r="F171" s="57" t="str">
        <f aca="false">Flights!$K$10</f>
        <v>BC</v>
      </c>
      <c r="G171" s="57" t="s">
        <v>81</v>
      </c>
      <c r="H171" s="57" t="s">
        <v>369</v>
      </c>
      <c r="I171" s="57" t="s">
        <v>389</v>
      </c>
      <c r="J171" s="57" t="s">
        <v>393</v>
      </c>
      <c r="K171" s="67" t="s">
        <v>394</v>
      </c>
      <c r="L171" s="67" t="s">
        <v>373</v>
      </c>
      <c r="M171" s="67"/>
      <c r="N171" s="67" t="s">
        <v>374</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file",IF(BL171=0,"INVALID – evidence needs a traceable reference (number, file name or link)",IF(OR(LEN(AX171)&lt;2,ISNUMBER(MATCH(AX171,L_Placeholder,0))),"INVALID – verifier missing",IF(AX171=AU171,"INVALID – verifier must be someone other than the PIC",IF(BH171=1,"INVALID – result not yet available (awaiting / TBC)",IF(AND(AQ171=1,OR(OR(LEN(AY171)&lt;3,ISNUMBER(MATCH(AY171,L_Placeholder,0))),BJ171=1)),"INVALID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CA","")&amp;IF(AND(LEN(BA171)&gt;=2,ISNA(MATCH(BA171,L_Placeholder,0)),TRIM(AB171)=""),"INVALID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")))/(LEN(L_PendNeg)+1)),1,0),1)</f>
        <v>0</v>
      </c>
      <c r="BK171" s="61" t="n">
        <f aca="false">IFERROR(IF(SUMPRODUCT((LEN(BF171)-LEN(SUBSTITUTE(BF171," "&amp;L_PendStrict&amp;" "," ")))/(LEN(L_PendStrict)+1))&gt;SUMPRODUCT((LEN(BF171)-LEN(SUBSTITUTE(BF171," "&amp;L_PendNeg&amp;" "," ")))/(LEN(L_PendNeg)+1)),1,0),1)</f>
        <v>0</v>
      </c>
      <c r="BL171" s="61" t="n">
        <f aca="false">IFERROR(IF(OR(SUMPRODUCT(--ISNUMBER(FIND({"0","1","2","3","4","5","6","7","8","9"},Z171)))&gt;0,SUMPRODUCT(--ISNUMBER(SEARCH({"http","www.","\",".pdf",".jpg",".jpeg",".png",".heic",".xls",".doc",".msg",".eml"},Z171)))&gt;0),1,0),0)</f>
        <v>0</v>
      </c>
    </row>
    <row r="172" customFormat="false" ht="39.75" hidden="false" customHeight="true" outlineLevel="0" collapsed="false">
      <c r="A172" s="57" t="s">
        <v>704</v>
      </c>
      <c r="B172" s="57" t="s">
        <v>231</v>
      </c>
      <c r="C172" s="57" t="str">
        <f aca="false">Flights!$F$10</f>
        <v>MH0002</v>
      </c>
      <c r="D172" s="58" t="n">
        <f aca="false">Flights!$D$10</f>
        <v>46310</v>
      </c>
      <c r="E172" s="57" t="str">
        <f aca="false">Flights!$G$10&amp;"-"&amp;Flights!$H$10</f>
        <v>KUL-LHR</v>
      </c>
      <c r="F172" s="57" t="str">
        <f aca="false">Flights!$K$10</f>
        <v>BC</v>
      </c>
      <c r="G172" s="57" t="s">
        <v>81</v>
      </c>
      <c r="H172" s="57" t="s">
        <v>369</v>
      </c>
      <c r="I172" s="57" t="s">
        <v>396</v>
      </c>
      <c r="J172" s="57" t="s">
        <v>397</v>
      </c>
      <c r="K172" s="67" t="s">
        <v>398</v>
      </c>
      <c r="L172" s="67" t="s">
        <v>373</v>
      </c>
      <c r="M172" s="67"/>
      <c r="N172" s="67" t="s">
        <v>374</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file",IF(BL172=0,"INVALID – evidence needs a traceable reference (number, file name or link)",IF(OR(LEN(AX172)&lt;2,ISNUMBER(MATCH(AX172,L_Placeholder,0))),"INVALID – verifier missing",IF(AX172=AU172,"INVALID – verifier must be someone other than the PIC",IF(BH172=1,"INVALID – result not yet available (awaiting / TBC)",IF(AND(AQ172=1,OR(OR(LEN(AY172)&lt;3,ISNUMBER(MATCH(AY172,L_Placeholder,0))),BJ172=1)),"INVALID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CA","")&amp;IF(AND(LEN(BA172)&gt;=2,ISNA(MATCH(BA172,L_Placeholder,0)),TRIM(AB172)=""),"INVALID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")))/(LEN(L_PendNeg)+1)),1,0),1)</f>
        <v>0</v>
      </c>
      <c r="BK172" s="61" t="n">
        <f aca="false">IFERROR(IF(SUMPRODUCT((LEN(BF172)-LEN(SUBSTITUTE(BF172," "&amp;L_PendStrict&amp;" "," ")))/(LEN(L_PendStrict)+1))&gt;SUMPRODUCT((LEN(BF172)-LEN(SUBSTITUTE(BF172," "&amp;L_PendNeg&amp;" "," ")))/(LEN(L_PendNeg)+1)),1,0),1)</f>
        <v>0</v>
      </c>
      <c r="BL172" s="61" t="n">
        <f aca="false">IFERROR(IF(OR(SUMPRODUCT(--ISNUMBER(FIND({"0","1","2","3","4","5","6","7","8","9"},Z172)))&gt;0,SUMPRODUCT(--ISNUMBER(SEARCH({"http","www.","\",".pdf",".jpg",".jpeg",".png",".heic",".xls",".doc",".msg",".eml"},Z172)))&gt;0),1,0),0)</f>
        <v>0</v>
      </c>
    </row>
    <row r="173" customFormat="false" ht="39.75" hidden="false" customHeight="true" outlineLevel="0" collapsed="false">
      <c r="A173" s="57" t="s">
        <v>705</v>
      </c>
      <c r="B173" s="57" t="s">
        <v>231</v>
      </c>
      <c r="C173" s="57" t="str">
        <f aca="false">Flights!$F$10</f>
        <v>MH0002</v>
      </c>
      <c r="D173" s="58" t="n">
        <f aca="false">Flights!$D$10</f>
        <v>46310</v>
      </c>
      <c r="E173" s="57" t="str">
        <f aca="false">Flights!$G$10&amp;"-"&amp;Flights!$H$10</f>
        <v>KUL-LHR</v>
      </c>
      <c r="F173" s="57" t="str">
        <f aca="false">Flights!$K$10</f>
        <v>BC</v>
      </c>
      <c r="G173" s="57" t="s">
        <v>81</v>
      </c>
      <c r="H173" s="57" t="s">
        <v>369</v>
      </c>
      <c r="I173" s="57" t="s">
        <v>396</v>
      </c>
      <c r="J173" s="57" t="s">
        <v>400</v>
      </c>
      <c r="K173" s="67" t="s">
        <v>398</v>
      </c>
      <c r="L173" s="67" t="s">
        <v>373</v>
      </c>
      <c r="M173" s="67"/>
      <c r="N173" s="67" t="s">
        <v>374</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file",IF(BL173=0,"INVALID – evidence needs a traceable reference (number, file name or link)",IF(OR(LEN(AX173)&lt;2,ISNUMBER(MATCH(AX173,L_Placeholder,0))),"INVALID – verifier missing",IF(AX173=AU173,"INVALID – verifier must be someone other than the PIC",IF(BH173=1,"INVALID – result not yet available (awaiting / TBC)",IF(AND(AQ173=1,OR(OR(LEN(AY173)&lt;3,ISNUMBER(MATCH(AY173,L_Placeholder,0))),BJ173=1)),"INVALID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CA","")&amp;IF(AND(LEN(BA173)&gt;=2,ISNA(MATCH(BA173,L_Placeholder,0)),TRIM(AB173)=""),"INVALID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")))/(LEN(L_PendNeg)+1)),1,0),1)</f>
        <v>0</v>
      </c>
      <c r="BK173" s="61" t="n">
        <f aca="false">IFERROR(IF(SUMPRODUCT((LEN(BF173)-LEN(SUBSTITUTE(BF173," "&amp;L_PendStrict&amp;" "," ")))/(LEN(L_PendStrict)+1))&gt;SUMPRODUCT((LEN(BF173)-LEN(SUBSTITUTE(BF173," "&amp;L_PendNeg&amp;" "," ")))/(LEN(L_PendNeg)+1)),1,0),1)</f>
        <v>0</v>
      </c>
      <c r="BL173" s="61" t="n">
        <f aca="false">IFERROR(IF(OR(SUMPRODUCT(--ISNUMBER(FIND({"0","1","2","3","4","5","6","7","8","9"},Z173)))&gt;0,SUMPRODUCT(--ISNUMBER(SEARCH({"http","www.","\",".pdf",".jpg",".jpeg",".png",".heic",".xls",".doc",".msg",".eml"},Z173)))&gt;0),1,0),0)</f>
        <v>0</v>
      </c>
    </row>
    <row r="174" customFormat="false" ht="39.75" hidden="false" customHeight="true" outlineLevel="0" collapsed="false">
      <c r="A174" s="57" t="s">
        <v>706</v>
      </c>
      <c r="B174" s="57" t="s">
        <v>231</v>
      </c>
      <c r="C174" s="57" t="str">
        <f aca="false">Flights!$F$10</f>
        <v>MH0002</v>
      </c>
      <c r="D174" s="58" t="n">
        <f aca="false">Flights!$D$10</f>
        <v>46310</v>
      </c>
      <c r="E174" s="57" t="str">
        <f aca="false">Flights!$G$10&amp;"-"&amp;Flights!$H$10</f>
        <v>KUL-LHR</v>
      </c>
      <c r="F174" s="57" t="str">
        <f aca="false">Flights!$K$10</f>
        <v>BC</v>
      </c>
      <c r="G174" s="57" t="s">
        <v>81</v>
      </c>
      <c r="H174" s="57" t="s">
        <v>369</v>
      </c>
      <c r="I174" s="57" t="s">
        <v>402</v>
      </c>
      <c r="J174" s="57" t="s">
        <v>403</v>
      </c>
      <c r="K174" s="67" t="s">
        <v>707</v>
      </c>
      <c r="L174" s="67" t="s">
        <v>405</v>
      </c>
      <c r="M174" s="67"/>
      <c r="N174" s="67" t="s">
        <v>374</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file",IF(BL174=0,"INVALID – evidence needs a traceable reference (number, file name or link)",IF(OR(LEN(AX174)&lt;2,ISNUMBER(MATCH(AX174,L_Placeholder,0))),"INVALID – verifier missing",IF(AX174=AU174,"INVALID – verifier must be someone other than the PIC",IF(BH174=1,"INVALID – result not yet available (awaiting / TBC)",IF(AND(AQ174=1,OR(OR(LEN(AY174)&lt;3,ISNUMBER(MATCH(AY174,L_Placeholder,0))),BJ174=1)),"INVALID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CA","")&amp;IF(AND(LEN(BA174)&gt;=2,ISNA(MATCH(BA174,L_Placeholder,0)),TRIM(AB174)=""),"INVALID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")))/(LEN(L_PendNeg)+1)),1,0),1)</f>
        <v>0</v>
      </c>
      <c r="BK174" s="61" t="n">
        <f aca="false">IFERROR(IF(SUMPRODUCT((LEN(BF174)-LEN(SUBSTITUTE(BF174," "&amp;L_PendStrict&amp;" "," ")))/(LEN(L_PendStrict)+1))&gt;SUMPRODUCT((LEN(BF174)-LEN(SUBSTITUTE(BF174," "&amp;L_PendNeg&amp;" "," ")))/(LEN(L_PendNeg)+1)),1,0),1)</f>
        <v>0</v>
      </c>
      <c r="BL174" s="61" t="n">
        <f aca="false">IFERROR(IF(OR(SUMPRODUCT(--ISNUMBER(FIND({"0","1","2","3","4","5","6","7","8","9"},Z174)))&gt;0,SUMPRODUCT(--ISNUMBER(SEARCH({"http","www.","\",".pdf",".jpg",".jpeg",".png",".heic",".xls",".doc",".msg",".eml"},Z174)))&gt;0),1,0),0)</f>
        <v>0</v>
      </c>
    </row>
    <row r="175" customFormat="false" ht="39.75" hidden="false" customHeight="true" outlineLevel="0" collapsed="false">
      <c r="A175" s="57" t="s">
        <v>708</v>
      </c>
      <c r="B175" s="57" t="s">
        <v>231</v>
      </c>
      <c r="C175" s="57" t="str">
        <f aca="false">Flights!$F$10</f>
        <v>MH0002</v>
      </c>
      <c r="D175" s="58" t="n">
        <f aca="false">Flights!$D$10</f>
        <v>46310</v>
      </c>
      <c r="E175" s="57" t="str">
        <f aca="false">Flights!$G$10&amp;"-"&amp;Flights!$H$10</f>
        <v>KUL-LHR</v>
      </c>
      <c r="F175" s="57" t="str">
        <f aca="false">Flights!$K$10</f>
        <v>BC</v>
      </c>
      <c r="G175" s="57" t="s">
        <v>83</v>
      </c>
      <c r="H175" s="57" t="s">
        <v>369</v>
      </c>
      <c r="I175" s="57" t="s">
        <v>370</v>
      </c>
      <c r="J175" s="57" t="s">
        <v>407</v>
      </c>
      <c r="K175" s="67" t="s">
        <v>408</v>
      </c>
      <c r="L175" s="67" t="s">
        <v>409</v>
      </c>
      <c r="M175" s="67"/>
      <c r="N175" s="67" t="s">
        <v>374</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file",IF(BL175=0,"INVALID – evidence needs a traceable reference (number, file name or link)",IF(OR(LEN(AX175)&lt;2,ISNUMBER(MATCH(AX175,L_Placeholder,0))),"INVALID – verifier missing",IF(AX175=AU175,"INVALID – verifier must be someone other than the PIC",IF(BH175=1,"INVALID – result not yet available (awaiting / TBC)",IF(AND(AQ175=1,OR(OR(LEN(AY175)&lt;3,ISNUMBER(MATCH(AY175,L_Placeholder,0))),BJ175=1)),"INVALID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CA","")&amp;IF(AND(LEN(BA175)&gt;=2,ISNA(MATCH(BA175,L_Placeholder,0)),TRIM(AB175)=""),"INVALID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")))/(LEN(L_PendNeg)+1)),1,0),1)</f>
        <v>0</v>
      </c>
      <c r="BK175" s="61" t="n">
        <f aca="false">IFERROR(IF(SUMPRODUCT((LEN(BF175)-LEN(SUBSTITUTE(BF175," "&amp;L_PendStrict&amp;" "," ")))/(LEN(L_PendStrict)+1))&gt;SUMPRODUCT((LEN(BF175)-LEN(SUBSTITUTE(BF175," "&amp;L_PendNeg&amp;" "," ")))/(LEN(L_PendNeg)+1)),1,0),1)</f>
        <v>0</v>
      </c>
      <c r="BL175" s="61" t="n">
        <f aca="false">IFERROR(IF(OR(SUMPRODUCT(--ISNUMBER(FIND({"0","1","2","3","4","5","6","7","8","9"},Z175)))&gt;0,SUMPRODUCT(--ISNUMBER(SEARCH({"http","www.","\",".pdf",".jpg",".jpeg",".png",".heic",".xls",".doc",".msg",".eml"},Z175)))&gt;0),1,0),0)</f>
        <v>0</v>
      </c>
    </row>
    <row r="176" customFormat="false" ht="39.75" hidden="false" customHeight="true" outlineLevel="0" collapsed="false">
      <c r="A176" s="57" t="s">
        <v>709</v>
      </c>
      <c r="B176" s="57" t="s">
        <v>231</v>
      </c>
      <c r="C176" s="57" t="str">
        <f aca="false">Flights!$F$10</f>
        <v>MH0002</v>
      </c>
      <c r="D176" s="58" t="n">
        <f aca="false">Flights!$D$10</f>
        <v>46310</v>
      </c>
      <c r="E176" s="57" t="str">
        <f aca="false">Flights!$G$10&amp;"-"&amp;Flights!$H$10</f>
        <v>KUL-LHR</v>
      </c>
      <c r="F176" s="57" t="str">
        <f aca="false">Flights!$K$10</f>
        <v>BC</v>
      </c>
      <c r="G176" s="57" t="s">
        <v>411</v>
      </c>
      <c r="H176" s="57" t="s">
        <v>369</v>
      </c>
      <c r="I176" s="57" t="s">
        <v>370</v>
      </c>
      <c r="J176" s="57" t="s">
        <v>412</v>
      </c>
      <c r="K176" s="67"/>
      <c r="L176" s="67" t="s">
        <v>413</v>
      </c>
      <c r="M176" s="67"/>
      <c r="N176" s="67" t="s">
        <v>374</v>
      </c>
      <c r="O176" s="67" t="s">
        <v>414</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file",IF(BL176=0,"INVALID – evidence needs a traceable reference (number, file name or link)",IF(OR(LEN(AX176)&lt;2,ISNUMBER(MATCH(AX176,L_Placeholder,0))),"INVALID – verifier missing",IF(AX176=AU176,"INVALID – verifier must be someone other than the PIC",IF(BH176=1,"INVALID – result not yet available (awaiting / TBC)",IF(AND(AQ176=1,OR(OR(LEN(AY176)&lt;3,ISNUMBER(MATCH(AY176,L_Placeholder,0))),BJ176=1)),"INVALID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CA","")&amp;IF(AND(LEN(BA176)&gt;=2,ISNA(MATCH(BA176,L_Placeholder,0)),TRIM(AB176)=""),"INVALID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")))/(LEN(L_PendNeg)+1)),1,0),1)</f>
        <v>0</v>
      </c>
      <c r="BK176" s="61" t="n">
        <f aca="false">IFERROR(IF(SUMPRODUCT((LEN(BF176)-LEN(SUBSTITUTE(BF176," "&amp;L_PendStrict&amp;" "," ")))/(LEN(L_PendStrict)+1))&gt;SUMPRODUCT((LEN(BF176)-LEN(SUBSTITUTE(BF176," "&amp;L_PendNeg&amp;" "," ")))/(LEN(L_PendNeg)+1)),1,0),1)</f>
        <v>0</v>
      </c>
      <c r="BL176" s="61" t="n">
        <f aca="false">IFERROR(IF(OR(SUMPRODUCT(--ISNUMBER(FIND({"0","1","2","3","4","5","6","7","8","9"},Z176)))&gt;0,SUMPRODUCT(--ISNUMBER(SEARCH({"http","www.","\",".pdf",".jpg",".jpeg",".png",".heic",".xls",".doc",".msg",".eml"},Z176)))&gt;0),1,0),0)</f>
        <v>0</v>
      </c>
    </row>
    <row r="177" customFormat="false" ht="39.75" hidden="false" customHeight="true" outlineLevel="0" collapsed="false">
      <c r="A177" s="57" t="s">
        <v>710</v>
      </c>
      <c r="B177" s="57" t="s">
        <v>231</v>
      </c>
      <c r="C177" s="57" t="str">
        <f aca="false">Flights!$F$10</f>
        <v>MH0002</v>
      </c>
      <c r="D177" s="58" t="n">
        <f aca="false">Flights!$D$10</f>
        <v>46310</v>
      </c>
      <c r="E177" s="57" t="str">
        <f aca="false">Flights!$G$10&amp;"-"&amp;Flights!$H$10</f>
        <v>KUL-LHR</v>
      </c>
      <c r="F177" s="57" t="str">
        <f aca="false">Flights!$K$10</f>
        <v>BC</v>
      </c>
      <c r="G177" s="57" t="s">
        <v>411</v>
      </c>
      <c r="H177" s="57" t="s">
        <v>369</v>
      </c>
      <c r="I177" s="57" t="s">
        <v>370</v>
      </c>
      <c r="J177" s="57" t="s">
        <v>416</v>
      </c>
      <c r="K177" s="67" t="s">
        <v>417</v>
      </c>
      <c r="L177" s="67" t="s">
        <v>413</v>
      </c>
      <c r="M177" s="67"/>
      <c r="N177" s="67" t="s">
        <v>374</v>
      </c>
      <c r="O177" s="67" t="s">
        <v>414</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file",IF(BL177=0,"INVALID – evidence needs a traceable reference (number, file name or link)",IF(OR(LEN(AX177)&lt;2,ISNUMBER(MATCH(AX177,L_Placeholder,0))),"INVALID – verifier missing",IF(AX177=AU177,"INVALID – verifier must be someone other than the PIC",IF(BH177=1,"INVALID – result not yet available (awaiting / TBC)",IF(AND(AQ177=1,OR(OR(LEN(AY177)&lt;3,ISNUMBER(MATCH(AY177,L_Placeholder,0))),BJ177=1)),"INVALID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CA","")&amp;IF(AND(LEN(BA177)&gt;=2,ISNA(MATCH(BA177,L_Placeholder,0)),TRIM(AB177)=""),"INVALID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")))/(LEN(L_PendNeg)+1)),1,0),1)</f>
        <v>0</v>
      </c>
      <c r="BK177" s="61" t="n">
        <f aca="false">IFERROR(IF(SUMPRODUCT((LEN(BF177)-LEN(SUBSTITUTE(BF177," "&amp;L_PendStrict&amp;" "," ")))/(LEN(L_PendStrict)+1))&gt;SUMPRODUCT((LEN(BF177)-LEN(SUBSTITUTE(BF177," "&amp;L_PendNeg&amp;" "," ")))/(LEN(L_PendNeg)+1)),1,0),1)</f>
        <v>0</v>
      </c>
      <c r="BL177" s="61" t="n">
        <f aca="false">IFERROR(IF(OR(SUMPRODUCT(--ISNUMBER(FIND({"0","1","2","3","4","5","6","7","8","9"},Z177)))&gt;0,SUMPRODUCT(--ISNUMBER(SEARCH({"http","www.","\",".pdf",".jpg",".jpeg",".png",".heic",".xls",".doc",".msg",".eml"},Z177)))&gt;0),1,0),0)</f>
        <v>0</v>
      </c>
    </row>
    <row r="178" customFormat="false" ht="39.75" hidden="false" customHeight="true" outlineLevel="0" collapsed="false">
      <c r="A178" s="57" t="s">
        <v>711</v>
      </c>
      <c r="B178" s="57" t="s">
        <v>231</v>
      </c>
      <c r="C178" s="57" t="str">
        <f aca="false">Flights!$F$10</f>
        <v>MH0002</v>
      </c>
      <c r="D178" s="58" t="n">
        <f aca="false">Flights!$D$10</f>
        <v>46310</v>
      </c>
      <c r="E178" s="57" t="str">
        <f aca="false">Flights!$G$10&amp;"-"&amp;Flights!$H$10</f>
        <v>KUL-LHR</v>
      </c>
      <c r="F178" s="57" t="str">
        <f aca="false">Flights!$K$10</f>
        <v>BC</v>
      </c>
      <c r="G178" s="57" t="s">
        <v>411</v>
      </c>
      <c r="H178" s="57" t="s">
        <v>369</v>
      </c>
      <c r="I178" s="57" t="s">
        <v>419</v>
      </c>
      <c r="J178" s="57" t="s">
        <v>420</v>
      </c>
      <c r="K178" s="67"/>
      <c r="L178" s="67" t="s">
        <v>413</v>
      </c>
      <c r="M178" s="67"/>
      <c r="N178" s="67" t="s">
        <v>374</v>
      </c>
      <c r="O178" s="67" t="s">
        <v>414</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file",IF(BL178=0,"INVALID – evidence needs a traceable reference (number, file name or link)",IF(OR(LEN(AX178)&lt;2,ISNUMBER(MATCH(AX178,L_Placeholder,0))),"INVALID – verifier missing",IF(AX178=AU178,"INVALID – verifier must be someone other than the PIC",IF(BH178=1,"INVALID – result not yet available (awaiting / TBC)",IF(AND(AQ178=1,OR(OR(LEN(AY178)&lt;3,ISNUMBER(MATCH(AY178,L_Placeholder,0))),BJ178=1)),"INVALID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CA","")&amp;IF(AND(LEN(BA178)&gt;=2,ISNA(MATCH(BA178,L_Placeholder,0)),TRIM(AB178)=""),"INVALID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")))/(LEN(L_PendNeg)+1)),1,0),1)</f>
        <v>0</v>
      </c>
      <c r="BK178" s="61" t="n">
        <f aca="false">IFERROR(IF(SUMPRODUCT((LEN(BF178)-LEN(SUBSTITUTE(BF178," "&amp;L_PendStrict&amp;" "," ")))/(LEN(L_PendStrict)+1))&gt;SUMPRODUCT((LEN(BF178)-LEN(SUBSTITUTE(BF178," "&amp;L_PendNeg&amp;" "," ")))/(LEN(L_PendNeg)+1)),1,0),1)</f>
        <v>0</v>
      </c>
      <c r="BL178" s="61" t="n">
        <f aca="false">IFERROR(IF(OR(SUMPRODUCT(--ISNUMBER(FIND({"0","1","2","3","4","5","6","7","8","9"},Z178)))&gt;0,SUMPRODUCT(--ISNUMBER(SEARCH({"http","www.","\",".pdf",".jpg",".jpeg",".png",".heic",".xls",".doc",".msg",".eml"},Z178)))&gt;0),1,0),0)</f>
        <v>0</v>
      </c>
    </row>
    <row r="179" customFormat="false" ht="39.75" hidden="false" customHeight="true" outlineLevel="0" collapsed="false">
      <c r="A179" s="57" t="s">
        <v>712</v>
      </c>
      <c r="B179" s="57" t="s">
        <v>231</v>
      </c>
      <c r="C179" s="57" t="str">
        <f aca="false">Flights!$F$10</f>
        <v>MH0002</v>
      </c>
      <c r="D179" s="58" t="n">
        <f aca="false">Flights!$D$10</f>
        <v>46310</v>
      </c>
      <c r="E179" s="57" t="str">
        <f aca="false">Flights!$G$10&amp;"-"&amp;Flights!$H$10</f>
        <v>KUL-LHR</v>
      </c>
      <c r="F179" s="57" t="str">
        <f aca="false">Flights!$K$10</f>
        <v>BC</v>
      </c>
      <c r="G179" s="57" t="s">
        <v>411</v>
      </c>
      <c r="H179" s="57" t="s">
        <v>369</v>
      </c>
      <c r="I179" s="57" t="s">
        <v>419</v>
      </c>
      <c r="J179" s="57" t="s">
        <v>422</v>
      </c>
      <c r="K179" s="67"/>
      <c r="L179" s="67" t="s">
        <v>413</v>
      </c>
      <c r="M179" s="67"/>
      <c r="N179" s="67" t="s">
        <v>374</v>
      </c>
      <c r="O179" s="67" t="s">
        <v>414</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file",IF(BL179=0,"INVALID – evidence needs a traceable reference (number, file name or link)",IF(OR(LEN(AX179)&lt;2,ISNUMBER(MATCH(AX179,L_Placeholder,0))),"INVALID – verifier missing",IF(AX179=AU179,"INVALID – verifier must be someone other than the PIC",IF(BH179=1,"INVALID – result not yet available (awaiting / TBC)",IF(AND(AQ179=1,OR(OR(LEN(AY179)&lt;3,ISNUMBER(MATCH(AY179,L_Placeholder,0))),BJ179=1)),"INVALID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CA","")&amp;IF(AND(LEN(BA179)&gt;=2,ISNA(MATCH(BA179,L_Placeholder,0)),TRIM(AB179)=""),"INVALID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")))/(LEN(L_PendNeg)+1)),1,0),1)</f>
        <v>0</v>
      </c>
      <c r="BK179" s="61" t="n">
        <f aca="false">IFERROR(IF(SUMPRODUCT((LEN(BF179)-LEN(SUBSTITUTE(BF179," "&amp;L_PendStrict&amp;" "," ")))/(LEN(L_PendStrict)+1))&gt;SUMPRODUCT((LEN(BF179)-LEN(SUBSTITUTE(BF179," "&amp;L_PendNeg&amp;" "," ")))/(LEN(L_PendNeg)+1)),1,0),1)</f>
        <v>0</v>
      </c>
      <c r="BL179" s="61" t="n">
        <f aca="false">IFERROR(IF(OR(SUMPRODUCT(--ISNUMBER(FIND({"0","1","2","3","4","5","6","7","8","9"},Z179)))&gt;0,SUMPRODUCT(--ISNUMBER(SEARCH({"http","www.","\",".pdf",".jpg",".jpeg",".png",".heic",".xls",".doc",".msg",".eml"},Z179)))&gt;0),1,0),0)</f>
        <v>0</v>
      </c>
    </row>
    <row r="180" customFormat="false" ht="39.75" hidden="false" customHeight="true" outlineLevel="0" collapsed="false">
      <c r="A180" s="57" t="s">
        <v>713</v>
      </c>
      <c r="B180" s="57" t="s">
        <v>231</v>
      </c>
      <c r="C180" s="57" t="str">
        <f aca="false">Flights!$F$10</f>
        <v>MH0002</v>
      </c>
      <c r="D180" s="58" t="n">
        <f aca="false">Flights!$D$10</f>
        <v>46310</v>
      </c>
      <c r="E180" s="57" t="str">
        <f aca="false">Flights!$G$10&amp;"-"&amp;Flights!$H$10</f>
        <v>KUL-LHR</v>
      </c>
      <c r="F180" s="57" t="str">
        <f aca="false">Flights!$K$10</f>
        <v>BC</v>
      </c>
      <c r="G180" s="57" t="s">
        <v>411</v>
      </c>
      <c r="H180" s="57" t="s">
        <v>369</v>
      </c>
      <c r="I180" s="57" t="s">
        <v>419</v>
      </c>
      <c r="J180" s="57" t="s">
        <v>424</v>
      </c>
      <c r="K180" s="67"/>
      <c r="L180" s="67" t="s">
        <v>413</v>
      </c>
      <c r="M180" s="67"/>
      <c r="N180" s="67" t="s">
        <v>374</v>
      </c>
      <c r="O180" s="67" t="s">
        <v>414</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file",IF(BL180=0,"INVALID – evidence needs a traceable reference (number, file name or link)",IF(OR(LEN(AX180)&lt;2,ISNUMBER(MATCH(AX180,L_Placeholder,0))),"INVALID – verifier missing",IF(AX180=AU180,"INVALID – verifier must be someone other than the PIC",IF(BH180=1,"INVALID – result not yet available (awaiting / TBC)",IF(AND(AQ180=1,OR(OR(LEN(AY180)&lt;3,ISNUMBER(MATCH(AY180,L_Placeholder,0))),BJ180=1)),"INVALID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CA","")&amp;IF(AND(LEN(BA180)&gt;=2,ISNA(MATCH(BA180,L_Placeholder,0)),TRIM(AB180)=""),"INVALID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")))/(LEN(L_PendNeg)+1)),1,0),1)</f>
        <v>0</v>
      </c>
      <c r="BK180" s="61" t="n">
        <f aca="false">IFERROR(IF(SUMPRODUCT((LEN(BF180)-LEN(SUBSTITUTE(BF180," "&amp;L_PendStrict&amp;" "," ")))/(LEN(L_PendStrict)+1))&gt;SUMPRODUCT((LEN(BF180)-LEN(SUBSTITUTE(BF180," "&amp;L_PendNeg&amp;" "," ")))/(LEN(L_PendNeg)+1)),1,0),1)</f>
        <v>0</v>
      </c>
      <c r="BL180" s="61" t="n">
        <f aca="false">IFERROR(IF(OR(SUMPRODUCT(--ISNUMBER(FIND({"0","1","2","3","4","5","6","7","8","9"},Z180)))&gt;0,SUMPRODUCT(--ISNUMBER(SEARCH({"http","www.","\",".pdf",".jpg",".jpeg",".png",".heic",".xls",".doc",".msg",".eml"},Z180)))&gt;0),1,0),0)</f>
        <v>0</v>
      </c>
    </row>
    <row r="181" customFormat="false" ht="141" hidden="false" customHeight="true" outlineLevel="0" collapsed="false">
      <c r="A181" s="57" t="s">
        <v>714</v>
      </c>
      <c r="B181" s="57" t="s">
        <v>231</v>
      </c>
      <c r="C181" s="57" t="str">
        <f aca="false">Flights!$F$10</f>
        <v>MH0002</v>
      </c>
      <c r="D181" s="58" t="n">
        <f aca="false">Flights!$D$10</f>
        <v>46310</v>
      </c>
      <c r="E181" s="57" t="str">
        <f aca="false">Flights!$G$10&amp;"-"&amp;Flights!$H$10</f>
        <v>KUL-LHR</v>
      </c>
      <c r="F181" s="57" t="str">
        <f aca="false">Flights!$K$10</f>
        <v>BC</v>
      </c>
      <c r="G181" s="57" t="s">
        <v>411</v>
      </c>
      <c r="H181" s="57" t="s">
        <v>369</v>
      </c>
      <c r="I181" s="57" t="s">
        <v>419</v>
      </c>
      <c r="J181" s="57" t="s">
        <v>426</v>
      </c>
      <c r="K181" s="67" t="s">
        <v>427</v>
      </c>
      <c r="L181" s="67" t="s">
        <v>413</v>
      </c>
      <c r="M181" s="67"/>
      <c r="N181" s="67" t="s">
        <v>374</v>
      </c>
      <c r="O181" s="67" t="s">
        <v>414</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file",IF(BL181=0,"INVALID – evidence needs a traceable reference (number, file name or link)",IF(OR(LEN(AX181)&lt;2,ISNUMBER(MATCH(AX181,L_Placeholder,0))),"INVALID – verifier missing",IF(AX181=AU181,"INVALID – verifier must be someone other than the PIC",IF(BH181=1,"INVALID – result not yet available (awaiting / TBC)",IF(AND(AQ181=1,OR(OR(LEN(AY181)&lt;3,ISNUMBER(MATCH(AY181,L_Placeholder,0))),BJ181=1)),"INVALID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CA","")&amp;IF(AND(LEN(BA181)&gt;=2,ISNA(MATCH(BA181,L_Placeholder,0)),TRIM(AB181)=""),"INVALID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")))/(LEN(L_PendNeg)+1)),1,0),1)</f>
        <v>0</v>
      </c>
      <c r="BK181" s="61" t="n">
        <f aca="false">IFERROR(IF(SUMPRODUCT((LEN(BF181)-LEN(SUBSTITUTE(BF181," "&amp;L_PendStrict&amp;" "," ")))/(LEN(L_PendStrict)+1))&gt;SUMPRODUCT((LEN(BF181)-LEN(SUBSTITUTE(BF181," "&amp;L_PendNeg&amp;" "," ")))/(LEN(L_PendNeg)+1)),1,0),1)</f>
        <v>0</v>
      </c>
      <c r="BL181" s="61" t="n">
        <f aca="false">IFERROR(IF(OR(SUMPRODUCT(--ISNUMBER(FIND({"0","1","2","3","4","5","6","7","8","9"},Z181)))&gt;0,SUMPRODUCT(--ISNUMBER(SEARCH({"http","www.","\",".pdf",".jpg",".jpeg",".png",".heic",".xls",".doc",".msg",".eml"},Z181)))&gt;0),1,0),0)</f>
        <v>0</v>
      </c>
    </row>
    <row r="182" customFormat="false" ht="39.75" hidden="false" customHeight="true" outlineLevel="0" collapsed="false">
      <c r="A182" s="57" t="s">
        <v>715</v>
      </c>
      <c r="B182" s="57" t="s">
        <v>231</v>
      </c>
      <c r="C182" s="57" t="str">
        <f aca="false">Flights!$F$10</f>
        <v>MH0002</v>
      </c>
      <c r="D182" s="58" t="n">
        <f aca="false">Flights!$D$10</f>
        <v>46310</v>
      </c>
      <c r="E182" s="57" t="str">
        <f aca="false">Flights!$G$10&amp;"-"&amp;Flights!$H$10</f>
        <v>KUL-LHR</v>
      </c>
      <c r="F182" s="57" t="str">
        <f aca="false">Flights!$K$10</f>
        <v>BC</v>
      </c>
      <c r="G182" s="57" t="s">
        <v>411</v>
      </c>
      <c r="H182" s="57" t="s">
        <v>369</v>
      </c>
      <c r="I182" s="57" t="s">
        <v>419</v>
      </c>
      <c r="J182" s="57" t="s">
        <v>429</v>
      </c>
      <c r="K182" s="67"/>
      <c r="L182" s="67" t="s">
        <v>413</v>
      </c>
      <c r="M182" s="67"/>
      <c r="N182" s="67" t="s">
        <v>374</v>
      </c>
      <c r="O182" s="67" t="s">
        <v>414</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file",IF(BL182=0,"INVALID – evidence needs a traceable reference (number, file name or link)",IF(OR(LEN(AX182)&lt;2,ISNUMBER(MATCH(AX182,L_Placeholder,0))),"INVALID – verifier missing",IF(AX182=AU182,"INVALID – verifier must be someone other than the PIC",IF(BH182=1,"INVALID – result not yet available (awaiting / TBC)",IF(AND(AQ182=1,OR(OR(LEN(AY182)&lt;3,ISNUMBER(MATCH(AY182,L_Placeholder,0))),BJ182=1)),"INVALID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CA","")&amp;IF(AND(LEN(BA182)&gt;=2,ISNA(MATCH(BA182,L_Placeholder,0)),TRIM(AB182)=""),"INVALID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")))/(LEN(L_PendNeg)+1)),1,0),1)</f>
        <v>0</v>
      </c>
      <c r="BK182" s="61" t="n">
        <f aca="false">IFERROR(IF(SUMPRODUCT((LEN(BF182)-LEN(SUBSTITUTE(BF182," "&amp;L_PendStrict&amp;" "," ")))/(LEN(L_PendStrict)+1))&gt;SUMPRODUCT((LEN(BF182)-LEN(SUBSTITUTE(BF182," "&amp;L_PendNeg&amp;" "," ")))/(LEN(L_PendNeg)+1)),1,0),1)</f>
        <v>0</v>
      </c>
      <c r="BL182" s="61" t="n">
        <f aca="false">IFERROR(IF(OR(SUMPRODUCT(--ISNUMBER(FIND({"0","1","2","3","4","5","6","7","8","9"},Z182)))&gt;0,SUMPRODUCT(--ISNUMBER(SEARCH({"http","www.","\",".pdf",".jpg",".jpeg",".png",".heic",".xls",".doc",".msg",".eml"},Z182)))&gt;0),1,0),0)</f>
        <v>0</v>
      </c>
    </row>
    <row r="183" customFormat="false" ht="91.5" hidden="false" customHeight="true" outlineLevel="0" collapsed="false">
      <c r="A183" s="57" t="s">
        <v>716</v>
      </c>
      <c r="B183" s="57" t="s">
        <v>231</v>
      </c>
      <c r="C183" s="57" t="str">
        <f aca="false">Flights!$F$10</f>
        <v>MH0002</v>
      </c>
      <c r="D183" s="58" t="n">
        <f aca="false">Flights!$D$10</f>
        <v>46310</v>
      </c>
      <c r="E183" s="57" t="str">
        <f aca="false">Flights!$G$10&amp;"-"&amp;Flights!$H$10</f>
        <v>KUL-LHR</v>
      </c>
      <c r="F183" s="57" t="str">
        <f aca="false">Flights!$K$10</f>
        <v>BC</v>
      </c>
      <c r="G183" s="57" t="s">
        <v>411</v>
      </c>
      <c r="H183" s="57" t="s">
        <v>369</v>
      </c>
      <c r="I183" s="57" t="s">
        <v>431</v>
      </c>
      <c r="J183" s="57" t="s">
        <v>432</v>
      </c>
      <c r="K183" s="67" t="s">
        <v>492</v>
      </c>
      <c r="L183" s="67" t="s">
        <v>434</v>
      </c>
      <c r="M183" s="67" t="s">
        <v>717</v>
      </c>
      <c r="N183" s="67" t="s">
        <v>435</v>
      </c>
      <c r="O183" s="67" t="s">
        <v>718</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file",IF(BL183=0,"INVALID – evidence needs a traceable reference (number, file name or link)",IF(OR(LEN(AX183)&lt;2,ISNUMBER(MATCH(AX183,L_Placeholder,0))),"INVALID – verifier missing",IF(AX183=AU183,"INVALID – verifier must be someone other than the PIC",IF(BH183=1,"INVALID – result not yet available (awaiting / TBC)",IF(AND(AQ183=1,OR(OR(LEN(AY183)&lt;3,ISNUMBER(MATCH(AY183,L_Placeholder,0))),BJ183=1)),"INVALID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CA","")&amp;IF(AND(LEN(BA183)&gt;=2,ISNA(MATCH(BA183,L_Placeholder,0)),TRIM(AB183)=""),"INVALID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")))/(LEN(L_PendNeg)+1)),1,0),1)</f>
        <v>0</v>
      </c>
      <c r="BK183" s="61" t="n">
        <f aca="false">IFERROR(IF(SUMPRODUCT((LEN(BF183)-LEN(SUBSTITUTE(BF183," "&amp;L_PendStrict&amp;" "," ")))/(LEN(L_PendStrict)+1))&gt;SUMPRODUCT((LEN(BF183)-LEN(SUBSTITUTE(BF183," "&amp;L_PendNeg&amp;" "," ")))/(LEN(L_PendNeg)+1)),1,0),1)</f>
        <v>0</v>
      </c>
      <c r="BL183" s="61" t="n">
        <f aca="false">IFERROR(IF(OR(SUMPRODUCT(--ISNUMBER(FIND({"0","1","2","3","4","5","6","7","8","9"},Z183)))&gt;0,SUMPRODUCT(--ISNUMBER(SEARCH({"http","www.","\",".pdf",".jpg",".jpeg",".png",".heic",".xls",".doc",".msg",".eml"},Z183)))&gt;0),1,0),0)</f>
        <v>0</v>
      </c>
    </row>
    <row r="184" customFormat="false" ht="39.75" hidden="false" customHeight="true" outlineLevel="0" collapsed="false">
      <c r="A184" s="57" t="s">
        <v>719</v>
      </c>
      <c r="B184" s="57" t="s">
        <v>231</v>
      </c>
      <c r="C184" s="57" t="str">
        <f aca="false">Flights!$F$10</f>
        <v>MH0002</v>
      </c>
      <c r="D184" s="58" t="n">
        <f aca="false">Flights!$D$10</f>
        <v>46310</v>
      </c>
      <c r="E184" s="57" t="str">
        <f aca="false">Flights!$G$10&amp;"-"&amp;Flights!$H$10</f>
        <v>KUL-LHR</v>
      </c>
      <c r="F184" s="57" t="str">
        <f aca="false">Flights!$K$10</f>
        <v>BC</v>
      </c>
      <c r="G184" s="57" t="s">
        <v>411</v>
      </c>
      <c r="H184" s="57" t="s">
        <v>369</v>
      </c>
      <c r="I184" s="57" t="s">
        <v>431</v>
      </c>
      <c r="J184" s="57" t="s">
        <v>720</v>
      </c>
      <c r="K184" s="67" t="s">
        <v>721</v>
      </c>
      <c r="L184" s="67" t="s">
        <v>722</v>
      </c>
      <c r="M184" s="67" t="s">
        <v>187</v>
      </c>
      <c r="N184" s="67" t="s">
        <v>374</v>
      </c>
      <c r="O184" s="67" t="s">
        <v>723</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file",IF(BL184=0,"INVALID – evidence needs a traceable reference (number, file name or link)",IF(OR(LEN(AX184)&lt;2,ISNUMBER(MATCH(AX184,L_Placeholder,0))),"INVALID – verifier missing",IF(AX184=AU184,"INVALID – verifier must be someone other than the PIC",IF(BH184=1,"INVALID – result not yet available (awaiting / TBC)",IF(AND(AQ184=1,OR(OR(LEN(AY184)&lt;3,ISNUMBER(MATCH(AY184,L_Placeholder,0))),BJ184=1)),"INVALID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CA","")&amp;IF(AND(LEN(BA184)&gt;=2,ISNA(MATCH(BA184,L_Placeholder,0)),TRIM(AB184)=""),"INVALID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")))/(LEN(L_PendNeg)+1)),1,0),1)</f>
        <v>0</v>
      </c>
      <c r="BK184" s="61" t="n">
        <f aca="false">IFERROR(IF(SUMPRODUCT((LEN(BF184)-LEN(SUBSTITUTE(BF184," "&amp;L_PendStrict&amp;" "," ")))/(LEN(L_PendStrict)+1))&gt;SUMPRODUCT((LEN(BF184)-LEN(SUBSTITUTE(BF184," "&amp;L_PendNeg&amp;" "," ")))/(LEN(L_PendNeg)+1)),1,0),1)</f>
        <v>0</v>
      </c>
      <c r="BL184" s="61" t="n">
        <f aca="false">IFERROR(IF(OR(SUMPRODUCT(--ISNUMBER(FIND({"0","1","2","3","4","5","6","7","8","9"},Z184)))&gt;0,SUMPRODUCT(--ISNUMBER(SEARCH({"http","www.","\",".pdf",".jpg",".jpeg",".png",".heic",".xls",".doc",".msg",".eml"},Z184)))&gt;0),1,0),0)</f>
        <v>0</v>
      </c>
    </row>
    <row r="185" customFormat="false" ht="39.75" hidden="false" customHeight="true" outlineLevel="0" collapsed="false">
      <c r="A185" s="57" t="s">
        <v>724</v>
      </c>
      <c r="B185" s="57" t="s">
        <v>231</v>
      </c>
      <c r="C185" s="57" t="str">
        <f aca="false">Flights!$F$10</f>
        <v>MH0002</v>
      </c>
      <c r="D185" s="58" t="n">
        <f aca="false">Flights!$D$10</f>
        <v>46310</v>
      </c>
      <c r="E185" s="57" t="str">
        <f aca="false">Flights!$G$10&amp;"-"&amp;Flights!$H$10</f>
        <v>KUL-LHR</v>
      </c>
      <c r="F185" s="57" t="str">
        <f aca="false">Flights!$K$10</f>
        <v>BC</v>
      </c>
      <c r="G185" s="57" t="s">
        <v>411</v>
      </c>
      <c r="H185" s="57" t="s">
        <v>369</v>
      </c>
      <c r="I185" s="57" t="s">
        <v>431</v>
      </c>
      <c r="J185" s="57" t="s">
        <v>594</v>
      </c>
      <c r="K185" s="67" t="s">
        <v>492</v>
      </c>
      <c r="L185" s="67" t="s">
        <v>725</v>
      </c>
      <c r="M185" s="67" t="s">
        <v>187</v>
      </c>
      <c r="N185" s="67" t="s">
        <v>374</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file",IF(BL185=0,"INVALID – evidence needs a traceable reference (number, file name or link)",IF(OR(LEN(AX185)&lt;2,ISNUMBER(MATCH(AX185,L_Placeholder,0))),"INVALID – verifier missing",IF(AX185=AU185,"INVALID – verifier must be someone other than the PIC",IF(BH185=1,"INVALID – result not yet available (awaiting / TBC)",IF(AND(AQ185=1,OR(OR(LEN(AY185)&lt;3,ISNUMBER(MATCH(AY185,L_Placeholder,0))),BJ185=1)),"INVALID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CA","")&amp;IF(AND(LEN(BA185)&gt;=2,ISNA(MATCH(BA185,L_Placeholder,0)),TRIM(AB185)=""),"INVALID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")))/(LEN(L_PendNeg)+1)),1,0),1)</f>
        <v>0</v>
      </c>
      <c r="BK185" s="61" t="n">
        <f aca="false">IFERROR(IF(SUMPRODUCT((LEN(BF185)-LEN(SUBSTITUTE(BF185," "&amp;L_PendStrict&amp;" "," ")))/(LEN(L_PendStrict)+1))&gt;SUMPRODUCT((LEN(BF185)-LEN(SUBSTITUTE(BF185," "&amp;L_PendNeg&amp;" "," ")))/(LEN(L_PendNeg)+1)),1,0),1)</f>
        <v>0</v>
      </c>
      <c r="BL185" s="61" t="n">
        <f aca="false">IFERROR(IF(OR(SUMPRODUCT(--ISNUMBER(FIND({"0","1","2","3","4","5","6","7","8","9"},Z185)))&gt;0,SUMPRODUCT(--ISNUMBER(SEARCH({"http","www.","\",".pdf",".jpg",".jpeg",".png",".heic",".xls",".doc",".msg",".eml"},Z185)))&gt;0),1,0),0)</f>
        <v>0</v>
      </c>
    </row>
    <row r="186" customFormat="false" ht="41.25" hidden="false" customHeight="true" outlineLevel="0" collapsed="false">
      <c r="A186" s="57" t="s">
        <v>726</v>
      </c>
      <c r="B186" s="57" t="s">
        <v>231</v>
      </c>
      <c r="C186" s="57" t="str">
        <f aca="false">Flights!$F$10</f>
        <v>MH0002</v>
      </c>
      <c r="D186" s="58" t="n">
        <f aca="false">Flights!$D$10</f>
        <v>46310</v>
      </c>
      <c r="E186" s="57" t="str">
        <f aca="false">Flights!$G$10&amp;"-"&amp;Flights!$H$10</f>
        <v>KUL-LHR</v>
      </c>
      <c r="F186" s="57" t="str">
        <f aca="false">Flights!$K$10</f>
        <v>BC</v>
      </c>
      <c r="G186" s="57" t="s">
        <v>411</v>
      </c>
      <c r="H186" s="57" t="s">
        <v>369</v>
      </c>
      <c r="I186" s="57" t="s">
        <v>490</v>
      </c>
      <c r="J186" s="57" t="s">
        <v>491</v>
      </c>
      <c r="K186" s="67" t="s">
        <v>492</v>
      </c>
      <c r="L186" s="67" t="s">
        <v>727</v>
      </c>
      <c r="M186" s="67" t="s">
        <v>442</v>
      </c>
      <c r="N186" s="67" t="s">
        <v>374</v>
      </c>
      <c r="O186" s="67" t="s">
        <v>494</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file",IF(BL186=0,"INVALID – evidence needs a traceable reference (number, file name or link)",IF(OR(LEN(AX186)&lt;2,ISNUMBER(MATCH(AX186,L_Placeholder,0))),"INVALID – verifier missing",IF(AX186=AU186,"INVALID – verifier must be someone other than the PIC",IF(BH186=1,"INVALID – result not yet available (awaiting / TBC)",IF(AND(AQ186=1,OR(OR(LEN(AY186)&lt;3,ISNUMBER(MATCH(AY186,L_Placeholder,0))),BJ186=1)),"INVALID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CA","")&amp;IF(AND(LEN(BA186)&gt;=2,ISNA(MATCH(BA186,L_Placeholder,0)),TRIM(AB186)=""),"INVALID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")))/(LEN(L_PendNeg)+1)),1,0),1)</f>
        <v>0</v>
      </c>
      <c r="BK186" s="61" t="n">
        <f aca="false">IFERROR(IF(SUMPRODUCT((LEN(BF186)-LEN(SUBSTITUTE(BF186," "&amp;L_PendStrict&amp;" "," ")))/(LEN(L_PendStrict)+1))&gt;SUMPRODUCT((LEN(BF186)-LEN(SUBSTITUTE(BF186," "&amp;L_PendNeg&amp;" "," ")))/(LEN(L_PendNeg)+1)),1,0),1)</f>
        <v>0</v>
      </c>
      <c r="BL186" s="61" t="n">
        <f aca="false">IFERROR(IF(OR(SUMPRODUCT(--ISNUMBER(FIND({"0","1","2","3","4","5","6","7","8","9"},Z186)))&gt;0,SUMPRODUCT(--ISNUMBER(SEARCH({"http","www.","\",".pdf",".jpg",".jpeg",".png",".heic",".xls",".doc",".msg",".eml"},Z186)))&gt;0),1,0),0)</f>
        <v>0</v>
      </c>
    </row>
    <row r="187" customFormat="false" ht="41.25" hidden="false" customHeight="true" outlineLevel="0" collapsed="false">
      <c r="A187" s="57" t="s">
        <v>728</v>
      </c>
      <c r="B187" s="57" t="s">
        <v>231</v>
      </c>
      <c r="C187" s="57" t="str">
        <f aca="false">Flights!$F$10</f>
        <v>MH0002</v>
      </c>
      <c r="D187" s="58" t="n">
        <f aca="false">Flights!$D$10</f>
        <v>46310</v>
      </c>
      <c r="E187" s="57" t="str">
        <f aca="false">Flights!$G$10&amp;"-"&amp;Flights!$H$10</f>
        <v>KUL-LHR</v>
      </c>
      <c r="F187" s="57" t="str">
        <f aca="false">Flights!$K$10</f>
        <v>BC</v>
      </c>
      <c r="G187" s="57" t="s">
        <v>411</v>
      </c>
      <c r="H187" s="57" t="s">
        <v>369</v>
      </c>
      <c r="I187" s="57" t="s">
        <v>490</v>
      </c>
      <c r="J187" s="57" t="s">
        <v>496</v>
      </c>
      <c r="K187" s="67" t="s">
        <v>492</v>
      </c>
      <c r="L187" s="67" t="s">
        <v>729</v>
      </c>
      <c r="M187" s="67" t="s">
        <v>442</v>
      </c>
      <c r="N187" s="67" t="s">
        <v>374</v>
      </c>
      <c r="O187" s="67" t="s">
        <v>494</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file",IF(BL187=0,"INVALID – evidence needs a traceable reference (number, file name or link)",IF(OR(LEN(AX187)&lt;2,ISNUMBER(MATCH(AX187,L_Placeholder,0))),"INVALID – verifier missing",IF(AX187=AU187,"INVALID – verifier must be someone other than the PIC",IF(BH187=1,"INVALID – result not yet available (awaiting / TBC)",IF(AND(AQ187=1,OR(OR(LEN(AY187)&lt;3,ISNUMBER(MATCH(AY187,L_Placeholder,0))),BJ187=1)),"INVALID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CA","")&amp;IF(AND(LEN(BA187)&gt;=2,ISNA(MATCH(BA187,L_Placeholder,0)),TRIM(AB187)=""),"INVALID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")))/(LEN(L_PendNeg)+1)),1,0),1)</f>
        <v>0</v>
      </c>
      <c r="BK187" s="61" t="n">
        <f aca="false">IFERROR(IF(SUMPRODUCT((LEN(BF187)-LEN(SUBSTITUTE(BF187," "&amp;L_PendStrict&amp;" "," ")))/(LEN(L_PendStrict)+1))&gt;SUMPRODUCT((LEN(BF187)-LEN(SUBSTITUTE(BF187," "&amp;L_PendNeg&amp;" "," ")))/(LEN(L_PendNeg)+1)),1,0),1)</f>
        <v>0</v>
      </c>
      <c r="BL187" s="61" t="n">
        <f aca="false">IFERROR(IF(OR(SUMPRODUCT(--ISNUMBER(FIND({"0","1","2","3","4","5","6","7","8","9"},Z187)))&gt;0,SUMPRODUCT(--ISNUMBER(SEARCH({"http","www.","\",".pdf",".jpg",".jpeg",".png",".heic",".xls",".doc",".msg",".eml"},Z187)))&gt;0),1,0),0)</f>
        <v>0</v>
      </c>
    </row>
    <row r="188" customFormat="false" ht="41.25" hidden="false" customHeight="true" outlineLevel="0" collapsed="false">
      <c r="A188" s="57" t="s">
        <v>730</v>
      </c>
      <c r="B188" s="57" t="s">
        <v>231</v>
      </c>
      <c r="C188" s="57" t="str">
        <f aca="false">Flights!$F$10</f>
        <v>MH0002</v>
      </c>
      <c r="D188" s="58" t="n">
        <f aca="false">Flights!$D$10</f>
        <v>46310</v>
      </c>
      <c r="E188" s="57" t="str">
        <f aca="false">Flights!$G$10&amp;"-"&amp;Flights!$H$10</f>
        <v>KUL-LHR</v>
      </c>
      <c r="F188" s="57" t="str">
        <f aca="false">Flights!$K$10</f>
        <v>BC</v>
      </c>
      <c r="G188" s="57" t="s">
        <v>411</v>
      </c>
      <c r="H188" s="57" t="s">
        <v>369</v>
      </c>
      <c r="I188" s="57" t="s">
        <v>490</v>
      </c>
      <c r="J188" s="57" t="s">
        <v>499</v>
      </c>
      <c r="K188" s="67" t="s">
        <v>492</v>
      </c>
      <c r="L188" s="67" t="s">
        <v>731</v>
      </c>
      <c r="M188" s="67" t="s">
        <v>442</v>
      </c>
      <c r="N188" s="67" t="s">
        <v>374</v>
      </c>
      <c r="O188" s="67" t="s">
        <v>494</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file",IF(BL188=0,"INVALID – evidence needs a traceable reference (number, file name or link)",IF(OR(LEN(AX188)&lt;2,ISNUMBER(MATCH(AX188,L_Placeholder,0))),"INVALID – verifier missing",IF(AX188=AU188,"INVALID – verifier must be someone other than the PIC",IF(BH188=1,"INVALID – result not yet available (awaiting / TBC)",IF(AND(AQ188=1,OR(OR(LEN(AY188)&lt;3,ISNUMBER(MATCH(AY188,L_Placeholder,0))),BJ188=1)),"INVALID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CA","")&amp;IF(AND(LEN(BA188)&gt;=2,ISNA(MATCH(BA188,L_Placeholder,0)),TRIM(AB188)=""),"INVALID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")))/(LEN(L_PendNeg)+1)),1,0),1)</f>
        <v>0</v>
      </c>
      <c r="BK188" s="61" t="n">
        <f aca="false">IFERROR(IF(SUMPRODUCT((LEN(BF188)-LEN(SUBSTITUTE(BF188," "&amp;L_PendStrict&amp;" "," ")))/(LEN(L_PendStrict)+1))&gt;SUMPRODUCT((LEN(BF188)-LEN(SUBSTITUTE(BF188," "&amp;L_PendNeg&amp;" "," ")))/(LEN(L_PendNeg)+1)),1,0),1)</f>
        <v>0</v>
      </c>
      <c r="BL188" s="61" t="n">
        <f aca="false">IFERROR(IF(OR(SUMPRODUCT(--ISNUMBER(FIND({"0","1","2","3","4","5","6","7","8","9"},Z188)))&gt;0,SUMPRODUCT(--ISNUMBER(SEARCH({"http","www.","\",".pdf",".jpg",".jpeg",".png",".heic",".xls",".doc",".msg",".eml"},Z188)))&gt;0),1,0),0)</f>
        <v>0</v>
      </c>
    </row>
    <row r="189" customFormat="false" ht="41.25" hidden="false" customHeight="true" outlineLevel="0" collapsed="false">
      <c r="A189" s="57" t="s">
        <v>732</v>
      </c>
      <c r="B189" s="57" t="s">
        <v>231</v>
      </c>
      <c r="C189" s="57" t="str">
        <f aca="false">Flights!$F$10</f>
        <v>MH0002</v>
      </c>
      <c r="D189" s="58" t="n">
        <f aca="false">Flights!$D$10</f>
        <v>46310</v>
      </c>
      <c r="E189" s="57" t="str">
        <f aca="false">Flights!$G$10&amp;"-"&amp;Flights!$H$10</f>
        <v>KUL-LHR</v>
      </c>
      <c r="F189" s="57" t="str">
        <f aca="false">Flights!$K$10</f>
        <v>BC</v>
      </c>
      <c r="G189" s="57" t="s">
        <v>411</v>
      </c>
      <c r="H189" s="57" t="s">
        <v>369</v>
      </c>
      <c r="I189" s="57" t="s">
        <v>490</v>
      </c>
      <c r="J189" s="57" t="s">
        <v>502</v>
      </c>
      <c r="K189" s="67" t="s">
        <v>492</v>
      </c>
      <c r="L189" s="67" t="s">
        <v>733</v>
      </c>
      <c r="M189" s="67" t="s">
        <v>442</v>
      </c>
      <c r="N189" s="67" t="s">
        <v>374</v>
      </c>
      <c r="O189" s="67" t="s">
        <v>494</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file",IF(BL189=0,"INVALID – evidence needs a traceable reference (number, file name or link)",IF(OR(LEN(AX189)&lt;2,ISNUMBER(MATCH(AX189,L_Placeholder,0))),"INVALID – verifier missing",IF(AX189=AU189,"INVALID – verifier must be someone other than the PIC",IF(BH189=1,"INVALID – result not yet available (awaiting / TBC)",IF(AND(AQ189=1,OR(OR(LEN(AY189)&lt;3,ISNUMBER(MATCH(AY189,L_Placeholder,0))),BJ189=1)),"INVALID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CA","")&amp;IF(AND(LEN(BA189)&gt;=2,ISNA(MATCH(BA189,L_Placeholder,0)),TRIM(AB189)=""),"INVALID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")))/(LEN(L_PendNeg)+1)),1,0),1)</f>
        <v>0</v>
      </c>
      <c r="BK189" s="61" t="n">
        <f aca="false">IFERROR(IF(SUMPRODUCT((LEN(BF189)-LEN(SUBSTITUTE(BF189," "&amp;L_PendStrict&amp;" "," ")))/(LEN(L_PendStrict)+1))&gt;SUMPRODUCT((LEN(BF189)-LEN(SUBSTITUTE(BF189," "&amp;L_PendNeg&amp;" "," ")))/(LEN(L_PendNeg)+1)),1,0),1)</f>
        <v>0</v>
      </c>
      <c r="BL189" s="61" t="n">
        <f aca="false">IFERROR(IF(OR(SUMPRODUCT(--ISNUMBER(FIND({"0","1","2","3","4","5","6","7","8","9"},Z189)))&gt;0,SUMPRODUCT(--ISNUMBER(SEARCH({"http","www.","\",".pdf",".jpg",".jpeg",".png",".heic",".xls",".doc",".msg",".eml"},Z189)))&gt;0),1,0),0)</f>
        <v>0</v>
      </c>
    </row>
    <row r="190" customFormat="false" ht="41.25" hidden="false" customHeight="true" outlineLevel="0" collapsed="false">
      <c r="A190" s="57" t="s">
        <v>734</v>
      </c>
      <c r="B190" s="57" t="s">
        <v>231</v>
      </c>
      <c r="C190" s="57" t="str">
        <f aca="false">Flights!$F$10</f>
        <v>MH0002</v>
      </c>
      <c r="D190" s="58" t="n">
        <f aca="false">Flights!$D$10</f>
        <v>46310</v>
      </c>
      <c r="E190" s="57" t="str">
        <f aca="false">Flights!$G$10&amp;"-"&amp;Flights!$H$10</f>
        <v>KUL-LHR</v>
      </c>
      <c r="F190" s="57" t="str">
        <f aca="false">Flights!$K$10</f>
        <v>BC</v>
      </c>
      <c r="G190" s="57" t="s">
        <v>411</v>
      </c>
      <c r="H190" s="57" t="s">
        <v>369</v>
      </c>
      <c r="I190" s="57" t="s">
        <v>490</v>
      </c>
      <c r="J190" s="57" t="s">
        <v>506</v>
      </c>
      <c r="K190" s="67" t="s">
        <v>492</v>
      </c>
      <c r="L190" s="67" t="s">
        <v>735</v>
      </c>
      <c r="M190" s="67" t="s">
        <v>442</v>
      </c>
      <c r="N190" s="67" t="s">
        <v>374</v>
      </c>
      <c r="O190" s="67" t="s">
        <v>494</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file",IF(BL190=0,"INVALID – evidence needs a traceable reference (number, file name or link)",IF(OR(LEN(AX190)&lt;2,ISNUMBER(MATCH(AX190,L_Placeholder,0))),"INVALID – verifier missing",IF(AX190=AU190,"INVALID – verifier must be someone other than the PIC",IF(BH190=1,"INVALID – result not yet available (awaiting / TBC)",IF(AND(AQ190=1,OR(OR(LEN(AY190)&lt;3,ISNUMBER(MATCH(AY190,L_Placeholder,0))),BJ190=1)),"INVALID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CA","")&amp;IF(AND(LEN(BA190)&gt;=2,ISNA(MATCH(BA190,L_Placeholder,0)),TRIM(AB190)=""),"INVALID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")))/(LEN(L_PendNeg)+1)),1,0),1)</f>
        <v>0</v>
      </c>
      <c r="BK190" s="61" t="n">
        <f aca="false">IFERROR(IF(SUMPRODUCT((LEN(BF190)-LEN(SUBSTITUTE(BF190," "&amp;L_PendStrict&amp;" "," ")))/(LEN(L_PendStrict)+1))&gt;SUMPRODUCT((LEN(BF190)-LEN(SUBSTITUTE(BF190," "&amp;L_PendNeg&amp;" "," ")))/(LEN(L_PendNeg)+1)),1,0),1)</f>
        <v>0</v>
      </c>
      <c r="BL190" s="61" t="n">
        <f aca="false">IFERROR(IF(OR(SUMPRODUCT(--ISNUMBER(FIND({"0","1","2","3","4","5","6","7","8","9"},Z190)))&gt;0,SUMPRODUCT(--ISNUMBER(SEARCH({"http","www.","\",".pdf",".jpg",".jpeg",".png",".heic",".xls",".doc",".msg",".eml"},Z190)))&gt;0),1,0),0)</f>
        <v>0</v>
      </c>
    </row>
    <row r="191" customFormat="false" ht="54" hidden="false" customHeight="true" outlineLevel="0" collapsed="false">
      <c r="A191" s="57" t="s">
        <v>736</v>
      </c>
      <c r="B191" s="57" t="s">
        <v>231</v>
      </c>
      <c r="C191" s="57" t="str">
        <f aca="false">Flights!$F$10</f>
        <v>MH0002</v>
      </c>
      <c r="D191" s="58" t="n">
        <f aca="false">Flights!$D$10</f>
        <v>46310</v>
      </c>
      <c r="E191" s="57" t="str">
        <f aca="false">Flights!$G$10&amp;"-"&amp;Flights!$H$10</f>
        <v>KUL-LHR</v>
      </c>
      <c r="F191" s="57" t="str">
        <f aca="false">Flights!$K$10</f>
        <v>BC</v>
      </c>
      <c r="G191" s="57" t="s">
        <v>411</v>
      </c>
      <c r="H191" s="57" t="s">
        <v>369</v>
      </c>
      <c r="I191" s="57" t="s">
        <v>490</v>
      </c>
      <c r="J191" s="57" t="s">
        <v>509</v>
      </c>
      <c r="K191" s="67" t="s">
        <v>607</v>
      </c>
      <c r="L191" s="67" t="s">
        <v>737</v>
      </c>
      <c r="M191" s="67" t="s">
        <v>442</v>
      </c>
      <c r="N191" s="67" t="s">
        <v>374</v>
      </c>
      <c r="O191" s="67" t="s">
        <v>512</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file",IF(BL191=0,"INVALID – evidence needs a traceable reference (number, file name or link)",IF(OR(LEN(AX191)&lt;2,ISNUMBER(MATCH(AX191,L_Placeholder,0))),"INVALID – verifier missing",IF(AX191=AU191,"INVALID – verifier must be someone other than the PIC",IF(BH191=1,"INVALID – result not yet available (awaiting / TBC)",IF(AND(AQ191=1,OR(OR(LEN(AY191)&lt;3,ISNUMBER(MATCH(AY191,L_Placeholder,0))),BJ191=1)),"INVALID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CA","")&amp;IF(AND(LEN(BA191)&gt;=2,ISNA(MATCH(BA191,L_Placeholder,0)),TRIM(AB191)=""),"INVALID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")))/(LEN(L_PendNeg)+1)),1,0),1)</f>
        <v>0</v>
      </c>
      <c r="BK191" s="61" t="n">
        <f aca="false">IFERROR(IF(SUMPRODUCT((LEN(BF191)-LEN(SUBSTITUTE(BF191," "&amp;L_PendStrict&amp;" "," ")))/(LEN(L_PendStrict)+1))&gt;SUMPRODUCT((LEN(BF191)-LEN(SUBSTITUTE(BF191," "&amp;L_PendNeg&amp;" "," ")))/(LEN(L_PendNeg)+1)),1,0),1)</f>
        <v>0</v>
      </c>
      <c r="BL191" s="61" t="n">
        <f aca="false">IFERROR(IF(OR(SUMPRODUCT(--ISNUMBER(FIND({"0","1","2","3","4","5","6","7","8","9"},Z191)))&gt;0,SUMPRODUCT(--ISNUMBER(SEARCH({"http","www.","\",".pdf",".jpg",".jpeg",".png",".heic",".xls",".doc",".msg",".eml"},Z191)))&gt;0),1,0),0)</f>
        <v>0</v>
      </c>
    </row>
    <row r="192" customFormat="false" ht="41.25" hidden="false" customHeight="true" outlineLevel="0" collapsed="false">
      <c r="A192" s="57" t="s">
        <v>738</v>
      </c>
      <c r="B192" s="57" t="s">
        <v>231</v>
      </c>
      <c r="C192" s="57" t="str">
        <f aca="false">Flights!$F$10</f>
        <v>MH0002</v>
      </c>
      <c r="D192" s="58" t="n">
        <f aca="false">Flights!$D$10</f>
        <v>46310</v>
      </c>
      <c r="E192" s="57" t="str">
        <f aca="false">Flights!$G$10&amp;"-"&amp;Flights!$H$10</f>
        <v>KUL-LHR</v>
      </c>
      <c r="F192" s="57" t="str">
        <f aca="false">Flights!$K$10</f>
        <v>BC</v>
      </c>
      <c r="G192" s="57" t="s">
        <v>411</v>
      </c>
      <c r="H192" s="57" t="s">
        <v>369</v>
      </c>
      <c r="I192" s="57" t="s">
        <v>490</v>
      </c>
      <c r="J192" s="57" t="s">
        <v>514</v>
      </c>
      <c r="K192" s="67" t="s">
        <v>492</v>
      </c>
      <c r="L192" s="67" t="s">
        <v>739</v>
      </c>
      <c r="M192" s="67" t="s">
        <v>442</v>
      </c>
      <c r="N192" s="67" t="s">
        <v>374</v>
      </c>
      <c r="O192" s="67" t="s">
        <v>494</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file",IF(BL192=0,"INVALID – evidence needs a traceable reference (number, file name or link)",IF(OR(LEN(AX192)&lt;2,ISNUMBER(MATCH(AX192,L_Placeholder,0))),"INVALID – verifier missing",IF(AX192=AU192,"INVALID – verifier must be someone other than the PIC",IF(BH192=1,"INVALID – result not yet available (awaiting / TBC)",IF(AND(AQ192=1,OR(OR(LEN(AY192)&lt;3,ISNUMBER(MATCH(AY192,L_Placeholder,0))),BJ192=1)),"INVALID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CA","")&amp;IF(AND(LEN(BA192)&gt;=2,ISNA(MATCH(BA192,L_Placeholder,0)),TRIM(AB192)=""),"INVALID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")))/(LEN(L_PendNeg)+1)),1,0),1)</f>
        <v>0</v>
      </c>
      <c r="BK192" s="61" t="n">
        <f aca="false">IFERROR(IF(SUMPRODUCT((LEN(BF192)-LEN(SUBSTITUTE(BF192," "&amp;L_PendStrict&amp;" "," ")))/(LEN(L_PendStrict)+1))&gt;SUMPRODUCT((LEN(BF192)-LEN(SUBSTITUTE(BF192," "&amp;L_PendNeg&amp;" "," ")))/(LEN(L_PendNeg)+1)),1,0),1)</f>
        <v>0</v>
      </c>
      <c r="BL192" s="61" t="n">
        <f aca="false">IFERROR(IF(OR(SUMPRODUCT(--ISNUMBER(FIND({"0","1","2","3","4","5","6","7","8","9"},Z192)))&gt;0,SUMPRODUCT(--ISNUMBER(SEARCH({"http","www.","\",".pdf",".jpg",".jpeg",".png",".heic",".xls",".doc",".msg",".eml"},Z192)))&gt;0),1,0),0)</f>
        <v>0</v>
      </c>
    </row>
    <row r="193" customFormat="false" ht="41.25" hidden="false" customHeight="true" outlineLevel="0" collapsed="false">
      <c r="A193" s="57" t="s">
        <v>740</v>
      </c>
      <c r="B193" s="57" t="s">
        <v>231</v>
      </c>
      <c r="C193" s="57" t="str">
        <f aca="false">Flights!$F$10</f>
        <v>MH0002</v>
      </c>
      <c r="D193" s="58" t="n">
        <f aca="false">Flights!$D$10</f>
        <v>46310</v>
      </c>
      <c r="E193" s="57" t="str">
        <f aca="false">Flights!$G$10&amp;"-"&amp;Flights!$H$10</f>
        <v>KUL-LHR</v>
      </c>
      <c r="F193" s="57" t="str">
        <f aca="false">Flights!$K$10</f>
        <v>BC</v>
      </c>
      <c r="G193" s="57" t="s">
        <v>411</v>
      </c>
      <c r="H193" s="57" t="s">
        <v>369</v>
      </c>
      <c r="I193" s="57" t="s">
        <v>438</v>
      </c>
      <c r="J193" s="57" t="s">
        <v>517</v>
      </c>
      <c r="K193" s="67" t="s">
        <v>440</v>
      </c>
      <c r="L193" s="67" t="s">
        <v>741</v>
      </c>
      <c r="M193" s="67" t="s">
        <v>442</v>
      </c>
      <c r="N193" s="67" t="s">
        <v>374</v>
      </c>
      <c r="O193" s="67" t="s">
        <v>494</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file",IF(BL193=0,"INVALID – evidence needs a traceable reference (number, file name or link)",IF(OR(LEN(AX193)&lt;2,ISNUMBER(MATCH(AX193,L_Placeholder,0))),"INVALID – verifier missing",IF(AX193=AU193,"INVALID – verifier must be someone other than the PIC",IF(BH193=1,"INVALID – result not yet available (awaiting / TBC)",IF(AND(AQ193=1,OR(OR(LEN(AY193)&lt;3,ISNUMBER(MATCH(AY193,L_Placeholder,0))),BJ193=1)),"INVALID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CA","")&amp;IF(AND(LEN(BA193)&gt;=2,ISNA(MATCH(BA193,L_Placeholder,0)),TRIM(AB193)=""),"INVALID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")))/(LEN(L_PendNeg)+1)),1,0),1)</f>
        <v>0</v>
      </c>
      <c r="BK193" s="61" t="n">
        <f aca="false">IFERROR(IF(SUMPRODUCT((LEN(BF193)-LEN(SUBSTITUTE(BF193," "&amp;L_PendStrict&amp;" "," ")))/(LEN(L_PendStrict)+1))&gt;SUMPRODUCT((LEN(BF193)-LEN(SUBSTITUTE(BF193," "&amp;L_PendNeg&amp;" "," ")))/(LEN(L_PendNeg)+1)),1,0),1)</f>
        <v>0</v>
      </c>
      <c r="BL193" s="61" t="n">
        <f aca="false">IFERROR(IF(OR(SUMPRODUCT(--ISNUMBER(FIND({"0","1","2","3","4","5","6","7","8","9"},Z193)))&gt;0,SUMPRODUCT(--ISNUMBER(SEARCH({"http","www.","\",".pdf",".jpg",".jpeg",".png",".heic",".xls",".doc",".msg",".eml"},Z193)))&gt;0),1,0),0)</f>
        <v>0</v>
      </c>
    </row>
    <row r="194" customFormat="false" ht="41.25" hidden="false" customHeight="true" outlineLevel="0" collapsed="false">
      <c r="A194" s="57" t="s">
        <v>742</v>
      </c>
      <c r="B194" s="57" t="s">
        <v>231</v>
      </c>
      <c r="C194" s="57" t="str">
        <f aca="false">Flights!$F$10</f>
        <v>MH0002</v>
      </c>
      <c r="D194" s="58" t="n">
        <f aca="false">Flights!$D$10</f>
        <v>46310</v>
      </c>
      <c r="E194" s="57" t="str">
        <f aca="false">Flights!$G$10&amp;"-"&amp;Flights!$H$10</f>
        <v>KUL-LHR</v>
      </c>
      <c r="F194" s="57" t="str">
        <f aca="false">Flights!$K$10</f>
        <v>BC</v>
      </c>
      <c r="G194" s="57" t="s">
        <v>411</v>
      </c>
      <c r="H194" s="57" t="s">
        <v>369</v>
      </c>
      <c r="I194" s="57" t="s">
        <v>438</v>
      </c>
      <c r="J194" s="57" t="s">
        <v>614</v>
      </c>
      <c r="K194" s="67" t="s">
        <v>440</v>
      </c>
      <c r="L194" s="67" t="s">
        <v>743</v>
      </c>
      <c r="M194" s="67" t="s">
        <v>442</v>
      </c>
      <c r="N194" s="67" t="s">
        <v>374</v>
      </c>
      <c r="O194" s="67" t="s">
        <v>494</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file",IF(BL194=0,"INVALID – evidence needs a traceable reference (number, file name or link)",IF(OR(LEN(AX194)&lt;2,ISNUMBER(MATCH(AX194,L_Placeholder,0))),"INVALID – verifier missing",IF(AX194=AU194,"INVALID – verifier must be someone other than the PIC",IF(BH194=1,"INVALID – result not yet available (awaiting / TBC)",IF(AND(AQ194=1,OR(OR(LEN(AY194)&lt;3,ISNUMBER(MATCH(AY194,L_Placeholder,0))),BJ194=1)),"INVALID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CA","")&amp;IF(AND(LEN(BA194)&gt;=2,ISNA(MATCH(BA194,L_Placeholder,0)),TRIM(AB194)=""),"INVALID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")))/(LEN(L_PendNeg)+1)),1,0),1)</f>
        <v>0</v>
      </c>
      <c r="BK194" s="61" t="n">
        <f aca="false">IFERROR(IF(SUMPRODUCT((LEN(BF194)-LEN(SUBSTITUTE(BF194," "&amp;L_PendStrict&amp;" "," ")))/(LEN(L_PendStrict)+1))&gt;SUMPRODUCT((LEN(BF194)-LEN(SUBSTITUTE(BF194," "&amp;L_PendNeg&amp;" "," ")))/(LEN(L_PendNeg)+1)),1,0),1)</f>
        <v>0</v>
      </c>
      <c r="BL194" s="61" t="n">
        <f aca="false">IFERROR(IF(OR(SUMPRODUCT(--ISNUMBER(FIND({"0","1","2","3","4","5","6","7","8","9"},Z194)))&gt;0,SUMPRODUCT(--ISNUMBER(SEARCH({"http","www.","\",".pdf",".jpg",".jpeg",".png",".heic",".xls",".doc",".msg",".eml"},Z194)))&gt;0),1,0),0)</f>
        <v>0</v>
      </c>
    </row>
    <row r="195" customFormat="false" ht="41.25" hidden="false" customHeight="true" outlineLevel="0" collapsed="false">
      <c r="A195" s="57" t="s">
        <v>744</v>
      </c>
      <c r="B195" s="57" t="s">
        <v>231</v>
      </c>
      <c r="C195" s="57" t="str">
        <f aca="false">Flights!$F$10</f>
        <v>MH0002</v>
      </c>
      <c r="D195" s="58" t="n">
        <f aca="false">Flights!$D$10</f>
        <v>46310</v>
      </c>
      <c r="E195" s="57" t="str">
        <f aca="false">Flights!$G$10&amp;"-"&amp;Flights!$H$10</f>
        <v>KUL-LHR</v>
      </c>
      <c r="F195" s="57" t="str">
        <f aca="false">Flights!$K$10</f>
        <v>BC</v>
      </c>
      <c r="G195" s="57" t="s">
        <v>411</v>
      </c>
      <c r="H195" s="57" t="s">
        <v>369</v>
      </c>
      <c r="I195" s="57" t="s">
        <v>438</v>
      </c>
      <c r="J195" s="57" t="s">
        <v>617</v>
      </c>
      <c r="K195" s="67" t="s">
        <v>440</v>
      </c>
      <c r="L195" s="67" t="s">
        <v>745</v>
      </c>
      <c r="M195" s="67" t="s">
        <v>442</v>
      </c>
      <c r="N195" s="67" t="s">
        <v>374</v>
      </c>
      <c r="O195" s="67" t="s">
        <v>494</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file",IF(BL195=0,"INVALID – evidence needs a traceable reference (number, file name or link)",IF(OR(LEN(AX195)&lt;2,ISNUMBER(MATCH(AX195,L_Placeholder,0))),"INVALID – verifier missing",IF(AX195=AU195,"INVALID – verifier must be someone other than the PIC",IF(BH195=1,"INVALID – result not yet available (awaiting / TBC)",IF(AND(AQ195=1,OR(OR(LEN(AY195)&lt;3,ISNUMBER(MATCH(AY195,L_Placeholder,0))),BJ195=1)),"INVALID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CA","")&amp;IF(AND(LEN(BA195)&gt;=2,ISNA(MATCH(BA195,L_Placeholder,0)),TRIM(AB195)=""),"INVALID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")))/(LEN(L_PendNeg)+1)),1,0),1)</f>
        <v>0</v>
      </c>
      <c r="BK195" s="61" t="n">
        <f aca="false">IFERROR(IF(SUMPRODUCT((LEN(BF195)-LEN(SUBSTITUTE(BF195," "&amp;L_PendStrict&amp;" "," ")))/(LEN(L_PendStrict)+1))&gt;SUMPRODUCT((LEN(BF195)-LEN(SUBSTITUTE(BF195," "&amp;L_PendNeg&amp;" "," ")))/(LEN(L_PendNeg)+1)),1,0),1)</f>
        <v>0</v>
      </c>
      <c r="BL195" s="61" t="n">
        <f aca="false">IFERROR(IF(OR(SUMPRODUCT(--ISNUMBER(FIND({"0","1","2","3","4","5","6","7","8","9"},Z195)))&gt;0,SUMPRODUCT(--ISNUMBER(SEARCH({"http","www.","\",".pdf",".jpg",".jpeg",".png",".heic",".xls",".doc",".msg",".eml"},Z195)))&gt;0),1,0),0)</f>
        <v>0</v>
      </c>
    </row>
    <row r="196" customFormat="false" ht="39.75" hidden="false" customHeight="true" outlineLevel="0" collapsed="false">
      <c r="A196" s="57" t="s">
        <v>746</v>
      </c>
      <c r="B196" s="57" t="s">
        <v>231</v>
      </c>
      <c r="C196" s="57" t="str">
        <f aca="false">Flights!$F$10</f>
        <v>MH0002</v>
      </c>
      <c r="D196" s="58" t="n">
        <f aca="false">Flights!$D$10</f>
        <v>46310</v>
      </c>
      <c r="E196" s="57" t="str">
        <f aca="false">Flights!$G$10&amp;"-"&amp;Flights!$H$10</f>
        <v>KUL-LHR</v>
      </c>
      <c r="F196" s="57" t="str">
        <f aca="false">Flights!$K$10</f>
        <v>BC</v>
      </c>
      <c r="G196" s="57" t="s">
        <v>411</v>
      </c>
      <c r="H196" s="57" t="s">
        <v>369</v>
      </c>
      <c r="I196" s="57" t="s">
        <v>620</v>
      </c>
      <c r="J196" s="57" t="s">
        <v>621</v>
      </c>
      <c r="K196" s="67" t="s">
        <v>492</v>
      </c>
      <c r="L196" s="67" t="s">
        <v>747</v>
      </c>
      <c r="M196" s="67" t="s">
        <v>187</v>
      </c>
      <c r="N196" s="67" t="s">
        <v>374</v>
      </c>
      <c r="O196" s="67" t="s">
        <v>623</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file",IF(BL196=0,"INVALID – evidence needs a traceable reference (number, file name or link)",IF(OR(LEN(AX196)&lt;2,ISNUMBER(MATCH(AX196,L_Placeholder,0))),"INVALID – verifier missing",IF(AX196=AU196,"INVALID – verifier must be someone other than the PIC",IF(BH196=1,"INVALID – result not yet available (awaiting / TBC)",IF(AND(AQ196=1,OR(OR(LEN(AY196)&lt;3,ISNUMBER(MATCH(AY196,L_Placeholder,0))),BJ196=1)),"INVALID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CA","")&amp;IF(AND(LEN(BA196)&gt;=2,ISNA(MATCH(BA196,L_Placeholder,0)),TRIM(AB196)=""),"INVALID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")))/(LEN(L_PendNeg)+1)),1,0),1)</f>
        <v>0</v>
      </c>
      <c r="BK196" s="61" t="n">
        <f aca="false">IFERROR(IF(SUMPRODUCT((LEN(BF196)-LEN(SUBSTITUTE(BF196," "&amp;L_PendStrict&amp;" "," ")))/(LEN(L_PendStrict)+1))&gt;SUMPRODUCT((LEN(BF196)-LEN(SUBSTITUTE(BF196," "&amp;L_PendNeg&amp;" "," ")))/(LEN(L_PendNeg)+1)),1,0),1)</f>
        <v>0</v>
      </c>
      <c r="BL196" s="61" t="n">
        <f aca="false">IFERROR(IF(OR(SUMPRODUCT(--ISNUMBER(FIND({"0","1","2","3","4","5","6","7","8","9"},Z196)))&gt;0,SUMPRODUCT(--ISNUMBER(SEARCH({"http","www.","\",".pdf",".jpg",".jpeg",".png",".heic",".xls",".doc",".msg",".eml"},Z196)))&gt;0),1,0),0)</f>
        <v>0</v>
      </c>
    </row>
    <row r="197" customFormat="false" ht="39.75" hidden="false" customHeight="true" outlineLevel="0" collapsed="false">
      <c r="A197" s="57" t="s">
        <v>748</v>
      </c>
      <c r="B197" s="57" t="s">
        <v>231</v>
      </c>
      <c r="C197" s="57" t="str">
        <f aca="false">Flights!$F$10</f>
        <v>MH0002</v>
      </c>
      <c r="D197" s="58" t="n">
        <f aca="false">Flights!$D$10</f>
        <v>46310</v>
      </c>
      <c r="E197" s="57" t="str">
        <f aca="false">Flights!$G$10&amp;"-"&amp;Flights!$H$10</f>
        <v>KUL-LHR</v>
      </c>
      <c r="F197" s="57" t="str">
        <f aca="false">Flights!$K$10</f>
        <v>BC</v>
      </c>
      <c r="G197" s="57" t="s">
        <v>450</v>
      </c>
      <c r="H197" s="57" t="s">
        <v>451</v>
      </c>
      <c r="I197" s="57" t="s">
        <v>370</v>
      </c>
      <c r="J197" s="57" t="s">
        <v>452</v>
      </c>
      <c r="K197" s="67" t="s">
        <v>417</v>
      </c>
      <c r="L197" s="67" t="s">
        <v>453</v>
      </c>
      <c r="M197" s="67"/>
      <c r="N197" s="67" t="s">
        <v>374</v>
      </c>
      <c r="O197" s="67" t="s">
        <v>454</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file",IF(BL197=0,"INVALID – evidence needs a traceable reference (number, file name or link)",IF(OR(LEN(AX197)&lt;2,ISNUMBER(MATCH(AX197,L_Placeholder,0))),"INVALID – verifier missing",IF(AX197=AU197,"INVALID – verifier must be someone other than the PIC",IF(BH197=1,"INVALID – result not yet available (awaiting / TBC)",IF(AND(AQ197=1,OR(OR(LEN(AY197)&lt;3,ISNUMBER(MATCH(AY197,L_Placeholder,0))),BJ197=1)),"INVALID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CA","")&amp;IF(AND(LEN(BA197)&gt;=2,ISNA(MATCH(BA197,L_Placeholder,0)),TRIM(AB197)=""),"INVALID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IFERROR(IF(OR(SUMPRODUCT(--ISNUMBER(FIND({"0","1","2","3","4","5","6","7","8","9"},Z197)))&gt;0,SUMPRODUCT(--ISNUMBER(SEARCH({"http","www.","\",".pdf",".jpg",".jpeg",".png",".heic",".xls",".doc",".msg",".eml"},Z197)))&gt;0),1,0),0)</f>
        <v>0</v>
      </c>
    </row>
    <row r="198" customFormat="false" ht="39.75" hidden="false" customHeight="true" outlineLevel="0" collapsed="false">
      <c r="A198" s="57" t="s">
        <v>749</v>
      </c>
      <c r="B198" s="57" t="s">
        <v>231</v>
      </c>
      <c r="C198" s="57" t="str">
        <f aca="false">Flights!$F$10</f>
        <v>MH0002</v>
      </c>
      <c r="D198" s="58" t="n">
        <f aca="false">Flights!$D$10</f>
        <v>46310</v>
      </c>
      <c r="E198" s="57" t="str">
        <f aca="false">Flights!$G$10&amp;"-"&amp;Flights!$H$10</f>
        <v>KUL-LHR</v>
      </c>
      <c r="F198" s="57" t="str">
        <f aca="false">Flights!$K$10</f>
        <v>BC</v>
      </c>
      <c r="G198" s="57" t="s">
        <v>450</v>
      </c>
      <c r="H198" s="57" t="s">
        <v>451</v>
      </c>
      <c r="I198" s="57" t="s">
        <v>419</v>
      </c>
      <c r="J198" s="57" t="s">
        <v>456</v>
      </c>
      <c r="K198" s="67" t="s">
        <v>417</v>
      </c>
      <c r="L198" s="67" t="s">
        <v>453</v>
      </c>
      <c r="M198" s="67"/>
      <c r="N198" s="67" t="s">
        <v>374</v>
      </c>
      <c r="O198" s="67" t="s">
        <v>454</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file",IF(BL198=0,"INVALID – evidence needs a traceable reference (number, file name or link)",IF(OR(LEN(AX198)&lt;2,ISNUMBER(MATCH(AX198,L_Placeholder,0))),"INVALID – verifier missing",IF(AX198=AU198,"INVALID – verifier must be someone other than the PIC",IF(BH198=1,"INVALID – result not yet available (awaiting / TBC)",IF(AND(AQ198=1,OR(OR(LEN(AY198)&lt;3,ISNUMBER(MATCH(AY198,L_Placeholder,0))),BJ198=1)),"INVALID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CA","")&amp;IF(AND(LEN(BA198)&gt;=2,ISNA(MATCH(BA198,L_Placeholder,0)),TRIM(AB198)=""),"INVALID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IFERROR(IF(OR(SUMPRODUCT(--ISNUMBER(FIND({"0","1","2","3","4","5","6","7","8","9"},Z198)))&gt;0,SUMPRODUCT(--ISNUMBER(SEARCH({"http","www.","\",".pdf",".jpg",".jpeg",".png",".heic",".xls",".doc",".msg",".eml"},Z198)))&gt;0),1,0),0)</f>
        <v>0</v>
      </c>
    </row>
    <row r="199" customFormat="false" ht="91.5" hidden="false" customHeight="true" outlineLevel="0" collapsed="false">
      <c r="A199" s="57" t="s">
        <v>750</v>
      </c>
      <c r="B199" s="57" t="s">
        <v>231</v>
      </c>
      <c r="C199" s="57" t="str">
        <f aca="false">Flights!$F$10</f>
        <v>MH0002</v>
      </c>
      <c r="D199" s="58" t="n">
        <f aca="false">Flights!$D$10</f>
        <v>46310</v>
      </c>
      <c r="E199" s="57" t="str">
        <f aca="false">Flights!$G$10&amp;"-"&amp;Flights!$H$10</f>
        <v>KUL-LHR</v>
      </c>
      <c r="F199" s="57" t="str">
        <f aca="false">Flights!$K$10</f>
        <v>BC</v>
      </c>
      <c r="G199" s="57" t="s">
        <v>450</v>
      </c>
      <c r="H199" s="57" t="s">
        <v>451</v>
      </c>
      <c r="I199" s="57" t="s">
        <v>431</v>
      </c>
      <c r="J199" s="57" t="s">
        <v>458</v>
      </c>
      <c r="K199" s="67" t="s">
        <v>492</v>
      </c>
      <c r="L199" s="67" t="s">
        <v>434</v>
      </c>
      <c r="M199" s="67" t="s">
        <v>717</v>
      </c>
      <c r="N199" s="67" t="s">
        <v>435</v>
      </c>
      <c r="O199" s="67" t="s">
        <v>718</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file",IF(BL199=0,"INVALID – evidence needs a traceable reference (number, file name or link)",IF(OR(LEN(AX199)&lt;2,ISNUMBER(MATCH(AX199,L_Placeholder,0))),"INVALID – verifier missing",IF(AX199=AU199,"INVALID – verifier must be someone other than the PIC",IF(BH199=1,"INVALID – result not yet available (awaiting / TBC)",IF(AND(AQ199=1,OR(OR(LEN(AY199)&lt;3,ISNUMBER(MATCH(AY199,L_Placeholder,0))),BJ199=1)),"INVALID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CA","")&amp;IF(AND(LEN(BA199)&gt;=2,ISNA(MATCH(BA199,L_Placeholder,0)),TRIM(AB199)=""),"INVALID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IFERROR(IF(OR(SUMPRODUCT(--ISNUMBER(FIND({"0","1","2","3","4","5","6","7","8","9"},Z199)))&gt;0,SUMPRODUCT(--ISNUMBER(SEARCH({"http","www.","\",".pdf",".jpg",".jpeg",".png",".heic",".xls",".doc",".msg",".eml"},Z199)))&gt;0),1,0),0)</f>
        <v>0</v>
      </c>
    </row>
    <row r="200" customFormat="false" ht="39.75" hidden="false" customHeight="true" outlineLevel="0" collapsed="false">
      <c r="A200" s="57" t="s">
        <v>751</v>
      </c>
      <c r="B200" s="57" t="s">
        <v>231</v>
      </c>
      <c r="C200" s="57" t="str">
        <f aca="false">Flights!$F$10</f>
        <v>MH0002</v>
      </c>
      <c r="D200" s="58" t="n">
        <f aca="false">Flights!$D$10</f>
        <v>46310</v>
      </c>
      <c r="E200" s="57" t="str">
        <f aca="false">Flights!$G$10&amp;"-"&amp;Flights!$H$10</f>
        <v>KUL-LHR</v>
      </c>
      <c r="F200" s="57" t="str">
        <f aca="false">Flights!$K$10</f>
        <v>BC</v>
      </c>
      <c r="G200" s="57" t="s">
        <v>450</v>
      </c>
      <c r="H200" s="57" t="s">
        <v>451</v>
      </c>
      <c r="I200" s="57" t="s">
        <v>431</v>
      </c>
      <c r="J200" s="57" t="s">
        <v>752</v>
      </c>
      <c r="K200" s="67" t="s">
        <v>721</v>
      </c>
      <c r="L200" s="67" t="s">
        <v>722</v>
      </c>
      <c r="M200" s="67" t="s">
        <v>187</v>
      </c>
      <c r="N200" s="67" t="s">
        <v>374</v>
      </c>
      <c r="O200" s="67" t="s">
        <v>723</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file",IF(BL200=0,"INVALID – evidence needs a traceable reference (number, file name or link)",IF(OR(LEN(AX200)&lt;2,ISNUMBER(MATCH(AX200,L_Placeholder,0))),"INVALID – verifier missing",IF(AX200=AU200,"INVALID – verifier must be someone other than the PIC",IF(BH200=1,"INVALID – result not yet available (awaiting / TBC)",IF(AND(AQ200=1,OR(OR(LEN(AY200)&lt;3,ISNUMBER(MATCH(AY200,L_Placeholder,0))),BJ200=1)),"INVALID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CA","")&amp;IF(AND(LEN(BA200)&gt;=2,ISNA(MATCH(BA200,L_Placeholder,0)),TRIM(AB200)=""),"INVALID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IFERROR(IF(OR(SUMPRODUCT(--ISNUMBER(FIND({"0","1","2","3","4","5","6","7","8","9"},Z200)))&gt;0,SUMPRODUCT(--ISNUMBER(SEARCH({"http","www.","\",".pdf",".jpg",".jpeg",".png",".heic",".xls",".doc",".msg",".eml"},Z200)))&gt;0),1,0),0)</f>
        <v>0</v>
      </c>
    </row>
    <row r="201" customFormat="false" ht="39.75" hidden="false" customHeight="true" outlineLevel="0" collapsed="false">
      <c r="A201" s="57" t="s">
        <v>753</v>
      </c>
      <c r="B201" s="57" t="s">
        <v>231</v>
      </c>
      <c r="C201" s="57" t="str">
        <f aca="false">Flights!$F$10</f>
        <v>MH0002</v>
      </c>
      <c r="D201" s="58" t="n">
        <f aca="false">Flights!$D$10</f>
        <v>46310</v>
      </c>
      <c r="E201" s="57" t="str">
        <f aca="false">Flights!$G$10&amp;"-"&amp;Flights!$H$10</f>
        <v>KUL-LHR</v>
      </c>
      <c r="F201" s="57" t="str">
        <f aca="false">Flights!$K$10</f>
        <v>BC</v>
      </c>
      <c r="G201" s="57" t="s">
        <v>450</v>
      </c>
      <c r="H201" s="57" t="s">
        <v>451</v>
      </c>
      <c r="I201" s="57" t="s">
        <v>431</v>
      </c>
      <c r="J201" s="57" t="s">
        <v>634</v>
      </c>
      <c r="K201" s="67" t="s">
        <v>492</v>
      </c>
      <c r="L201" s="67" t="s">
        <v>725</v>
      </c>
      <c r="M201" s="67" t="s">
        <v>187</v>
      </c>
      <c r="N201" s="67" t="s">
        <v>374</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file",IF(BL201=0,"INVALID – evidence needs a traceable reference (number, file name or link)",IF(OR(LEN(AX201)&lt;2,ISNUMBER(MATCH(AX201,L_Placeholder,0))),"INVALID – verifier missing",IF(AX201=AU201,"INVALID – verifier must be someone other than the PIC",IF(BH201=1,"INVALID – result not yet available (awaiting / TBC)",IF(AND(AQ201=1,OR(OR(LEN(AY201)&lt;3,ISNUMBER(MATCH(AY201,L_Placeholder,0))),BJ201=1)),"INVALID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CA","")&amp;IF(AND(LEN(BA201)&gt;=2,ISNA(MATCH(BA201,L_Placeholder,0)),TRIM(AB201)=""),"INVALID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IFERROR(IF(OR(SUMPRODUCT(--ISNUMBER(FIND({"0","1","2","3","4","5","6","7","8","9"},Z201)))&gt;0,SUMPRODUCT(--ISNUMBER(SEARCH({"http","www.","\",".pdf",".jpg",".jpeg",".png",".heic",".xls",".doc",".msg",".eml"},Z201)))&gt;0),1,0),0)</f>
        <v>0</v>
      </c>
    </row>
    <row r="202" customFormat="false" ht="39.75" hidden="false" customHeight="true" outlineLevel="0" collapsed="false">
      <c r="A202" s="57" t="s">
        <v>754</v>
      </c>
      <c r="B202" s="57" t="s">
        <v>231</v>
      </c>
      <c r="C202" s="57" t="str">
        <f aca="false">Flights!$F$10</f>
        <v>MH0002</v>
      </c>
      <c r="D202" s="58" t="n">
        <f aca="false">Flights!$D$10</f>
        <v>46310</v>
      </c>
      <c r="E202" s="57" t="str">
        <f aca="false">Flights!$G$10&amp;"-"&amp;Flights!$H$10</f>
        <v>KUL-LHR</v>
      </c>
      <c r="F202" s="57" t="str">
        <f aca="false">Flights!$K$10</f>
        <v>BC</v>
      </c>
      <c r="G202" s="57" t="s">
        <v>450</v>
      </c>
      <c r="H202" s="57" t="s">
        <v>451</v>
      </c>
      <c r="I202" s="57" t="s">
        <v>490</v>
      </c>
      <c r="J202" s="57" t="s">
        <v>528</v>
      </c>
      <c r="K202" s="67" t="s">
        <v>492</v>
      </c>
      <c r="L202" s="67" t="s">
        <v>727</v>
      </c>
      <c r="M202" s="67" t="s">
        <v>442</v>
      </c>
      <c r="N202" s="67" t="s">
        <v>374</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file",IF(BL202=0,"INVALID – evidence needs a traceable reference (number, file name or link)",IF(OR(LEN(AX202)&lt;2,ISNUMBER(MATCH(AX202,L_Placeholder,0))),"INVALID – verifier missing",IF(AX202=AU202,"INVALID – verifier must be someone other than the PIC",IF(BH202=1,"INVALID – result not yet available (awaiting / TBC)",IF(AND(AQ202=1,OR(OR(LEN(AY202)&lt;3,ISNUMBER(MATCH(AY202,L_Placeholder,0))),BJ202=1)),"INVALID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CA","")&amp;IF(AND(LEN(BA202)&gt;=2,ISNA(MATCH(BA202,L_Placeholder,0)),TRIM(AB202)=""),"INVALID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IFERROR(IF(OR(SUMPRODUCT(--ISNUMBER(FIND({"0","1","2","3","4","5","6","7","8","9"},Z202)))&gt;0,SUMPRODUCT(--ISNUMBER(SEARCH({"http","www.","\",".pdf",".jpg",".jpeg",".png",".heic",".xls",".doc",".msg",".eml"},Z202)))&gt;0),1,0),0)</f>
        <v>0</v>
      </c>
    </row>
    <row r="203" customFormat="false" ht="39.75" hidden="false" customHeight="true" outlineLevel="0" collapsed="false">
      <c r="A203" s="57" t="s">
        <v>755</v>
      </c>
      <c r="B203" s="57" t="s">
        <v>231</v>
      </c>
      <c r="C203" s="57" t="str">
        <f aca="false">Flights!$F$10</f>
        <v>MH0002</v>
      </c>
      <c r="D203" s="58" t="n">
        <f aca="false">Flights!$D$10</f>
        <v>46310</v>
      </c>
      <c r="E203" s="57" t="str">
        <f aca="false">Flights!$G$10&amp;"-"&amp;Flights!$H$10</f>
        <v>KUL-LHR</v>
      </c>
      <c r="F203" s="57" t="str">
        <f aca="false">Flights!$K$10</f>
        <v>BC</v>
      </c>
      <c r="G203" s="57" t="s">
        <v>450</v>
      </c>
      <c r="H203" s="57" t="s">
        <v>451</v>
      </c>
      <c r="I203" s="57" t="s">
        <v>490</v>
      </c>
      <c r="J203" s="57" t="s">
        <v>530</v>
      </c>
      <c r="K203" s="67" t="s">
        <v>492</v>
      </c>
      <c r="L203" s="67" t="s">
        <v>729</v>
      </c>
      <c r="M203" s="67" t="s">
        <v>442</v>
      </c>
      <c r="N203" s="67" t="s">
        <v>374</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file",IF(BL203=0,"INVALID – evidence needs a traceable reference (number, file name or link)",IF(OR(LEN(AX203)&lt;2,ISNUMBER(MATCH(AX203,L_Placeholder,0))),"INVALID – verifier missing",IF(AX203=AU203,"INVALID – verifier must be someone other than the PIC",IF(BH203=1,"INVALID – result not yet available (awaiting / TBC)",IF(AND(AQ203=1,OR(OR(LEN(AY203)&lt;3,ISNUMBER(MATCH(AY203,L_Placeholder,0))),BJ203=1)),"INVALID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CA","")&amp;IF(AND(LEN(BA203)&gt;=2,ISNA(MATCH(BA203,L_Placeholder,0)),TRIM(AB203)=""),"INVALID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IFERROR(IF(OR(SUMPRODUCT(--ISNUMBER(FIND({"0","1","2","3","4","5","6","7","8","9"},Z203)))&gt;0,SUMPRODUCT(--ISNUMBER(SEARCH({"http","www.","\",".pdf",".jpg",".jpeg",".png",".heic",".xls",".doc",".msg",".eml"},Z203)))&gt;0),1,0),0)</f>
        <v>0</v>
      </c>
    </row>
    <row r="204" customFormat="false" ht="39.75" hidden="false" customHeight="true" outlineLevel="0" collapsed="false">
      <c r="A204" s="57" t="s">
        <v>756</v>
      </c>
      <c r="B204" s="57" t="s">
        <v>231</v>
      </c>
      <c r="C204" s="57" t="str">
        <f aca="false">Flights!$F$10</f>
        <v>MH0002</v>
      </c>
      <c r="D204" s="58" t="n">
        <f aca="false">Flights!$D$10</f>
        <v>46310</v>
      </c>
      <c r="E204" s="57" t="str">
        <f aca="false">Flights!$G$10&amp;"-"&amp;Flights!$H$10</f>
        <v>KUL-LHR</v>
      </c>
      <c r="F204" s="57" t="str">
        <f aca="false">Flights!$K$10</f>
        <v>BC</v>
      </c>
      <c r="G204" s="57" t="s">
        <v>450</v>
      </c>
      <c r="H204" s="57" t="s">
        <v>451</v>
      </c>
      <c r="I204" s="57" t="s">
        <v>490</v>
      </c>
      <c r="J204" s="57" t="s">
        <v>532</v>
      </c>
      <c r="K204" s="67" t="s">
        <v>492</v>
      </c>
      <c r="L204" s="67" t="s">
        <v>731</v>
      </c>
      <c r="M204" s="67" t="s">
        <v>442</v>
      </c>
      <c r="N204" s="67" t="s">
        <v>374</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file",IF(BL204=0,"INVALID – evidence needs a traceable reference (number, file name or link)",IF(OR(LEN(AX204)&lt;2,ISNUMBER(MATCH(AX204,L_Placeholder,0))),"INVALID – verifier missing",IF(AX204=AU204,"INVALID – verifier must be someone other than the PIC",IF(BH204=1,"INVALID – result not yet available (awaiting / TBC)",IF(AND(AQ204=1,OR(OR(LEN(AY204)&lt;3,ISNUMBER(MATCH(AY204,L_Placeholder,0))),BJ204=1)),"INVALID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CA","")&amp;IF(AND(LEN(BA204)&gt;=2,ISNA(MATCH(BA204,L_Placeholder,0)),TRIM(AB204)=""),"INVALID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IFERROR(IF(OR(SUMPRODUCT(--ISNUMBER(FIND({"0","1","2","3","4","5","6","7","8","9"},Z204)))&gt;0,SUMPRODUCT(--ISNUMBER(SEARCH({"http","www.","\",".pdf",".jpg",".jpeg",".png",".heic",".xls",".doc",".msg",".eml"},Z204)))&gt;0),1,0),0)</f>
        <v>0</v>
      </c>
    </row>
    <row r="205" customFormat="false" ht="39.75" hidden="false" customHeight="true" outlineLevel="0" collapsed="false">
      <c r="A205" s="57" t="s">
        <v>757</v>
      </c>
      <c r="B205" s="57" t="s">
        <v>231</v>
      </c>
      <c r="C205" s="57" t="str">
        <f aca="false">Flights!$F$10</f>
        <v>MH0002</v>
      </c>
      <c r="D205" s="58" t="n">
        <f aca="false">Flights!$D$10</f>
        <v>46310</v>
      </c>
      <c r="E205" s="57" t="str">
        <f aca="false">Flights!$G$10&amp;"-"&amp;Flights!$H$10</f>
        <v>KUL-LHR</v>
      </c>
      <c r="F205" s="57" t="str">
        <f aca="false">Flights!$K$10</f>
        <v>BC</v>
      </c>
      <c r="G205" s="57" t="s">
        <v>450</v>
      </c>
      <c r="H205" s="57" t="s">
        <v>451</v>
      </c>
      <c r="I205" s="57" t="s">
        <v>490</v>
      </c>
      <c r="J205" s="57" t="s">
        <v>534</v>
      </c>
      <c r="K205" s="67" t="s">
        <v>492</v>
      </c>
      <c r="L205" s="67" t="s">
        <v>733</v>
      </c>
      <c r="M205" s="67" t="s">
        <v>442</v>
      </c>
      <c r="N205" s="67" t="s">
        <v>374</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file",IF(BL205=0,"INVALID – evidence needs a traceable reference (number, file name or link)",IF(OR(LEN(AX205)&lt;2,ISNUMBER(MATCH(AX205,L_Placeholder,0))),"INVALID – verifier missing",IF(AX205=AU205,"INVALID – verifier must be someone other than the PIC",IF(BH205=1,"INVALID – result not yet available (awaiting / TBC)",IF(AND(AQ205=1,OR(OR(LEN(AY205)&lt;3,ISNUMBER(MATCH(AY205,L_Placeholder,0))),BJ205=1)),"INVALID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CA","")&amp;IF(AND(LEN(BA205)&gt;=2,ISNA(MATCH(BA205,L_Placeholder,0)),TRIM(AB205)=""),"INVALID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IFERROR(IF(OR(SUMPRODUCT(--ISNUMBER(FIND({"0","1","2","3","4","5","6","7","8","9"},Z205)))&gt;0,SUMPRODUCT(--ISNUMBER(SEARCH({"http","www.","\",".pdf",".jpg",".jpeg",".png",".heic",".xls",".doc",".msg",".eml"},Z205)))&gt;0),1,0),0)</f>
        <v>0</v>
      </c>
    </row>
    <row r="206" customFormat="false" ht="39.75" hidden="false" customHeight="true" outlineLevel="0" collapsed="false">
      <c r="A206" s="57" t="s">
        <v>758</v>
      </c>
      <c r="B206" s="57" t="s">
        <v>231</v>
      </c>
      <c r="C206" s="57" t="str">
        <f aca="false">Flights!$F$10</f>
        <v>MH0002</v>
      </c>
      <c r="D206" s="58" t="n">
        <f aca="false">Flights!$D$10</f>
        <v>46310</v>
      </c>
      <c r="E206" s="57" t="str">
        <f aca="false">Flights!$G$10&amp;"-"&amp;Flights!$H$10</f>
        <v>KUL-LHR</v>
      </c>
      <c r="F206" s="57" t="str">
        <f aca="false">Flights!$K$10</f>
        <v>BC</v>
      </c>
      <c r="G206" s="57" t="s">
        <v>450</v>
      </c>
      <c r="H206" s="57" t="s">
        <v>451</v>
      </c>
      <c r="I206" s="57" t="s">
        <v>490</v>
      </c>
      <c r="J206" s="57" t="s">
        <v>537</v>
      </c>
      <c r="K206" s="67" t="s">
        <v>492</v>
      </c>
      <c r="L206" s="67" t="s">
        <v>735</v>
      </c>
      <c r="M206" s="67" t="s">
        <v>442</v>
      </c>
      <c r="N206" s="67" t="s">
        <v>374</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file",IF(BL206=0,"INVALID – evidence needs a traceable reference (number, file name or link)",IF(OR(LEN(AX206)&lt;2,ISNUMBER(MATCH(AX206,L_Placeholder,0))),"INVALID – verifier missing",IF(AX206=AU206,"INVALID – verifier must be someone other than the PIC",IF(BH206=1,"INVALID – result not yet available (awaiting / TBC)",IF(AND(AQ206=1,OR(OR(LEN(AY206)&lt;3,ISNUMBER(MATCH(AY206,L_Placeholder,0))),BJ206=1)),"INVALID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CA","")&amp;IF(AND(LEN(BA206)&gt;=2,ISNA(MATCH(BA206,L_Placeholder,0)),TRIM(AB206)=""),"INVALID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IFERROR(IF(OR(SUMPRODUCT(--ISNUMBER(FIND({"0","1","2","3","4","5","6","7","8","9"},Z206)))&gt;0,SUMPRODUCT(--ISNUMBER(SEARCH({"http","www.","\",".pdf",".jpg",".jpeg",".png",".heic",".xls",".doc",".msg",".eml"},Z206)))&gt;0),1,0),0)</f>
        <v>0</v>
      </c>
    </row>
    <row r="207" customFormat="false" ht="39.75" hidden="false" customHeight="true" outlineLevel="0" collapsed="false">
      <c r="A207" s="57" t="s">
        <v>759</v>
      </c>
      <c r="B207" s="57" t="s">
        <v>231</v>
      </c>
      <c r="C207" s="57" t="str">
        <f aca="false">Flights!$F$10</f>
        <v>MH0002</v>
      </c>
      <c r="D207" s="58" t="n">
        <f aca="false">Flights!$D$10</f>
        <v>46310</v>
      </c>
      <c r="E207" s="57" t="str">
        <f aca="false">Flights!$G$10&amp;"-"&amp;Flights!$H$10</f>
        <v>KUL-LHR</v>
      </c>
      <c r="F207" s="57" t="str">
        <f aca="false">Flights!$K$10</f>
        <v>BC</v>
      </c>
      <c r="G207" s="57" t="s">
        <v>450</v>
      </c>
      <c r="H207" s="57" t="s">
        <v>451</v>
      </c>
      <c r="I207" s="57" t="s">
        <v>490</v>
      </c>
      <c r="J207" s="57" t="s">
        <v>539</v>
      </c>
      <c r="K207" s="67" t="s">
        <v>607</v>
      </c>
      <c r="L207" s="67" t="s">
        <v>737</v>
      </c>
      <c r="M207" s="67" t="s">
        <v>442</v>
      </c>
      <c r="N207" s="67" t="s">
        <v>374</v>
      </c>
      <c r="O207" s="67" t="s">
        <v>540</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file",IF(BL207=0,"INVALID – evidence needs a traceable reference (number, file name or link)",IF(OR(LEN(AX207)&lt;2,ISNUMBER(MATCH(AX207,L_Placeholder,0))),"INVALID – verifier missing",IF(AX207=AU207,"INVALID – verifier must be someone other than the PIC",IF(BH207=1,"INVALID – result not yet available (awaiting / TBC)",IF(AND(AQ207=1,OR(OR(LEN(AY207)&lt;3,ISNUMBER(MATCH(AY207,L_Placeholder,0))),BJ207=1)),"INVALID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CA","")&amp;IF(AND(LEN(BA207)&gt;=2,ISNA(MATCH(BA207,L_Placeholder,0)),TRIM(AB207)=""),"INVALID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IFERROR(IF(OR(SUMPRODUCT(--ISNUMBER(FIND({"0","1","2","3","4","5","6","7","8","9"},Z207)))&gt;0,SUMPRODUCT(--ISNUMBER(SEARCH({"http","www.","\",".pdf",".jpg",".jpeg",".png",".heic",".xls",".doc",".msg",".eml"},Z207)))&gt;0),1,0),0)</f>
        <v>0</v>
      </c>
    </row>
    <row r="208" customFormat="false" ht="39.75" hidden="false" customHeight="true" outlineLevel="0" collapsed="false">
      <c r="A208" s="57" t="s">
        <v>760</v>
      </c>
      <c r="B208" s="57" t="s">
        <v>231</v>
      </c>
      <c r="C208" s="57" t="str">
        <f aca="false">Flights!$F$10</f>
        <v>MH0002</v>
      </c>
      <c r="D208" s="58" t="n">
        <f aca="false">Flights!$D$10</f>
        <v>46310</v>
      </c>
      <c r="E208" s="57" t="str">
        <f aca="false">Flights!$G$10&amp;"-"&amp;Flights!$H$10</f>
        <v>KUL-LHR</v>
      </c>
      <c r="F208" s="57" t="str">
        <f aca="false">Flights!$K$10</f>
        <v>BC</v>
      </c>
      <c r="G208" s="57" t="s">
        <v>450</v>
      </c>
      <c r="H208" s="57" t="s">
        <v>451</v>
      </c>
      <c r="I208" s="57" t="s">
        <v>490</v>
      </c>
      <c r="J208" s="57" t="s">
        <v>542</v>
      </c>
      <c r="K208" s="67" t="s">
        <v>492</v>
      </c>
      <c r="L208" s="67" t="s">
        <v>739</v>
      </c>
      <c r="M208" s="67" t="s">
        <v>442</v>
      </c>
      <c r="N208" s="67" t="s">
        <v>374</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file",IF(BL208=0,"INVALID – evidence needs a traceable reference (number, file name or link)",IF(OR(LEN(AX208)&lt;2,ISNUMBER(MATCH(AX208,L_Placeholder,0))),"INVALID – verifier missing",IF(AX208=AU208,"INVALID – verifier must be someone other than the PIC",IF(BH208=1,"INVALID – result not yet available (awaiting / TBC)",IF(AND(AQ208=1,OR(OR(LEN(AY208)&lt;3,ISNUMBER(MATCH(AY208,L_Placeholder,0))),BJ208=1)),"INVALID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CA","")&amp;IF(AND(LEN(BA208)&gt;=2,ISNA(MATCH(BA208,L_Placeholder,0)),TRIM(AB208)=""),"INVALID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IFERROR(IF(OR(SUMPRODUCT(--ISNUMBER(FIND({"0","1","2","3","4","5","6","7","8","9"},Z208)))&gt;0,SUMPRODUCT(--ISNUMBER(SEARCH({"http","www.","\",".pdf",".jpg",".jpeg",".png",".heic",".xls",".doc",".msg",".eml"},Z208)))&gt;0),1,0),0)</f>
        <v>0</v>
      </c>
    </row>
    <row r="209" customFormat="false" ht="39.75" hidden="false" customHeight="true" outlineLevel="0" collapsed="false">
      <c r="A209" s="57" t="s">
        <v>761</v>
      </c>
      <c r="B209" s="57" t="s">
        <v>231</v>
      </c>
      <c r="C209" s="57" t="str">
        <f aca="false">Flights!$F$10</f>
        <v>MH0002</v>
      </c>
      <c r="D209" s="58" t="n">
        <f aca="false">Flights!$D$10</f>
        <v>46310</v>
      </c>
      <c r="E209" s="57" t="str">
        <f aca="false">Flights!$G$10&amp;"-"&amp;Flights!$H$10</f>
        <v>KUL-LHR</v>
      </c>
      <c r="F209" s="57" t="str">
        <f aca="false">Flights!$K$10</f>
        <v>BC</v>
      </c>
      <c r="G209" s="57" t="s">
        <v>450</v>
      </c>
      <c r="H209" s="57" t="s">
        <v>451</v>
      </c>
      <c r="I209" s="57" t="s">
        <v>438</v>
      </c>
      <c r="J209" s="57" t="s">
        <v>544</v>
      </c>
      <c r="K209" s="67" t="s">
        <v>440</v>
      </c>
      <c r="L209" s="67" t="s">
        <v>741</v>
      </c>
      <c r="M209" s="67" t="s">
        <v>442</v>
      </c>
      <c r="N209" s="67" t="s">
        <v>374</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file",IF(BL209=0,"INVALID – evidence needs a traceable reference (number, file name or link)",IF(OR(LEN(AX209)&lt;2,ISNUMBER(MATCH(AX209,L_Placeholder,0))),"INVALID – verifier missing",IF(AX209=AU209,"INVALID – verifier must be someone other than the PIC",IF(BH209=1,"INVALID – result not yet available (awaiting / TBC)",IF(AND(AQ209=1,OR(OR(LEN(AY209)&lt;3,ISNUMBER(MATCH(AY209,L_Placeholder,0))),BJ209=1)),"INVALID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CA","")&amp;IF(AND(LEN(BA209)&gt;=2,ISNA(MATCH(BA209,L_Placeholder,0)),TRIM(AB209)=""),"INVALID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IFERROR(IF(OR(SUMPRODUCT(--ISNUMBER(FIND({"0","1","2","3","4","5","6","7","8","9"},Z209)))&gt;0,SUMPRODUCT(--ISNUMBER(SEARCH({"http","www.","\",".pdf",".jpg",".jpeg",".png",".heic",".xls",".doc",".msg",".eml"},Z209)))&gt;0),1,0),0)</f>
        <v>0</v>
      </c>
    </row>
    <row r="210" customFormat="false" ht="39.75" hidden="false" customHeight="true" outlineLevel="0" collapsed="false">
      <c r="A210" s="57" t="s">
        <v>762</v>
      </c>
      <c r="B210" s="57" t="s">
        <v>231</v>
      </c>
      <c r="C210" s="57" t="str">
        <f aca="false">Flights!$F$10</f>
        <v>MH0002</v>
      </c>
      <c r="D210" s="58" t="n">
        <f aca="false">Flights!$D$10</f>
        <v>46310</v>
      </c>
      <c r="E210" s="57" t="str">
        <f aca="false">Flights!$G$10&amp;"-"&amp;Flights!$H$10</f>
        <v>KUL-LHR</v>
      </c>
      <c r="F210" s="57" t="str">
        <f aca="false">Flights!$K$10</f>
        <v>BC</v>
      </c>
      <c r="G210" s="57" t="s">
        <v>450</v>
      </c>
      <c r="H210" s="57" t="s">
        <v>451</v>
      </c>
      <c r="I210" s="57" t="s">
        <v>438</v>
      </c>
      <c r="J210" s="57" t="s">
        <v>644</v>
      </c>
      <c r="K210" s="67" t="s">
        <v>440</v>
      </c>
      <c r="L210" s="67" t="s">
        <v>743</v>
      </c>
      <c r="M210" s="67" t="s">
        <v>442</v>
      </c>
      <c r="N210" s="67" t="s">
        <v>374</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file",IF(BL210=0,"INVALID – evidence needs a traceable reference (number, file name or link)",IF(OR(LEN(AX210)&lt;2,ISNUMBER(MATCH(AX210,L_Placeholder,0))),"INVALID – verifier missing",IF(AX210=AU210,"INVALID – verifier must be someone other than the PIC",IF(BH210=1,"INVALID – result not yet available (awaiting / TBC)",IF(AND(AQ210=1,OR(OR(LEN(AY210)&lt;3,ISNUMBER(MATCH(AY210,L_Placeholder,0))),BJ210=1)),"INVALID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CA","")&amp;IF(AND(LEN(BA210)&gt;=2,ISNA(MATCH(BA210,L_Placeholder,0)),TRIM(AB210)=""),"INVALID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IFERROR(IF(OR(SUMPRODUCT(--ISNUMBER(FIND({"0","1","2","3","4","5","6","7","8","9"},Z210)))&gt;0,SUMPRODUCT(--ISNUMBER(SEARCH({"http","www.","\",".pdf",".jpg",".jpeg",".png",".heic",".xls",".doc",".msg",".eml"},Z210)))&gt;0),1,0),0)</f>
        <v>0</v>
      </c>
    </row>
    <row r="211" customFormat="false" ht="39.75" hidden="false" customHeight="true" outlineLevel="0" collapsed="false">
      <c r="A211" s="57" t="s">
        <v>763</v>
      </c>
      <c r="B211" s="57" t="s">
        <v>231</v>
      </c>
      <c r="C211" s="57" t="str">
        <f aca="false">Flights!$F$10</f>
        <v>MH0002</v>
      </c>
      <c r="D211" s="58" t="n">
        <f aca="false">Flights!$D$10</f>
        <v>46310</v>
      </c>
      <c r="E211" s="57" t="str">
        <f aca="false">Flights!$G$10&amp;"-"&amp;Flights!$H$10</f>
        <v>KUL-LHR</v>
      </c>
      <c r="F211" s="57" t="str">
        <f aca="false">Flights!$K$10</f>
        <v>BC</v>
      </c>
      <c r="G211" s="57" t="s">
        <v>450</v>
      </c>
      <c r="H211" s="57" t="s">
        <v>451</v>
      </c>
      <c r="I211" s="57" t="s">
        <v>438</v>
      </c>
      <c r="J211" s="57" t="s">
        <v>646</v>
      </c>
      <c r="K211" s="67" t="s">
        <v>440</v>
      </c>
      <c r="L211" s="67" t="s">
        <v>745</v>
      </c>
      <c r="M211" s="67" t="s">
        <v>442</v>
      </c>
      <c r="N211" s="67" t="s">
        <v>374</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file",IF(BL211=0,"INVALID – evidence needs a traceable reference (number, file name or link)",IF(OR(LEN(AX211)&lt;2,ISNUMBER(MATCH(AX211,L_Placeholder,0))),"INVALID – verifier missing",IF(AX211=AU211,"INVALID – verifier must be someone other than the PIC",IF(BH211=1,"INVALID – result not yet available (awaiting / TBC)",IF(AND(AQ211=1,OR(OR(LEN(AY211)&lt;3,ISNUMBER(MATCH(AY211,L_Placeholder,0))),BJ211=1)),"INVALID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CA","")&amp;IF(AND(LEN(BA211)&gt;=2,ISNA(MATCH(BA211,L_Placeholder,0)),TRIM(AB211)=""),"INVALID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IFERROR(IF(OR(SUMPRODUCT(--ISNUMBER(FIND({"0","1","2","3","4","5","6","7","8","9"},Z211)))&gt;0,SUMPRODUCT(--ISNUMBER(SEARCH({"http","www.","\",".pdf",".jpg",".jpeg",".png",".heic",".xls",".doc",".msg",".eml"},Z211)))&gt;0),1,0),0)</f>
        <v>0</v>
      </c>
    </row>
    <row r="212" customFormat="false" ht="39.75" hidden="false" customHeight="true" outlineLevel="0" collapsed="false">
      <c r="A212" s="57" t="s">
        <v>764</v>
      </c>
      <c r="B212" s="57" t="s">
        <v>231</v>
      </c>
      <c r="C212" s="57" t="str">
        <f aca="false">Flights!$F$10</f>
        <v>MH0002</v>
      </c>
      <c r="D212" s="58" t="n">
        <f aca="false">Flights!$D$10</f>
        <v>46310</v>
      </c>
      <c r="E212" s="57" t="str">
        <f aca="false">Flights!$G$10&amp;"-"&amp;Flights!$H$10</f>
        <v>KUL-LHR</v>
      </c>
      <c r="F212" s="57" t="str">
        <f aca="false">Flights!$K$10</f>
        <v>BC</v>
      </c>
      <c r="G212" s="57" t="s">
        <v>450</v>
      </c>
      <c r="H212" s="57" t="s">
        <v>451</v>
      </c>
      <c r="I212" s="57" t="s">
        <v>620</v>
      </c>
      <c r="J212" s="57" t="s">
        <v>648</v>
      </c>
      <c r="K212" s="67" t="s">
        <v>492</v>
      </c>
      <c r="L212" s="67" t="s">
        <v>747</v>
      </c>
      <c r="M212" s="67" t="s">
        <v>187</v>
      </c>
      <c r="N212" s="67" t="s">
        <v>374</v>
      </c>
      <c r="O212" s="67" t="s">
        <v>623</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file",IF(BL212=0,"INVALID – evidence needs a traceable reference (number, file name or link)",IF(OR(LEN(AX212)&lt;2,ISNUMBER(MATCH(AX212,L_Placeholder,0))),"INVALID – verifier missing",IF(AX212=AU212,"INVALID – verifier must be someone other than the PIC",IF(BH212=1,"INVALID – result not yet available (awaiting / TBC)",IF(AND(AQ212=1,OR(OR(LEN(AY212)&lt;3,ISNUMBER(MATCH(AY212,L_Placeholder,0))),BJ212=1)),"INVALID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CA","")&amp;IF(AND(LEN(BA212)&gt;=2,ISNA(MATCH(BA212,L_Placeholder,0)),TRIM(AB212)=""),"INVALID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IFERROR(IF(OR(SUMPRODUCT(--ISNUMBER(FIND({"0","1","2","3","4","5","6","7","8","9"},Z212)))&gt;0,SUMPRODUCT(--ISNUMBER(SEARCH({"http","www.","\",".pdf",".jpg",".jpeg",".png",".heic",".xls",".doc",".msg",".eml"},Z212)))&gt;0),1,0),0)</f>
        <v>0</v>
      </c>
    </row>
    <row r="213" customFormat="false" ht="39.75" hidden="false" customHeight="true" outlineLevel="0" collapsed="false">
      <c r="A213" s="57" t="s">
        <v>765</v>
      </c>
      <c r="B213" s="57" t="s">
        <v>235</v>
      </c>
      <c r="C213" s="57" t="str">
        <f aca="false">Flights!$F$11</f>
        <v>MH0003</v>
      </c>
      <c r="D213" s="58" t="n">
        <f aca="false">Flights!$D$11</f>
        <v>46304</v>
      </c>
      <c r="E213" s="57" t="str">
        <f aca="false">Flights!$G$11&amp;"-"&amp;Flights!$H$11</f>
        <v>LHR-KUL</v>
      </c>
      <c r="F213" s="57" t="str">
        <f aca="false">Flights!$K$11</f>
        <v>BC</v>
      </c>
      <c r="G213" s="57" t="s">
        <v>81</v>
      </c>
      <c r="H213" s="57" t="s">
        <v>369</v>
      </c>
      <c r="I213" s="57" t="s">
        <v>370</v>
      </c>
      <c r="J213" s="57" t="s">
        <v>371</v>
      </c>
      <c r="K213" s="67" t="s">
        <v>372</v>
      </c>
      <c r="L213" s="67" t="s">
        <v>373</v>
      </c>
      <c r="M213" s="67"/>
      <c r="N213" s="67" t="s">
        <v>374</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file",IF(BL213=0,"INVALID – evidence needs a traceable reference (number, file name or link)",IF(OR(LEN(AX213)&lt;2,ISNUMBER(MATCH(AX213,L_Placeholder,0))),"INVALID – verifier missing",IF(AX213=AU213,"INVALID – verifier must be someone other than the PIC",IF(BH213=1,"INVALID – result not yet available (awaiting / TBC)",IF(AND(AQ213=1,OR(OR(LEN(AY213)&lt;3,ISNUMBER(MATCH(AY213,L_Placeholder,0))),BJ213=1)),"INVALID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CA","")&amp;IF(AND(LEN(BA213)&gt;=2,ISNA(MATCH(BA213,L_Placeholder,0)),TRIM(AB213)=""),"INVALID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")))/(LEN(L_PendNeg)+1)),1,0),1)</f>
        <v>0</v>
      </c>
      <c r="BK213" s="61" t="n">
        <f aca="false">IFERROR(IF(SUMPRODUCT((LEN(BF213)-LEN(SUBSTITUTE(BF213," "&amp;L_PendStrict&amp;" "," ")))/(LEN(L_PendStrict)+1))&gt;SUMPRODUCT((LEN(BF213)-LEN(SUBSTITUTE(BF213," "&amp;L_PendNeg&amp;" "," ")))/(LEN(L_PendNeg)+1)),1,0),1)</f>
        <v>0</v>
      </c>
      <c r="BL213" s="61" t="n">
        <f aca="false">IFERROR(IF(OR(SUMPRODUCT(--ISNUMBER(FIND({"0","1","2","3","4","5","6","7","8","9"},Z213)))&gt;0,SUMPRODUCT(--ISNUMBER(SEARCH({"http","www.","\",".pdf",".jpg",".jpeg",".png",".heic",".xls",".doc",".msg",".eml"},Z213)))&gt;0),1,0),0)</f>
        <v>0</v>
      </c>
    </row>
    <row r="214" customFormat="false" ht="39.75" hidden="false" customHeight="true" outlineLevel="0" collapsed="false">
      <c r="A214" s="57" t="s">
        <v>766</v>
      </c>
      <c r="B214" s="57" t="s">
        <v>235</v>
      </c>
      <c r="C214" s="57" t="str">
        <f aca="false">Flights!$F$11</f>
        <v>MH0003</v>
      </c>
      <c r="D214" s="58" t="n">
        <f aca="false">Flights!$D$11</f>
        <v>46304</v>
      </c>
      <c r="E214" s="57" t="str">
        <f aca="false">Flights!$G$11&amp;"-"&amp;Flights!$H$11</f>
        <v>LHR-KUL</v>
      </c>
      <c r="F214" s="57" t="str">
        <f aca="false">Flights!$K$11</f>
        <v>BC</v>
      </c>
      <c r="G214" s="57" t="s">
        <v>81</v>
      </c>
      <c r="H214" s="57" t="s">
        <v>369</v>
      </c>
      <c r="I214" s="57" t="s">
        <v>376</v>
      </c>
      <c r="J214" s="57" t="s">
        <v>377</v>
      </c>
      <c r="K214" s="67" t="s">
        <v>378</v>
      </c>
      <c r="L214" s="67" t="s">
        <v>373</v>
      </c>
      <c r="M214" s="67"/>
      <c r="N214" s="67" t="s">
        <v>374</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file",IF(BL214=0,"INVALID – evidence needs a traceable reference (number, file name or link)",IF(OR(LEN(AX214)&lt;2,ISNUMBER(MATCH(AX214,L_Placeholder,0))),"INVALID – verifier missing",IF(AX214=AU214,"INVALID – verifier must be someone other than the PIC",IF(BH214=1,"INVALID – result not yet available (awaiting / TBC)",IF(AND(AQ214=1,OR(OR(LEN(AY214)&lt;3,ISNUMBER(MATCH(AY214,L_Placeholder,0))),BJ214=1)),"INVALID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CA","")&amp;IF(AND(LEN(BA214)&gt;=2,ISNA(MATCH(BA214,L_Placeholder,0)),TRIM(AB214)=""),"INVALID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")))/(LEN(L_PendNeg)+1)),1,0),1)</f>
        <v>0</v>
      </c>
      <c r="BK214" s="61" t="n">
        <f aca="false">IFERROR(IF(SUMPRODUCT((LEN(BF214)-LEN(SUBSTITUTE(BF214," "&amp;L_PendStrict&amp;" "," ")))/(LEN(L_PendStrict)+1))&gt;SUMPRODUCT((LEN(BF214)-LEN(SUBSTITUTE(BF214," "&amp;L_PendNeg&amp;" "," ")))/(LEN(L_PendNeg)+1)),1,0),1)</f>
        <v>0</v>
      </c>
      <c r="BL214" s="61" t="n">
        <f aca="false">IFERROR(IF(OR(SUMPRODUCT(--ISNUMBER(FIND({"0","1","2","3","4","5","6","7","8","9"},Z214)))&gt;0,SUMPRODUCT(--ISNUMBER(SEARCH({"http","www.","\",".pdf",".jpg",".jpeg",".png",".heic",".xls",".doc",".msg",".eml"},Z214)))&gt;0),1,0),0)</f>
        <v>0</v>
      </c>
    </row>
    <row r="215" customFormat="false" ht="41.25" hidden="false" customHeight="true" outlineLevel="0" collapsed="false">
      <c r="A215" s="57" t="s">
        <v>767</v>
      </c>
      <c r="B215" s="57" t="s">
        <v>235</v>
      </c>
      <c r="C215" s="57" t="str">
        <f aca="false">Flights!$F$11</f>
        <v>MH0003</v>
      </c>
      <c r="D215" s="58" t="n">
        <f aca="false">Flights!$D$11</f>
        <v>46304</v>
      </c>
      <c r="E215" s="57" t="str">
        <f aca="false">Flights!$G$11&amp;"-"&amp;Flights!$H$11</f>
        <v>LHR-KUL</v>
      </c>
      <c r="F215" s="57" t="str">
        <f aca="false">Flights!$K$11</f>
        <v>BC</v>
      </c>
      <c r="G215" s="57" t="s">
        <v>81</v>
      </c>
      <c r="H215" s="57" t="s">
        <v>369</v>
      </c>
      <c r="I215" s="57" t="s">
        <v>380</v>
      </c>
      <c r="J215" s="57" t="s">
        <v>381</v>
      </c>
      <c r="K215" s="67" t="s">
        <v>382</v>
      </c>
      <c r="L215" s="67" t="s">
        <v>373</v>
      </c>
      <c r="M215" s="67"/>
      <c r="N215" s="67" t="str">
        <f aca="false">IF(TRIM(Flights!$L$11)="A339","Required","N/A – rule")</f>
        <v>N/A – rule</v>
      </c>
      <c r="O215" s="67" t="s">
        <v>383</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file",IF(BL215=0,"INVALID – evidence needs a traceable reference (number, file name or link)",IF(OR(LEN(AX215)&lt;2,ISNUMBER(MATCH(AX215,L_Placeholder,0))),"INVALID – verifier missing",IF(AX215=AU215,"INVALID – verifier must be someone other than the PIC",IF(BH215=1,"INVALID – result not yet available (awaiting / TBC)",IF(AND(AQ215=1,OR(OR(LEN(AY215)&lt;3,ISNUMBER(MATCH(AY215,L_Placeholder,0))),BJ215=1)),"INVALID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CA","")&amp;IF(AND(LEN(BA215)&gt;=2,ISNA(MATCH(BA215,L_Placeholder,0)),TRIM(AB215)=""),"INVALID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")))/(LEN(L_PendNeg)+1)),1,0),1)</f>
        <v>0</v>
      </c>
      <c r="BK215" s="61" t="n">
        <f aca="false">IFERROR(IF(SUMPRODUCT((LEN(BF215)-LEN(SUBSTITUTE(BF215," "&amp;L_PendStrict&amp;" "," ")))/(LEN(L_PendStrict)+1))&gt;SUMPRODUCT((LEN(BF215)-LEN(SUBSTITUTE(BF215," "&amp;L_PendNeg&amp;" "," ")))/(LEN(L_PendNeg)+1)),1,0),1)</f>
        <v>0</v>
      </c>
      <c r="BL215" s="61" t="n">
        <f aca="false">IFERROR(IF(OR(SUMPRODUCT(--ISNUMBER(FIND({"0","1","2","3","4","5","6","7","8","9"},Z215)))&gt;0,SUMPRODUCT(--ISNUMBER(SEARCH({"http","www.","\",".pdf",".jpg",".jpeg",".png",".heic",".xls",".doc",".msg",".eml"},Z215)))&gt;0),1,0),0)</f>
        <v>0</v>
      </c>
    </row>
    <row r="216" customFormat="false" ht="39.75" hidden="false" customHeight="true" outlineLevel="0" collapsed="false">
      <c r="A216" s="57" t="s">
        <v>768</v>
      </c>
      <c r="B216" s="57" t="s">
        <v>235</v>
      </c>
      <c r="C216" s="57" t="str">
        <f aca="false">Flights!$F$11</f>
        <v>MH0003</v>
      </c>
      <c r="D216" s="58" t="n">
        <f aca="false">Flights!$D$11</f>
        <v>46304</v>
      </c>
      <c r="E216" s="57" t="str">
        <f aca="false">Flights!$G$11&amp;"-"&amp;Flights!$H$11</f>
        <v>LHR-KUL</v>
      </c>
      <c r="F216" s="57" t="str">
        <f aca="false">Flights!$K$11</f>
        <v>BC</v>
      </c>
      <c r="G216" s="57" t="s">
        <v>81</v>
      </c>
      <c r="H216" s="57" t="s">
        <v>369</v>
      </c>
      <c r="I216" s="57" t="s">
        <v>385</v>
      </c>
      <c r="J216" s="57" t="s">
        <v>386</v>
      </c>
      <c r="K216" s="67" t="s">
        <v>387</v>
      </c>
      <c r="L216" s="67" t="s">
        <v>373</v>
      </c>
      <c r="M216" s="67"/>
      <c r="N216" s="67" t="s">
        <v>374</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file",IF(BL216=0,"INVALID – evidence needs a traceable reference (number, file name or link)",IF(OR(LEN(AX216)&lt;2,ISNUMBER(MATCH(AX216,L_Placeholder,0))),"INVALID – verifier missing",IF(AX216=AU216,"INVALID – verifier must be someone other than the PIC",IF(BH216=1,"INVALID – result not yet available (awaiting / TBC)",IF(AND(AQ216=1,OR(OR(LEN(AY216)&lt;3,ISNUMBER(MATCH(AY216,L_Placeholder,0))),BJ216=1)),"INVALID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CA","")&amp;IF(AND(LEN(BA216)&gt;=2,ISNA(MATCH(BA216,L_Placeholder,0)),TRIM(AB216)=""),"INVALID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")))/(LEN(L_PendNeg)+1)),1,0),1)</f>
        <v>0</v>
      </c>
      <c r="BK216" s="61" t="n">
        <f aca="false">IFERROR(IF(SUMPRODUCT((LEN(BF216)-LEN(SUBSTITUTE(BF216," "&amp;L_PendStrict&amp;" "," ")))/(LEN(L_PendStrict)+1))&gt;SUMPRODUCT((LEN(BF216)-LEN(SUBSTITUTE(BF216," "&amp;L_PendNeg&amp;" "," ")))/(LEN(L_PendNeg)+1)),1,0),1)</f>
        <v>0</v>
      </c>
      <c r="BL216" s="61" t="n">
        <f aca="false">IFERROR(IF(OR(SUMPRODUCT(--ISNUMBER(FIND({"0","1","2","3","4","5","6","7","8","9"},Z216)))&gt;0,SUMPRODUCT(--ISNUMBER(SEARCH({"http","www.","\",".pdf",".jpg",".jpeg",".png",".heic",".xls",".doc",".msg",".eml"},Z216)))&gt;0),1,0),0)</f>
        <v>0</v>
      </c>
    </row>
    <row r="217" customFormat="false" ht="39.75" hidden="false" customHeight="true" outlineLevel="0" collapsed="false">
      <c r="A217" s="57" t="s">
        <v>769</v>
      </c>
      <c r="B217" s="57" t="s">
        <v>235</v>
      </c>
      <c r="C217" s="57" t="str">
        <f aca="false">Flights!$F$11</f>
        <v>MH0003</v>
      </c>
      <c r="D217" s="58" t="n">
        <f aca="false">Flights!$D$11</f>
        <v>46304</v>
      </c>
      <c r="E217" s="57" t="str">
        <f aca="false">Flights!$G$11&amp;"-"&amp;Flights!$H$11</f>
        <v>LHR-KUL</v>
      </c>
      <c r="F217" s="57" t="str">
        <f aca="false">Flights!$K$11</f>
        <v>BC</v>
      </c>
      <c r="G217" s="57" t="s">
        <v>81</v>
      </c>
      <c r="H217" s="57" t="s">
        <v>369</v>
      </c>
      <c r="I217" s="57" t="s">
        <v>389</v>
      </c>
      <c r="J217" s="57" t="s">
        <v>390</v>
      </c>
      <c r="K217" s="67" t="s">
        <v>391</v>
      </c>
      <c r="L217" s="67" t="s">
        <v>373</v>
      </c>
      <c r="M217" s="67"/>
      <c r="N217" s="67" t="s">
        <v>374</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file",IF(BL217=0,"INVALID – evidence needs a traceable reference (number, file name or link)",IF(OR(LEN(AX217)&lt;2,ISNUMBER(MATCH(AX217,L_Placeholder,0))),"INVALID – verifier missing",IF(AX217=AU217,"INVALID – verifier must be someone other than the PIC",IF(BH217=1,"INVALID – result not yet available (awaiting / TBC)",IF(AND(AQ217=1,OR(OR(LEN(AY217)&lt;3,ISNUMBER(MATCH(AY217,L_Placeholder,0))),BJ217=1)),"INVALID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CA","")&amp;IF(AND(LEN(BA217)&gt;=2,ISNA(MATCH(BA217,L_Placeholder,0)),TRIM(AB217)=""),"INVALID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")))/(LEN(L_PendNeg)+1)),1,0),1)</f>
        <v>0</v>
      </c>
      <c r="BK217" s="61" t="n">
        <f aca="false">IFERROR(IF(SUMPRODUCT((LEN(BF217)-LEN(SUBSTITUTE(BF217," "&amp;L_PendStrict&amp;" "," ")))/(LEN(L_PendStrict)+1))&gt;SUMPRODUCT((LEN(BF217)-LEN(SUBSTITUTE(BF217," "&amp;L_PendNeg&amp;" "," ")))/(LEN(L_PendNeg)+1)),1,0),1)</f>
        <v>0</v>
      </c>
      <c r="BL217" s="61" t="n">
        <f aca="false">IFERROR(IF(OR(SUMPRODUCT(--ISNUMBER(FIND({"0","1","2","3","4","5","6","7","8","9"},Z217)))&gt;0,SUMPRODUCT(--ISNUMBER(SEARCH({"http","www.","\",".pdf",".jpg",".jpeg",".png",".heic",".xls",".doc",".msg",".eml"},Z217)))&gt;0),1,0),0)</f>
        <v>0</v>
      </c>
    </row>
    <row r="218" customFormat="false" ht="39.75" hidden="false" customHeight="true" outlineLevel="0" collapsed="false">
      <c r="A218" s="57" t="s">
        <v>770</v>
      </c>
      <c r="B218" s="57" t="s">
        <v>235</v>
      </c>
      <c r="C218" s="57" t="str">
        <f aca="false">Flights!$F$11</f>
        <v>MH0003</v>
      </c>
      <c r="D218" s="58" t="n">
        <f aca="false">Flights!$D$11</f>
        <v>46304</v>
      </c>
      <c r="E218" s="57" t="str">
        <f aca="false">Flights!$G$11&amp;"-"&amp;Flights!$H$11</f>
        <v>LHR-KUL</v>
      </c>
      <c r="F218" s="57" t="str">
        <f aca="false">Flights!$K$11</f>
        <v>BC</v>
      </c>
      <c r="G218" s="57" t="s">
        <v>81</v>
      </c>
      <c r="H218" s="57" t="s">
        <v>369</v>
      </c>
      <c r="I218" s="57" t="s">
        <v>389</v>
      </c>
      <c r="J218" s="57" t="s">
        <v>393</v>
      </c>
      <c r="K218" s="67" t="s">
        <v>394</v>
      </c>
      <c r="L218" s="67" t="s">
        <v>373</v>
      </c>
      <c r="M218" s="67"/>
      <c r="N218" s="67" t="s">
        <v>374</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file",IF(BL218=0,"INVALID – evidence needs a traceable reference (number, file name or link)",IF(OR(LEN(AX218)&lt;2,ISNUMBER(MATCH(AX218,L_Placeholder,0))),"INVALID – verifier missing",IF(AX218=AU218,"INVALID – verifier must be someone other than the PIC",IF(BH218=1,"INVALID – result not yet available (awaiting / TBC)",IF(AND(AQ218=1,OR(OR(LEN(AY218)&lt;3,ISNUMBER(MATCH(AY218,L_Placeholder,0))),BJ218=1)),"INVALID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CA","")&amp;IF(AND(LEN(BA218)&gt;=2,ISNA(MATCH(BA218,L_Placeholder,0)),TRIM(AB218)=""),"INVALID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")))/(LEN(L_PendNeg)+1)),1,0),1)</f>
        <v>0</v>
      </c>
      <c r="BK218" s="61" t="n">
        <f aca="false">IFERROR(IF(SUMPRODUCT((LEN(BF218)-LEN(SUBSTITUTE(BF218," "&amp;L_PendStrict&amp;" "," ")))/(LEN(L_PendStrict)+1))&gt;SUMPRODUCT((LEN(BF218)-LEN(SUBSTITUTE(BF218," "&amp;L_PendNeg&amp;" "," ")))/(LEN(L_PendNeg)+1)),1,0),1)</f>
        <v>0</v>
      </c>
      <c r="BL218" s="61" t="n">
        <f aca="false">IFERROR(IF(OR(SUMPRODUCT(--ISNUMBER(FIND({"0","1","2","3","4","5","6","7","8","9"},Z218)))&gt;0,SUMPRODUCT(--ISNUMBER(SEARCH({"http","www.","\",".pdf",".jpg",".jpeg",".png",".heic",".xls",".doc",".msg",".eml"},Z218)))&gt;0),1,0),0)</f>
        <v>0</v>
      </c>
    </row>
    <row r="219" customFormat="false" ht="39.75" hidden="false" customHeight="true" outlineLevel="0" collapsed="false">
      <c r="A219" s="57" t="s">
        <v>771</v>
      </c>
      <c r="B219" s="57" t="s">
        <v>235</v>
      </c>
      <c r="C219" s="57" t="str">
        <f aca="false">Flights!$F$11</f>
        <v>MH0003</v>
      </c>
      <c r="D219" s="58" t="n">
        <f aca="false">Flights!$D$11</f>
        <v>46304</v>
      </c>
      <c r="E219" s="57" t="str">
        <f aca="false">Flights!$G$11&amp;"-"&amp;Flights!$H$11</f>
        <v>LHR-KUL</v>
      </c>
      <c r="F219" s="57" t="str">
        <f aca="false">Flights!$K$11</f>
        <v>BC</v>
      </c>
      <c r="G219" s="57" t="s">
        <v>81</v>
      </c>
      <c r="H219" s="57" t="s">
        <v>369</v>
      </c>
      <c r="I219" s="57" t="s">
        <v>396</v>
      </c>
      <c r="J219" s="57" t="s">
        <v>397</v>
      </c>
      <c r="K219" s="67" t="s">
        <v>398</v>
      </c>
      <c r="L219" s="67" t="s">
        <v>373</v>
      </c>
      <c r="M219" s="67"/>
      <c r="N219" s="67" t="s">
        <v>374</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file",IF(BL219=0,"INVALID – evidence needs a traceable reference (number, file name or link)",IF(OR(LEN(AX219)&lt;2,ISNUMBER(MATCH(AX219,L_Placeholder,0))),"INVALID – verifier missing",IF(AX219=AU219,"INVALID – verifier must be someone other than the PIC",IF(BH219=1,"INVALID – result not yet available (awaiting / TBC)",IF(AND(AQ219=1,OR(OR(LEN(AY219)&lt;3,ISNUMBER(MATCH(AY219,L_Placeholder,0))),BJ219=1)),"INVALID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CA","")&amp;IF(AND(LEN(BA219)&gt;=2,ISNA(MATCH(BA219,L_Placeholder,0)),TRIM(AB219)=""),"INVALID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")))/(LEN(L_PendNeg)+1)),1,0),1)</f>
        <v>0</v>
      </c>
      <c r="BK219" s="61" t="n">
        <f aca="false">IFERROR(IF(SUMPRODUCT((LEN(BF219)-LEN(SUBSTITUTE(BF219," "&amp;L_PendStrict&amp;" "," ")))/(LEN(L_PendStrict)+1))&gt;SUMPRODUCT((LEN(BF219)-LEN(SUBSTITUTE(BF219," "&amp;L_PendNeg&amp;" "," ")))/(LEN(L_PendNeg)+1)),1,0),1)</f>
        <v>0</v>
      </c>
      <c r="BL219" s="61" t="n">
        <f aca="false">IFERROR(IF(OR(SUMPRODUCT(--ISNUMBER(FIND({"0","1","2","3","4","5","6","7","8","9"},Z219)))&gt;0,SUMPRODUCT(--ISNUMBER(SEARCH({"http","www.","\",".pdf",".jpg",".jpeg",".png",".heic",".xls",".doc",".msg",".eml"},Z219)))&gt;0),1,0),0)</f>
        <v>0</v>
      </c>
    </row>
    <row r="220" customFormat="false" ht="39.75" hidden="false" customHeight="true" outlineLevel="0" collapsed="false">
      <c r="A220" s="57" t="s">
        <v>772</v>
      </c>
      <c r="B220" s="57" t="s">
        <v>235</v>
      </c>
      <c r="C220" s="57" t="str">
        <f aca="false">Flights!$F$11</f>
        <v>MH0003</v>
      </c>
      <c r="D220" s="58" t="n">
        <f aca="false">Flights!$D$11</f>
        <v>46304</v>
      </c>
      <c r="E220" s="57" t="str">
        <f aca="false">Flights!$G$11&amp;"-"&amp;Flights!$H$11</f>
        <v>LHR-KUL</v>
      </c>
      <c r="F220" s="57" t="str">
        <f aca="false">Flights!$K$11</f>
        <v>BC</v>
      </c>
      <c r="G220" s="57" t="s">
        <v>81</v>
      </c>
      <c r="H220" s="57" t="s">
        <v>369</v>
      </c>
      <c r="I220" s="57" t="s">
        <v>396</v>
      </c>
      <c r="J220" s="57" t="s">
        <v>400</v>
      </c>
      <c r="K220" s="67" t="s">
        <v>398</v>
      </c>
      <c r="L220" s="67" t="s">
        <v>373</v>
      </c>
      <c r="M220" s="67"/>
      <c r="N220" s="67" t="s">
        <v>374</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file",IF(BL220=0,"INVALID – evidence needs a traceable reference (number, file name or link)",IF(OR(LEN(AX220)&lt;2,ISNUMBER(MATCH(AX220,L_Placeholder,0))),"INVALID – verifier missing",IF(AX220=AU220,"INVALID – verifier must be someone other than the PIC",IF(BH220=1,"INVALID – result not yet available (awaiting / TBC)",IF(AND(AQ220=1,OR(OR(LEN(AY220)&lt;3,ISNUMBER(MATCH(AY220,L_Placeholder,0))),BJ220=1)),"INVALID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CA","")&amp;IF(AND(LEN(BA220)&gt;=2,ISNA(MATCH(BA220,L_Placeholder,0)),TRIM(AB220)=""),"INVALID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")))/(LEN(L_PendNeg)+1)),1,0),1)</f>
        <v>0</v>
      </c>
      <c r="BK220" s="61" t="n">
        <f aca="false">IFERROR(IF(SUMPRODUCT((LEN(BF220)-LEN(SUBSTITUTE(BF220," "&amp;L_PendStrict&amp;" "," ")))/(LEN(L_PendStrict)+1))&gt;SUMPRODUCT((LEN(BF220)-LEN(SUBSTITUTE(BF220," "&amp;L_PendNeg&amp;" "," ")))/(LEN(L_PendNeg)+1)),1,0),1)</f>
        <v>0</v>
      </c>
      <c r="BL220" s="61" t="n">
        <f aca="false">IFERROR(IF(OR(SUMPRODUCT(--ISNUMBER(FIND({"0","1","2","3","4","5","6","7","8","9"},Z220)))&gt;0,SUMPRODUCT(--ISNUMBER(SEARCH({"http","www.","\",".pdf",".jpg",".jpeg",".png",".heic",".xls",".doc",".msg",".eml"},Z220)))&gt;0),1,0),0)</f>
        <v>0</v>
      </c>
    </row>
    <row r="221" customFormat="false" ht="39.75" hidden="false" customHeight="true" outlineLevel="0" collapsed="false">
      <c r="A221" s="57" t="s">
        <v>773</v>
      </c>
      <c r="B221" s="57" t="s">
        <v>235</v>
      </c>
      <c r="C221" s="57" t="str">
        <f aca="false">Flights!$F$11</f>
        <v>MH0003</v>
      </c>
      <c r="D221" s="58" t="n">
        <f aca="false">Flights!$D$11</f>
        <v>46304</v>
      </c>
      <c r="E221" s="57" t="str">
        <f aca="false">Flights!$G$11&amp;"-"&amp;Flights!$H$11</f>
        <v>LHR-KUL</v>
      </c>
      <c r="F221" s="57" t="str">
        <f aca="false">Flights!$K$11</f>
        <v>BC</v>
      </c>
      <c r="G221" s="57" t="s">
        <v>81</v>
      </c>
      <c r="H221" s="57" t="s">
        <v>369</v>
      </c>
      <c r="I221" s="57" t="s">
        <v>402</v>
      </c>
      <c r="J221" s="57" t="s">
        <v>403</v>
      </c>
      <c r="K221" s="67" t="s">
        <v>404</v>
      </c>
      <c r="L221" s="67" t="s">
        <v>405</v>
      </c>
      <c r="M221" s="67"/>
      <c r="N221" s="67" t="s">
        <v>374</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file",IF(BL221=0,"INVALID – evidence needs a traceable reference (number, file name or link)",IF(OR(LEN(AX221)&lt;2,ISNUMBER(MATCH(AX221,L_Placeholder,0))),"INVALID – verifier missing",IF(AX221=AU221,"INVALID – verifier must be someone other than the PIC",IF(BH221=1,"INVALID – result not yet available (awaiting / TBC)",IF(AND(AQ221=1,OR(OR(LEN(AY221)&lt;3,ISNUMBER(MATCH(AY221,L_Placeholder,0))),BJ221=1)),"INVALID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CA","")&amp;IF(AND(LEN(BA221)&gt;=2,ISNA(MATCH(BA221,L_Placeholder,0)),TRIM(AB221)=""),"INVALID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")))/(LEN(L_PendNeg)+1)),1,0),1)</f>
        <v>0</v>
      </c>
      <c r="BK221" s="61" t="n">
        <f aca="false">IFERROR(IF(SUMPRODUCT((LEN(BF221)-LEN(SUBSTITUTE(BF221," "&amp;L_PendStrict&amp;" "," ")))/(LEN(L_PendStrict)+1))&gt;SUMPRODUCT((LEN(BF221)-LEN(SUBSTITUTE(BF221," "&amp;L_PendNeg&amp;" "," ")))/(LEN(L_PendNeg)+1)),1,0),1)</f>
        <v>0</v>
      </c>
      <c r="BL221" s="61" t="n">
        <f aca="false">IFERROR(IF(OR(SUMPRODUCT(--ISNUMBER(FIND({"0","1","2","3","4","5","6","7","8","9"},Z221)))&gt;0,SUMPRODUCT(--ISNUMBER(SEARCH({"http","www.","\",".pdf",".jpg",".jpeg",".png",".heic",".xls",".doc",".msg",".eml"},Z221)))&gt;0),1,0),0)</f>
        <v>0</v>
      </c>
    </row>
    <row r="222" customFormat="false" ht="91.5" hidden="false" customHeight="true" outlineLevel="0" collapsed="false">
      <c r="A222" s="57" t="s">
        <v>774</v>
      </c>
      <c r="B222" s="57" t="s">
        <v>235</v>
      </c>
      <c r="C222" s="57" t="str">
        <f aca="false">Flights!$F$11</f>
        <v>MH0003</v>
      </c>
      <c r="D222" s="58" t="n">
        <f aca="false">Flights!$D$11</f>
        <v>46304</v>
      </c>
      <c r="E222" s="57" t="str">
        <f aca="false">Flights!$G$11&amp;"-"&amp;Flights!$H$11</f>
        <v>LHR-KUL</v>
      </c>
      <c r="F222" s="57" t="str">
        <f aca="false">Flights!$K$11</f>
        <v>BC</v>
      </c>
      <c r="G222" s="57" t="s">
        <v>81</v>
      </c>
      <c r="H222" s="57" t="s">
        <v>369</v>
      </c>
      <c r="I222" s="57" t="s">
        <v>402</v>
      </c>
      <c r="J222" s="57" t="s">
        <v>775</v>
      </c>
      <c r="K222" s="67" t="s">
        <v>776</v>
      </c>
      <c r="L222" s="67" t="s">
        <v>665</v>
      </c>
      <c r="M222" s="67"/>
      <c r="N222" s="67" t="s">
        <v>435</v>
      </c>
      <c r="O222" s="67" t="s">
        <v>777</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file",IF(BL222=0,"INVALID – evidence needs a traceable reference (number, file name or link)",IF(OR(LEN(AX222)&lt;2,ISNUMBER(MATCH(AX222,L_Placeholder,0))),"INVALID – verifier missing",IF(AX222=AU222,"INVALID – verifier must be someone other than the PIC",IF(BH222=1,"INVALID – result not yet available (awaiting / TBC)",IF(AND(AQ222=1,OR(OR(LEN(AY222)&lt;3,ISNUMBER(MATCH(AY222,L_Placeholder,0))),BJ222=1)),"INVALID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CA","")&amp;IF(AND(LEN(BA222)&gt;=2,ISNA(MATCH(BA222,L_Placeholder,0)),TRIM(AB222)=""),"INVALID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")))/(LEN(L_PendNeg)+1)),1,0),1)</f>
        <v>0</v>
      </c>
      <c r="BK222" s="61" t="n">
        <f aca="false">IFERROR(IF(SUMPRODUCT((LEN(BF222)-LEN(SUBSTITUTE(BF222," "&amp;L_PendStrict&amp;" "," ")))/(LEN(L_PendStrict)+1))&gt;SUMPRODUCT((LEN(BF222)-LEN(SUBSTITUTE(BF222," "&amp;L_PendNeg&amp;" "," ")))/(LEN(L_PendNeg)+1)),1,0),1)</f>
        <v>0</v>
      </c>
      <c r="BL222" s="61" t="n">
        <f aca="false">IFERROR(IF(OR(SUMPRODUCT(--ISNUMBER(FIND({"0","1","2","3","4","5","6","7","8","9"},Z222)))&gt;0,SUMPRODUCT(--ISNUMBER(SEARCH({"http","www.","\",".pdf",".jpg",".jpeg",".png",".heic",".xls",".doc",".msg",".eml"},Z222)))&gt;0),1,0),0)</f>
        <v>0</v>
      </c>
    </row>
    <row r="223" customFormat="false" ht="39.75" hidden="false" customHeight="true" outlineLevel="0" collapsed="false">
      <c r="A223" s="57" t="s">
        <v>778</v>
      </c>
      <c r="B223" s="57" t="s">
        <v>235</v>
      </c>
      <c r="C223" s="57" t="str">
        <f aca="false">Flights!$F$11</f>
        <v>MH0003</v>
      </c>
      <c r="D223" s="58" t="n">
        <f aca="false">Flights!$D$11</f>
        <v>46304</v>
      </c>
      <c r="E223" s="57" t="str">
        <f aca="false">Flights!$G$11&amp;"-"&amp;Flights!$H$11</f>
        <v>LHR-KUL</v>
      </c>
      <c r="F223" s="57" t="str">
        <f aca="false">Flights!$K$11</f>
        <v>BC</v>
      </c>
      <c r="G223" s="57" t="s">
        <v>83</v>
      </c>
      <c r="H223" s="57" t="s">
        <v>369</v>
      </c>
      <c r="I223" s="57" t="s">
        <v>370</v>
      </c>
      <c r="J223" s="57" t="s">
        <v>407</v>
      </c>
      <c r="K223" s="67" t="s">
        <v>408</v>
      </c>
      <c r="L223" s="67" t="s">
        <v>409</v>
      </c>
      <c r="M223" s="67"/>
      <c r="N223" s="67" t="s">
        <v>374</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file",IF(BL223=0,"INVALID – evidence needs a traceable reference (number, file name or link)",IF(OR(LEN(AX223)&lt;2,ISNUMBER(MATCH(AX223,L_Placeholder,0))),"INVALID – verifier missing",IF(AX223=AU223,"INVALID – verifier must be someone other than the PIC",IF(BH223=1,"INVALID – result not yet available (awaiting / TBC)",IF(AND(AQ223=1,OR(OR(LEN(AY223)&lt;3,ISNUMBER(MATCH(AY223,L_Placeholder,0))),BJ223=1)),"INVALID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CA","")&amp;IF(AND(LEN(BA223)&gt;=2,ISNA(MATCH(BA223,L_Placeholder,0)),TRIM(AB223)=""),"INVALID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")))/(LEN(L_PendNeg)+1)),1,0),1)</f>
        <v>0</v>
      </c>
      <c r="BK223" s="61" t="n">
        <f aca="false">IFERROR(IF(SUMPRODUCT((LEN(BF223)-LEN(SUBSTITUTE(BF223," "&amp;L_PendStrict&amp;" "," ")))/(LEN(L_PendStrict)+1))&gt;SUMPRODUCT((LEN(BF223)-LEN(SUBSTITUTE(BF223," "&amp;L_PendNeg&amp;" "," ")))/(LEN(L_PendNeg)+1)),1,0),1)</f>
        <v>0</v>
      </c>
      <c r="BL223" s="61" t="n">
        <f aca="false">IFERROR(IF(OR(SUMPRODUCT(--ISNUMBER(FIND({"0","1","2","3","4","5","6","7","8","9"},Z223)))&gt;0,SUMPRODUCT(--ISNUMBER(SEARCH({"http","www.","\",".pdf",".jpg",".jpeg",".png",".heic",".xls",".doc",".msg",".eml"},Z223)))&gt;0),1,0),0)</f>
        <v>0</v>
      </c>
    </row>
    <row r="224" customFormat="false" ht="39.75" hidden="false" customHeight="true" outlineLevel="0" collapsed="false">
      <c r="A224" s="57" t="s">
        <v>779</v>
      </c>
      <c r="B224" s="57" t="s">
        <v>235</v>
      </c>
      <c r="C224" s="57" t="str">
        <f aca="false">Flights!$F$11</f>
        <v>MH0003</v>
      </c>
      <c r="D224" s="58" t="n">
        <f aca="false">Flights!$D$11</f>
        <v>46304</v>
      </c>
      <c r="E224" s="57" t="str">
        <f aca="false">Flights!$G$11&amp;"-"&amp;Flights!$H$11</f>
        <v>LHR-KUL</v>
      </c>
      <c r="F224" s="57" t="str">
        <f aca="false">Flights!$K$11</f>
        <v>BC</v>
      </c>
      <c r="G224" s="57" t="s">
        <v>411</v>
      </c>
      <c r="H224" s="57" t="s">
        <v>369</v>
      </c>
      <c r="I224" s="57" t="s">
        <v>370</v>
      </c>
      <c r="J224" s="57" t="s">
        <v>412</v>
      </c>
      <c r="K224" s="67"/>
      <c r="L224" s="67" t="s">
        <v>413</v>
      </c>
      <c r="M224" s="67"/>
      <c r="N224" s="67" t="s">
        <v>374</v>
      </c>
      <c r="O224" s="67" t="s">
        <v>414</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file",IF(BL224=0,"INVALID – evidence needs a traceable reference (number, file name or link)",IF(OR(LEN(AX224)&lt;2,ISNUMBER(MATCH(AX224,L_Placeholder,0))),"INVALID – verifier missing",IF(AX224=AU224,"INVALID – verifier must be someone other than the PIC",IF(BH224=1,"INVALID – result not yet available (awaiting / TBC)",IF(AND(AQ224=1,OR(OR(LEN(AY224)&lt;3,ISNUMBER(MATCH(AY224,L_Placeholder,0))),BJ224=1)),"INVALID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CA","")&amp;IF(AND(LEN(BA224)&gt;=2,ISNA(MATCH(BA224,L_Placeholder,0)),TRIM(AB224)=""),"INVALID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")))/(LEN(L_PendNeg)+1)),1,0),1)</f>
        <v>0</v>
      </c>
      <c r="BK224" s="61" t="n">
        <f aca="false">IFERROR(IF(SUMPRODUCT((LEN(BF224)-LEN(SUBSTITUTE(BF224," "&amp;L_PendStrict&amp;" "," ")))/(LEN(L_PendStrict)+1))&gt;SUMPRODUCT((LEN(BF224)-LEN(SUBSTITUTE(BF224," "&amp;L_PendNeg&amp;" "," ")))/(LEN(L_PendNeg)+1)),1,0),1)</f>
        <v>0</v>
      </c>
      <c r="BL224" s="61" t="n">
        <f aca="false">IFERROR(IF(OR(SUMPRODUCT(--ISNUMBER(FIND({"0","1","2","3","4","5","6","7","8","9"},Z224)))&gt;0,SUMPRODUCT(--ISNUMBER(SEARCH({"http","www.","\",".pdf",".jpg",".jpeg",".png",".heic",".xls",".doc",".msg",".eml"},Z224)))&gt;0),1,0),0)</f>
        <v>0</v>
      </c>
    </row>
    <row r="225" customFormat="false" ht="39.75" hidden="false" customHeight="true" outlineLevel="0" collapsed="false">
      <c r="A225" s="57" t="s">
        <v>780</v>
      </c>
      <c r="B225" s="57" t="s">
        <v>235</v>
      </c>
      <c r="C225" s="57" t="str">
        <f aca="false">Flights!$F$11</f>
        <v>MH0003</v>
      </c>
      <c r="D225" s="58" t="n">
        <f aca="false">Flights!$D$11</f>
        <v>46304</v>
      </c>
      <c r="E225" s="57" t="str">
        <f aca="false">Flights!$G$11&amp;"-"&amp;Flights!$H$11</f>
        <v>LHR-KUL</v>
      </c>
      <c r="F225" s="57" t="str">
        <f aca="false">Flights!$K$11</f>
        <v>BC</v>
      </c>
      <c r="G225" s="57" t="s">
        <v>411</v>
      </c>
      <c r="H225" s="57" t="s">
        <v>369</v>
      </c>
      <c r="I225" s="57" t="s">
        <v>370</v>
      </c>
      <c r="J225" s="57" t="s">
        <v>416</v>
      </c>
      <c r="K225" s="67" t="s">
        <v>417</v>
      </c>
      <c r="L225" s="67" t="s">
        <v>413</v>
      </c>
      <c r="M225" s="67"/>
      <c r="N225" s="67" t="s">
        <v>374</v>
      </c>
      <c r="O225" s="67" t="s">
        <v>414</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file",IF(BL225=0,"INVALID – evidence needs a traceable reference (number, file name or link)",IF(OR(LEN(AX225)&lt;2,ISNUMBER(MATCH(AX225,L_Placeholder,0))),"INVALID – verifier missing",IF(AX225=AU225,"INVALID – verifier must be someone other than the PIC",IF(BH225=1,"INVALID – result not yet available (awaiting / TBC)",IF(AND(AQ225=1,OR(OR(LEN(AY225)&lt;3,ISNUMBER(MATCH(AY225,L_Placeholder,0))),BJ225=1)),"INVALID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CA","")&amp;IF(AND(LEN(BA225)&gt;=2,ISNA(MATCH(BA225,L_Placeholder,0)),TRIM(AB225)=""),"INVALID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")))/(LEN(L_PendNeg)+1)),1,0),1)</f>
        <v>0</v>
      </c>
      <c r="BK225" s="61" t="n">
        <f aca="false">IFERROR(IF(SUMPRODUCT((LEN(BF225)-LEN(SUBSTITUTE(BF225," "&amp;L_PendStrict&amp;" "," ")))/(LEN(L_PendStrict)+1))&gt;SUMPRODUCT((LEN(BF225)-LEN(SUBSTITUTE(BF225," "&amp;L_PendNeg&amp;" "," ")))/(LEN(L_PendNeg)+1)),1,0),1)</f>
        <v>0</v>
      </c>
      <c r="BL225" s="61" t="n">
        <f aca="false">IFERROR(IF(OR(SUMPRODUCT(--ISNUMBER(FIND({"0","1","2","3","4","5","6","7","8","9"},Z225)))&gt;0,SUMPRODUCT(--ISNUMBER(SEARCH({"http","www.","\",".pdf",".jpg",".jpeg",".png",".heic",".xls",".doc",".msg",".eml"},Z225)))&gt;0),1,0),0)</f>
        <v>0</v>
      </c>
    </row>
    <row r="226" customFormat="false" ht="39.75" hidden="false" customHeight="true" outlineLevel="0" collapsed="false">
      <c r="A226" s="57" t="s">
        <v>781</v>
      </c>
      <c r="B226" s="57" t="s">
        <v>235</v>
      </c>
      <c r="C226" s="57" t="str">
        <f aca="false">Flights!$F$11</f>
        <v>MH0003</v>
      </c>
      <c r="D226" s="58" t="n">
        <f aca="false">Flights!$D$11</f>
        <v>46304</v>
      </c>
      <c r="E226" s="57" t="str">
        <f aca="false">Flights!$G$11&amp;"-"&amp;Flights!$H$11</f>
        <v>LHR-KUL</v>
      </c>
      <c r="F226" s="57" t="str">
        <f aca="false">Flights!$K$11</f>
        <v>BC</v>
      </c>
      <c r="G226" s="57" t="s">
        <v>411</v>
      </c>
      <c r="H226" s="57" t="s">
        <v>369</v>
      </c>
      <c r="I226" s="57" t="s">
        <v>419</v>
      </c>
      <c r="J226" s="57" t="s">
        <v>420</v>
      </c>
      <c r="K226" s="67"/>
      <c r="L226" s="67" t="s">
        <v>413</v>
      </c>
      <c r="M226" s="67"/>
      <c r="N226" s="67" t="s">
        <v>374</v>
      </c>
      <c r="O226" s="67" t="s">
        <v>414</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file",IF(BL226=0,"INVALID – evidence needs a traceable reference (number, file name or link)",IF(OR(LEN(AX226)&lt;2,ISNUMBER(MATCH(AX226,L_Placeholder,0))),"INVALID – verifier missing",IF(AX226=AU226,"INVALID – verifier must be someone other than the PIC",IF(BH226=1,"INVALID – result not yet available (awaiting / TBC)",IF(AND(AQ226=1,OR(OR(LEN(AY226)&lt;3,ISNUMBER(MATCH(AY226,L_Placeholder,0))),BJ226=1)),"INVALID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CA","")&amp;IF(AND(LEN(BA226)&gt;=2,ISNA(MATCH(BA226,L_Placeholder,0)),TRIM(AB226)=""),"INVALID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")))/(LEN(L_PendNeg)+1)),1,0),1)</f>
        <v>0</v>
      </c>
      <c r="BK226" s="61" t="n">
        <f aca="false">IFERROR(IF(SUMPRODUCT((LEN(BF226)-LEN(SUBSTITUTE(BF226," "&amp;L_PendStrict&amp;" "," ")))/(LEN(L_PendStrict)+1))&gt;SUMPRODUCT((LEN(BF226)-LEN(SUBSTITUTE(BF226," "&amp;L_PendNeg&amp;" "," ")))/(LEN(L_PendNeg)+1)),1,0),1)</f>
        <v>0</v>
      </c>
      <c r="BL226" s="61" t="n">
        <f aca="false">IFERROR(IF(OR(SUMPRODUCT(--ISNUMBER(FIND({"0","1","2","3","4","5","6","7","8","9"},Z226)))&gt;0,SUMPRODUCT(--ISNUMBER(SEARCH({"http","www.","\",".pdf",".jpg",".jpeg",".png",".heic",".xls",".doc",".msg",".eml"},Z226)))&gt;0),1,0),0)</f>
        <v>0</v>
      </c>
    </row>
    <row r="227" customFormat="false" ht="39.75" hidden="false" customHeight="true" outlineLevel="0" collapsed="false">
      <c r="A227" s="57" t="s">
        <v>782</v>
      </c>
      <c r="B227" s="57" t="s">
        <v>235</v>
      </c>
      <c r="C227" s="57" t="str">
        <f aca="false">Flights!$F$11</f>
        <v>MH0003</v>
      </c>
      <c r="D227" s="58" t="n">
        <f aca="false">Flights!$D$11</f>
        <v>46304</v>
      </c>
      <c r="E227" s="57" t="str">
        <f aca="false">Flights!$G$11&amp;"-"&amp;Flights!$H$11</f>
        <v>LHR-KUL</v>
      </c>
      <c r="F227" s="57" t="str">
        <f aca="false">Flights!$K$11</f>
        <v>BC</v>
      </c>
      <c r="G227" s="57" t="s">
        <v>411</v>
      </c>
      <c r="H227" s="57" t="s">
        <v>369</v>
      </c>
      <c r="I227" s="57" t="s">
        <v>419</v>
      </c>
      <c r="J227" s="57" t="s">
        <v>422</v>
      </c>
      <c r="K227" s="67"/>
      <c r="L227" s="67" t="s">
        <v>413</v>
      </c>
      <c r="M227" s="67"/>
      <c r="N227" s="67" t="s">
        <v>374</v>
      </c>
      <c r="O227" s="67" t="s">
        <v>414</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file",IF(BL227=0,"INVALID – evidence needs a traceable reference (number, file name or link)",IF(OR(LEN(AX227)&lt;2,ISNUMBER(MATCH(AX227,L_Placeholder,0))),"INVALID – verifier missing",IF(AX227=AU227,"INVALID – verifier must be someone other than the PIC",IF(BH227=1,"INVALID – result not yet available (awaiting / TBC)",IF(AND(AQ227=1,OR(OR(LEN(AY227)&lt;3,ISNUMBER(MATCH(AY227,L_Placeholder,0))),BJ227=1)),"INVALID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CA","")&amp;IF(AND(LEN(BA227)&gt;=2,ISNA(MATCH(BA227,L_Placeholder,0)),TRIM(AB227)=""),"INVALID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")))/(LEN(L_PendNeg)+1)),1,0),1)</f>
        <v>0</v>
      </c>
      <c r="BK227" s="61" t="n">
        <f aca="false">IFERROR(IF(SUMPRODUCT((LEN(BF227)-LEN(SUBSTITUTE(BF227," "&amp;L_PendStrict&amp;" "," ")))/(LEN(L_PendStrict)+1))&gt;SUMPRODUCT((LEN(BF227)-LEN(SUBSTITUTE(BF227," "&amp;L_PendNeg&amp;" "," ")))/(LEN(L_PendNeg)+1)),1,0),1)</f>
        <v>0</v>
      </c>
      <c r="BL227" s="61" t="n">
        <f aca="false">IFERROR(IF(OR(SUMPRODUCT(--ISNUMBER(FIND({"0","1","2","3","4","5","6","7","8","9"},Z227)))&gt;0,SUMPRODUCT(--ISNUMBER(SEARCH({"http","www.","\",".pdf",".jpg",".jpeg",".png",".heic",".xls",".doc",".msg",".eml"},Z227)))&gt;0),1,0),0)</f>
        <v>0</v>
      </c>
    </row>
    <row r="228" customFormat="false" ht="39.75" hidden="false" customHeight="true" outlineLevel="0" collapsed="false">
      <c r="A228" s="57" t="s">
        <v>783</v>
      </c>
      <c r="B228" s="57" t="s">
        <v>235</v>
      </c>
      <c r="C228" s="57" t="str">
        <f aca="false">Flights!$F$11</f>
        <v>MH0003</v>
      </c>
      <c r="D228" s="58" t="n">
        <f aca="false">Flights!$D$11</f>
        <v>46304</v>
      </c>
      <c r="E228" s="57" t="str">
        <f aca="false">Flights!$G$11&amp;"-"&amp;Flights!$H$11</f>
        <v>LHR-KUL</v>
      </c>
      <c r="F228" s="57" t="str">
        <f aca="false">Flights!$K$11</f>
        <v>BC</v>
      </c>
      <c r="G228" s="57" t="s">
        <v>411</v>
      </c>
      <c r="H228" s="57" t="s">
        <v>369</v>
      </c>
      <c r="I228" s="57" t="s">
        <v>419</v>
      </c>
      <c r="J228" s="57" t="s">
        <v>424</v>
      </c>
      <c r="K228" s="67"/>
      <c r="L228" s="67" t="s">
        <v>413</v>
      </c>
      <c r="M228" s="67"/>
      <c r="N228" s="67" t="s">
        <v>374</v>
      </c>
      <c r="O228" s="67" t="s">
        <v>414</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file",IF(BL228=0,"INVALID – evidence needs a traceable reference (number, file name or link)",IF(OR(LEN(AX228)&lt;2,ISNUMBER(MATCH(AX228,L_Placeholder,0))),"INVALID – verifier missing",IF(AX228=AU228,"INVALID – verifier must be someone other than the PIC",IF(BH228=1,"INVALID – result not yet available (awaiting / TBC)",IF(AND(AQ228=1,OR(OR(LEN(AY228)&lt;3,ISNUMBER(MATCH(AY228,L_Placeholder,0))),BJ228=1)),"INVALID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CA","")&amp;IF(AND(LEN(BA228)&gt;=2,ISNA(MATCH(BA228,L_Placeholder,0)),TRIM(AB228)=""),"INVALID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")))/(LEN(L_PendNeg)+1)),1,0),1)</f>
        <v>0</v>
      </c>
      <c r="BK228" s="61" t="n">
        <f aca="false">IFERROR(IF(SUMPRODUCT((LEN(BF228)-LEN(SUBSTITUTE(BF228," "&amp;L_PendStrict&amp;" "," ")))/(LEN(L_PendStrict)+1))&gt;SUMPRODUCT((LEN(BF228)-LEN(SUBSTITUTE(BF228," "&amp;L_PendNeg&amp;" "," ")))/(LEN(L_PendNeg)+1)),1,0),1)</f>
        <v>0</v>
      </c>
      <c r="BL228" s="61" t="n">
        <f aca="false">IFERROR(IF(OR(SUMPRODUCT(--ISNUMBER(FIND({"0","1","2","3","4","5","6","7","8","9"},Z228)))&gt;0,SUMPRODUCT(--ISNUMBER(SEARCH({"http","www.","\",".pdf",".jpg",".jpeg",".png",".heic",".xls",".doc",".msg",".eml"},Z228)))&gt;0),1,0),0)</f>
        <v>0</v>
      </c>
    </row>
    <row r="229" customFormat="false" ht="141" hidden="false" customHeight="true" outlineLevel="0" collapsed="false">
      <c r="A229" s="57" t="s">
        <v>784</v>
      </c>
      <c r="B229" s="57" t="s">
        <v>235</v>
      </c>
      <c r="C229" s="57" t="str">
        <f aca="false">Flights!$F$11</f>
        <v>MH0003</v>
      </c>
      <c r="D229" s="58" t="n">
        <f aca="false">Flights!$D$11</f>
        <v>46304</v>
      </c>
      <c r="E229" s="57" t="str">
        <f aca="false">Flights!$G$11&amp;"-"&amp;Flights!$H$11</f>
        <v>LHR-KUL</v>
      </c>
      <c r="F229" s="57" t="str">
        <f aca="false">Flights!$K$11</f>
        <v>BC</v>
      </c>
      <c r="G229" s="57" t="s">
        <v>411</v>
      </c>
      <c r="H229" s="57" t="s">
        <v>369</v>
      </c>
      <c r="I229" s="57" t="s">
        <v>419</v>
      </c>
      <c r="J229" s="57" t="s">
        <v>426</v>
      </c>
      <c r="K229" s="67" t="s">
        <v>427</v>
      </c>
      <c r="L229" s="67" t="s">
        <v>413</v>
      </c>
      <c r="M229" s="67"/>
      <c r="N229" s="67" t="s">
        <v>374</v>
      </c>
      <c r="O229" s="67" t="s">
        <v>414</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file",IF(BL229=0,"INVALID – evidence needs a traceable reference (number, file name or link)",IF(OR(LEN(AX229)&lt;2,ISNUMBER(MATCH(AX229,L_Placeholder,0))),"INVALID – verifier missing",IF(AX229=AU229,"INVALID – verifier must be someone other than the PIC",IF(BH229=1,"INVALID – result not yet available (awaiting / TBC)",IF(AND(AQ229=1,OR(OR(LEN(AY229)&lt;3,ISNUMBER(MATCH(AY229,L_Placeholder,0))),BJ229=1)),"INVALID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CA","")&amp;IF(AND(LEN(BA229)&gt;=2,ISNA(MATCH(BA229,L_Placeholder,0)),TRIM(AB229)=""),"INVALID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")))/(LEN(L_PendNeg)+1)),1,0),1)</f>
        <v>0</v>
      </c>
      <c r="BK229" s="61" t="n">
        <f aca="false">IFERROR(IF(SUMPRODUCT((LEN(BF229)-LEN(SUBSTITUTE(BF229," "&amp;L_PendStrict&amp;" "," ")))/(LEN(L_PendStrict)+1))&gt;SUMPRODUCT((LEN(BF229)-LEN(SUBSTITUTE(BF229," "&amp;L_PendNeg&amp;" "," ")))/(LEN(L_PendNeg)+1)),1,0),1)</f>
        <v>0</v>
      </c>
      <c r="BL229" s="61" t="n">
        <f aca="false">IFERROR(IF(OR(SUMPRODUCT(--ISNUMBER(FIND({"0","1","2","3","4","5","6","7","8","9"},Z229)))&gt;0,SUMPRODUCT(--ISNUMBER(SEARCH({"http","www.","\",".pdf",".jpg",".jpeg",".png",".heic",".xls",".doc",".msg",".eml"},Z229)))&gt;0),1,0),0)</f>
        <v>0</v>
      </c>
    </row>
    <row r="230" customFormat="false" ht="39.75" hidden="false" customHeight="true" outlineLevel="0" collapsed="false">
      <c r="A230" s="57" t="s">
        <v>785</v>
      </c>
      <c r="B230" s="57" t="s">
        <v>235</v>
      </c>
      <c r="C230" s="57" t="str">
        <f aca="false">Flights!$F$11</f>
        <v>MH0003</v>
      </c>
      <c r="D230" s="58" t="n">
        <f aca="false">Flights!$D$11</f>
        <v>46304</v>
      </c>
      <c r="E230" s="57" t="str">
        <f aca="false">Flights!$G$11&amp;"-"&amp;Flights!$H$11</f>
        <v>LHR-KUL</v>
      </c>
      <c r="F230" s="57" t="str">
        <f aca="false">Flights!$K$11</f>
        <v>BC</v>
      </c>
      <c r="G230" s="57" t="s">
        <v>411</v>
      </c>
      <c r="H230" s="57" t="s">
        <v>369</v>
      </c>
      <c r="I230" s="57" t="s">
        <v>419</v>
      </c>
      <c r="J230" s="57" t="s">
        <v>429</v>
      </c>
      <c r="K230" s="67"/>
      <c r="L230" s="67" t="s">
        <v>413</v>
      </c>
      <c r="M230" s="67"/>
      <c r="N230" s="67" t="s">
        <v>374</v>
      </c>
      <c r="O230" s="67" t="s">
        <v>414</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file",IF(BL230=0,"INVALID – evidence needs a traceable reference (number, file name or link)",IF(OR(LEN(AX230)&lt;2,ISNUMBER(MATCH(AX230,L_Placeholder,0))),"INVALID – verifier missing",IF(AX230=AU230,"INVALID – verifier must be someone other than the PIC",IF(BH230=1,"INVALID – result not yet available (awaiting / TBC)",IF(AND(AQ230=1,OR(OR(LEN(AY230)&lt;3,ISNUMBER(MATCH(AY230,L_Placeholder,0))),BJ230=1)),"INVALID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CA","")&amp;IF(AND(LEN(BA230)&gt;=2,ISNA(MATCH(BA230,L_Placeholder,0)),TRIM(AB230)=""),"INVALID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")))/(LEN(L_PendNeg)+1)),1,0),1)</f>
        <v>0</v>
      </c>
      <c r="BK230" s="61" t="n">
        <f aca="false">IFERROR(IF(SUMPRODUCT((LEN(BF230)-LEN(SUBSTITUTE(BF230," "&amp;L_PendStrict&amp;" "," ")))/(LEN(L_PendStrict)+1))&gt;SUMPRODUCT((LEN(BF230)-LEN(SUBSTITUTE(BF230," "&amp;L_PendNeg&amp;" "," ")))/(LEN(L_PendNeg)+1)),1,0),1)</f>
        <v>0</v>
      </c>
      <c r="BL230" s="61" t="n">
        <f aca="false">IFERROR(IF(OR(SUMPRODUCT(--ISNUMBER(FIND({"0","1","2","3","4","5","6","7","8","9"},Z230)))&gt;0,SUMPRODUCT(--ISNUMBER(SEARCH({"http","www.","\",".pdf",".jpg",".jpeg",".png",".heic",".xls",".doc",".msg",".eml"},Z230)))&gt;0),1,0),0)</f>
        <v>0</v>
      </c>
    </row>
    <row r="231" customFormat="false" ht="39.75" hidden="false" customHeight="true" outlineLevel="0" collapsed="false">
      <c r="A231" s="57" t="s">
        <v>786</v>
      </c>
      <c r="B231" s="57" t="s">
        <v>235</v>
      </c>
      <c r="C231" s="57" t="str">
        <f aca="false">Flights!$F$11</f>
        <v>MH0003</v>
      </c>
      <c r="D231" s="58" t="n">
        <f aca="false">Flights!$D$11</f>
        <v>46304</v>
      </c>
      <c r="E231" s="57" t="str">
        <f aca="false">Flights!$G$11&amp;"-"&amp;Flights!$H$11</f>
        <v>LHR-KUL</v>
      </c>
      <c r="F231" s="57" t="str">
        <f aca="false">Flights!$K$11</f>
        <v>BC</v>
      </c>
      <c r="G231" s="57" t="s">
        <v>411</v>
      </c>
      <c r="H231" s="57" t="s">
        <v>369</v>
      </c>
      <c r="I231" s="57" t="s">
        <v>431</v>
      </c>
      <c r="J231" s="57" t="s">
        <v>432</v>
      </c>
      <c r="K231" s="67" t="s">
        <v>492</v>
      </c>
      <c r="L231" s="67" t="s">
        <v>434</v>
      </c>
      <c r="M231" s="67" t="s">
        <v>186</v>
      </c>
      <c r="N231" s="67" t="s">
        <v>374</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file",IF(BL231=0,"INVALID – evidence needs a traceable reference (number, file name or link)",IF(OR(LEN(AX231)&lt;2,ISNUMBER(MATCH(AX231,L_Placeholder,0))),"INVALID – verifier missing",IF(AX231=AU231,"INVALID – verifier must be someone other than the PIC",IF(BH231=1,"INVALID – result not yet available (awaiting / TBC)",IF(AND(AQ231=1,OR(OR(LEN(AY231)&lt;3,ISNUMBER(MATCH(AY231,L_Placeholder,0))),BJ231=1)),"INVALID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CA","")&amp;IF(AND(LEN(BA231)&gt;=2,ISNA(MATCH(BA231,L_Placeholder,0)),TRIM(AB231)=""),"INVALID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")))/(LEN(L_PendNeg)+1)),1,0),1)</f>
        <v>0</v>
      </c>
      <c r="BK231" s="61" t="n">
        <f aca="false">IFERROR(IF(SUMPRODUCT((LEN(BF231)-LEN(SUBSTITUTE(BF231," "&amp;L_PendStrict&amp;" "," ")))/(LEN(L_PendStrict)+1))&gt;SUMPRODUCT((LEN(BF231)-LEN(SUBSTITUTE(BF231," "&amp;L_PendNeg&amp;" "," ")))/(LEN(L_PendNeg)+1)),1,0),1)</f>
        <v>0</v>
      </c>
      <c r="BL231" s="61" t="n">
        <f aca="false">IFERROR(IF(OR(SUMPRODUCT(--ISNUMBER(FIND({"0","1","2","3","4","5","6","7","8","9"},Z231)))&gt;0,SUMPRODUCT(--ISNUMBER(SEARCH({"http","www.","\",".pdf",".jpg",".jpeg",".png",".heic",".xls",".doc",".msg",".eml"},Z231)))&gt;0),1,0),0)</f>
        <v>0</v>
      </c>
    </row>
    <row r="232" customFormat="false" ht="78.75" hidden="false" customHeight="true" outlineLevel="0" collapsed="false">
      <c r="A232" s="57" t="s">
        <v>787</v>
      </c>
      <c r="B232" s="57" t="s">
        <v>235</v>
      </c>
      <c r="C232" s="57" t="str">
        <f aca="false">Flights!$F$11</f>
        <v>MH0003</v>
      </c>
      <c r="D232" s="58" t="n">
        <f aca="false">Flights!$D$11</f>
        <v>46304</v>
      </c>
      <c r="E232" s="57" t="str">
        <f aca="false">Flights!$G$11&amp;"-"&amp;Flights!$H$11</f>
        <v>LHR-KUL</v>
      </c>
      <c r="F232" s="57" t="str">
        <f aca="false">Flights!$K$11</f>
        <v>BC</v>
      </c>
      <c r="G232" s="57" t="s">
        <v>411</v>
      </c>
      <c r="H232" s="57" t="s">
        <v>369</v>
      </c>
      <c r="I232" s="57" t="s">
        <v>431</v>
      </c>
      <c r="J232" s="57" t="s">
        <v>720</v>
      </c>
      <c r="K232" s="67" t="s">
        <v>721</v>
      </c>
      <c r="L232" s="67" t="s">
        <v>722</v>
      </c>
      <c r="M232" s="67" t="s">
        <v>187</v>
      </c>
      <c r="N232" s="67" t="s">
        <v>435</v>
      </c>
      <c r="O232" s="67" t="s">
        <v>788</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file",IF(BL232=0,"INVALID – evidence needs a traceable reference (number, file name or link)",IF(OR(LEN(AX232)&lt;2,ISNUMBER(MATCH(AX232,L_Placeholder,0))),"INVALID – verifier missing",IF(AX232=AU232,"INVALID – verifier must be someone other than the PIC",IF(BH232=1,"INVALID – result not yet available (awaiting / TBC)",IF(AND(AQ232=1,OR(OR(LEN(AY232)&lt;3,ISNUMBER(MATCH(AY232,L_Placeholder,0))),BJ232=1)),"INVALID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CA","")&amp;IF(AND(LEN(BA232)&gt;=2,ISNA(MATCH(BA232,L_Placeholder,0)),TRIM(AB232)=""),"INVALID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")))/(LEN(L_PendNeg)+1)),1,0),1)</f>
        <v>0</v>
      </c>
      <c r="BK232" s="61" t="n">
        <f aca="false">IFERROR(IF(SUMPRODUCT((LEN(BF232)-LEN(SUBSTITUTE(BF232," "&amp;L_PendStrict&amp;" "," ")))/(LEN(L_PendStrict)+1))&gt;SUMPRODUCT((LEN(BF232)-LEN(SUBSTITUTE(BF232," "&amp;L_PendNeg&amp;" "," ")))/(LEN(L_PendNeg)+1)),1,0),1)</f>
        <v>0</v>
      </c>
      <c r="BL232" s="61" t="n">
        <f aca="false">IFERROR(IF(OR(SUMPRODUCT(--ISNUMBER(FIND({"0","1","2","3","4","5","6","7","8","9"},Z232)))&gt;0,SUMPRODUCT(--ISNUMBER(SEARCH({"http","www.","\",".pdf",".jpg",".jpeg",".png",".heic",".xls",".doc",".msg",".eml"},Z232)))&gt;0),1,0),0)</f>
        <v>0</v>
      </c>
    </row>
    <row r="233" customFormat="false" ht="41.25" hidden="false" customHeight="true" outlineLevel="0" collapsed="false">
      <c r="A233" s="57" t="s">
        <v>789</v>
      </c>
      <c r="B233" s="57" t="s">
        <v>235</v>
      </c>
      <c r="C233" s="57" t="str">
        <f aca="false">Flights!$F$11</f>
        <v>MH0003</v>
      </c>
      <c r="D233" s="58" t="n">
        <f aca="false">Flights!$D$11</f>
        <v>46304</v>
      </c>
      <c r="E233" s="57" t="str">
        <f aca="false">Flights!$G$11&amp;"-"&amp;Flights!$H$11</f>
        <v>LHR-KUL</v>
      </c>
      <c r="F233" s="57" t="str">
        <f aca="false">Flights!$K$11</f>
        <v>BC</v>
      </c>
      <c r="G233" s="57" t="s">
        <v>411</v>
      </c>
      <c r="H233" s="57" t="s">
        <v>369</v>
      </c>
      <c r="I233" s="57" t="s">
        <v>431</v>
      </c>
      <c r="J233" s="57" t="s">
        <v>594</v>
      </c>
      <c r="K233" s="67" t="s">
        <v>492</v>
      </c>
      <c r="L233" s="67" t="s">
        <v>725</v>
      </c>
      <c r="M233" s="67" t="s">
        <v>187</v>
      </c>
      <c r="N233" s="67" t="s">
        <v>374</v>
      </c>
      <c r="O233" s="67" t="s">
        <v>790</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file",IF(BL233=0,"INVALID – evidence needs a traceable reference (number, file name or link)",IF(OR(LEN(AX233)&lt;2,ISNUMBER(MATCH(AX233,L_Placeholder,0))),"INVALID – verifier missing",IF(AX233=AU233,"INVALID – verifier must be someone other than the PIC",IF(BH233=1,"INVALID – result not yet available (awaiting / TBC)",IF(AND(AQ233=1,OR(OR(LEN(AY233)&lt;3,ISNUMBER(MATCH(AY233,L_Placeholder,0))),BJ233=1)),"INVALID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CA","")&amp;IF(AND(LEN(BA233)&gt;=2,ISNA(MATCH(BA233,L_Placeholder,0)),TRIM(AB233)=""),"INVALID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")))/(LEN(L_PendNeg)+1)),1,0),1)</f>
        <v>0</v>
      </c>
      <c r="BK233" s="61" t="n">
        <f aca="false">IFERROR(IF(SUMPRODUCT((LEN(BF233)-LEN(SUBSTITUTE(BF233," "&amp;L_PendStrict&amp;" "," ")))/(LEN(L_PendStrict)+1))&gt;SUMPRODUCT((LEN(BF233)-LEN(SUBSTITUTE(BF233," "&amp;L_PendNeg&amp;" "," ")))/(LEN(L_PendNeg)+1)),1,0),1)</f>
        <v>0</v>
      </c>
      <c r="BL233" s="61" t="n">
        <f aca="false">IFERROR(IF(OR(SUMPRODUCT(--ISNUMBER(FIND({"0","1","2","3","4","5","6","7","8","9"},Z233)))&gt;0,SUMPRODUCT(--ISNUMBER(SEARCH({"http","www.","\",".pdf",".jpg",".jpeg",".png",".heic",".xls",".doc",".msg",".eml"},Z233)))&gt;0),1,0),0)</f>
        <v>0</v>
      </c>
    </row>
    <row r="234" customFormat="false" ht="41.25" hidden="false" customHeight="true" outlineLevel="0" collapsed="false">
      <c r="A234" s="57" t="s">
        <v>791</v>
      </c>
      <c r="B234" s="57" t="s">
        <v>235</v>
      </c>
      <c r="C234" s="57" t="str">
        <f aca="false">Flights!$F$11</f>
        <v>MH0003</v>
      </c>
      <c r="D234" s="58" t="n">
        <f aca="false">Flights!$D$11</f>
        <v>46304</v>
      </c>
      <c r="E234" s="57" t="str">
        <f aca="false">Flights!$G$11&amp;"-"&amp;Flights!$H$11</f>
        <v>LHR-KUL</v>
      </c>
      <c r="F234" s="57" t="str">
        <f aca="false">Flights!$K$11</f>
        <v>BC</v>
      </c>
      <c r="G234" s="57" t="s">
        <v>411</v>
      </c>
      <c r="H234" s="57" t="s">
        <v>369</v>
      </c>
      <c r="I234" s="57" t="s">
        <v>490</v>
      </c>
      <c r="J234" s="57" t="s">
        <v>491</v>
      </c>
      <c r="K234" s="67" t="s">
        <v>492</v>
      </c>
      <c r="L234" s="67" t="s">
        <v>727</v>
      </c>
      <c r="M234" s="67" t="s">
        <v>442</v>
      </c>
      <c r="N234" s="67" t="s">
        <v>374</v>
      </c>
      <c r="O234" s="67" t="s">
        <v>443</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file",IF(BL234=0,"INVALID – evidence needs a traceable reference (number, file name or link)",IF(OR(LEN(AX234)&lt;2,ISNUMBER(MATCH(AX234,L_Placeholder,0))),"INVALID – verifier missing",IF(AX234=AU234,"INVALID – verifier must be someone other than the PIC",IF(BH234=1,"INVALID – result not yet available (awaiting / TBC)",IF(AND(AQ234=1,OR(OR(LEN(AY234)&lt;3,ISNUMBER(MATCH(AY234,L_Placeholder,0))),BJ234=1)),"INVALID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CA","")&amp;IF(AND(LEN(BA234)&gt;=2,ISNA(MATCH(BA234,L_Placeholder,0)),TRIM(AB234)=""),"INVALID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")))/(LEN(L_PendNeg)+1)),1,0),1)</f>
        <v>0</v>
      </c>
      <c r="BK234" s="61" t="n">
        <f aca="false">IFERROR(IF(SUMPRODUCT((LEN(BF234)-LEN(SUBSTITUTE(BF234," "&amp;L_PendStrict&amp;" "," ")))/(LEN(L_PendStrict)+1))&gt;SUMPRODUCT((LEN(BF234)-LEN(SUBSTITUTE(BF234," "&amp;L_PendNeg&amp;" "," ")))/(LEN(L_PendNeg)+1)),1,0),1)</f>
        <v>0</v>
      </c>
      <c r="BL234" s="61" t="n">
        <f aca="false">IFERROR(IF(OR(SUMPRODUCT(--ISNUMBER(FIND({"0","1","2","3","4","5","6","7","8","9"},Z234)))&gt;0,SUMPRODUCT(--ISNUMBER(SEARCH({"http","www.","\",".pdf",".jpg",".jpeg",".png",".heic",".xls",".doc",".msg",".eml"},Z234)))&gt;0),1,0),0)</f>
        <v>0</v>
      </c>
    </row>
    <row r="235" customFormat="false" ht="41.25" hidden="false" customHeight="true" outlineLevel="0" collapsed="false">
      <c r="A235" s="57" t="s">
        <v>792</v>
      </c>
      <c r="B235" s="57" t="s">
        <v>235</v>
      </c>
      <c r="C235" s="57" t="str">
        <f aca="false">Flights!$F$11</f>
        <v>MH0003</v>
      </c>
      <c r="D235" s="58" t="n">
        <f aca="false">Flights!$D$11</f>
        <v>46304</v>
      </c>
      <c r="E235" s="57" t="str">
        <f aca="false">Flights!$G$11&amp;"-"&amp;Flights!$H$11</f>
        <v>LHR-KUL</v>
      </c>
      <c r="F235" s="57" t="str">
        <f aca="false">Flights!$K$11</f>
        <v>BC</v>
      </c>
      <c r="G235" s="57" t="s">
        <v>411</v>
      </c>
      <c r="H235" s="57" t="s">
        <v>369</v>
      </c>
      <c r="I235" s="57" t="s">
        <v>490</v>
      </c>
      <c r="J235" s="57" t="s">
        <v>496</v>
      </c>
      <c r="K235" s="67" t="s">
        <v>492</v>
      </c>
      <c r="L235" s="67" t="s">
        <v>729</v>
      </c>
      <c r="M235" s="67" t="s">
        <v>442</v>
      </c>
      <c r="N235" s="67" t="s">
        <v>374</v>
      </c>
      <c r="O235" s="67" t="s">
        <v>443</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file",IF(BL235=0,"INVALID – evidence needs a traceable reference (number, file name or link)",IF(OR(LEN(AX235)&lt;2,ISNUMBER(MATCH(AX235,L_Placeholder,0))),"INVALID – verifier missing",IF(AX235=AU235,"INVALID – verifier must be someone other than the PIC",IF(BH235=1,"INVALID – result not yet available (awaiting / TBC)",IF(AND(AQ235=1,OR(OR(LEN(AY235)&lt;3,ISNUMBER(MATCH(AY235,L_Placeholder,0))),BJ235=1)),"INVALID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CA","")&amp;IF(AND(LEN(BA235)&gt;=2,ISNA(MATCH(BA235,L_Placeholder,0)),TRIM(AB235)=""),"INVALID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")))/(LEN(L_PendNeg)+1)),1,0),1)</f>
        <v>0</v>
      </c>
      <c r="BK235" s="61" t="n">
        <f aca="false">IFERROR(IF(SUMPRODUCT((LEN(BF235)-LEN(SUBSTITUTE(BF235," "&amp;L_PendStrict&amp;" "," ")))/(LEN(L_PendStrict)+1))&gt;SUMPRODUCT((LEN(BF235)-LEN(SUBSTITUTE(BF235," "&amp;L_PendNeg&amp;" "," ")))/(LEN(L_PendNeg)+1)),1,0),1)</f>
        <v>0</v>
      </c>
      <c r="BL235" s="61" t="n">
        <f aca="false">IFERROR(IF(OR(SUMPRODUCT(--ISNUMBER(FIND({"0","1","2","3","4","5","6","7","8","9"},Z235)))&gt;0,SUMPRODUCT(--ISNUMBER(SEARCH({"http","www.","\",".pdf",".jpg",".jpeg",".png",".heic",".xls",".doc",".msg",".eml"},Z235)))&gt;0),1,0),0)</f>
        <v>0</v>
      </c>
    </row>
    <row r="236" customFormat="false" ht="41.25" hidden="false" customHeight="true" outlineLevel="0" collapsed="false">
      <c r="A236" s="57" t="s">
        <v>793</v>
      </c>
      <c r="B236" s="57" t="s">
        <v>235</v>
      </c>
      <c r="C236" s="57" t="str">
        <f aca="false">Flights!$F$11</f>
        <v>MH0003</v>
      </c>
      <c r="D236" s="58" t="n">
        <f aca="false">Flights!$D$11</f>
        <v>46304</v>
      </c>
      <c r="E236" s="57" t="str">
        <f aca="false">Flights!$G$11&amp;"-"&amp;Flights!$H$11</f>
        <v>LHR-KUL</v>
      </c>
      <c r="F236" s="57" t="str">
        <f aca="false">Flights!$K$11</f>
        <v>BC</v>
      </c>
      <c r="G236" s="57" t="s">
        <v>411</v>
      </c>
      <c r="H236" s="57" t="s">
        <v>369</v>
      </c>
      <c r="I236" s="57" t="s">
        <v>490</v>
      </c>
      <c r="J236" s="57" t="s">
        <v>499</v>
      </c>
      <c r="K236" s="67" t="s">
        <v>492</v>
      </c>
      <c r="L236" s="67" t="s">
        <v>731</v>
      </c>
      <c r="M236" s="67" t="s">
        <v>442</v>
      </c>
      <c r="N236" s="67" t="s">
        <v>374</v>
      </c>
      <c r="O236" s="67" t="s">
        <v>443</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file",IF(BL236=0,"INVALID – evidence needs a traceable reference (number, file name or link)",IF(OR(LEN(AX236)&lt;2,ISNUMBER(MATCH(AX236,L_Placeholder,0))),"INVALID – verifier missing",IF(AX236=AU236,"INVALID – verifier must be someone other than the PIC",IF(BH236=1,"INVALID – result not yet available (awaiting / TBC)",IF(AND(AQ236=1,OR(OR(LEN(AY236)&lt;3,ISNUMBER(MATCH(AY236,L_Placeholder,0))),BJ236=1)),"INVALID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CA","")&amp;IF(AND(LEN(BA236)&gt;=2,ISNA(MATCH(BA236,L_Placeholder,0)),TRIM(AB236)=""),"INVALID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")))/(LEN(L_PendNeg)+1)),1,0),1)</f>
        <v>0</v>
      </c>
      <c r="BK236" s="61" t="n">
        <f aca="false">IFERROR(IF(SUMPRODUCT((LEN(BF236)-LEN(SUBSTITUTE(BF236," "&amp;L_PendStrict&amp;" "," ")))/(LEN(L_PendStrict)+1))&gt;SUMPRODUCT((LEN(BF236)-LEN(SUBSTITUTE(BF236," "&amp;L_PendNeg&amp;" "," ")))/(LEN(L_PendNeg)+1)),1,0),1)</f>
        <v>0</v>
      </c>
      <c r="BL236" s="61" t="n">
        <f aca="false">IFERROR(IF(OR(SUMPRODUCT(--ISNUMBER(FIND({"0","1","2","3","4","5","6","7","8","9"},Z236)))&gt;0,SUMPRODUCT(--ISNUMBER(SEARCH({"http","www.","\",".pdf",".jpg",".jpeg",".png",".heic",".xls",".doc",".msg",".eml"},Z236)))&gt;0),1,0),0)</f>
        <v>0</v>
      </c>
    </row>
    <row r="237" customFormat="false" ht="41.25" hidden="false" customHeight="true" outlineLevel="0" collapsed="false">
      <c r="A237" s="57" t="s">
        <v>794</v>
      </c>
      <c r="B237" s="57" t="s">
        <v>235</v>
      </c>
      <c r="C237" s="57" t="str">
        <f aca="false">Flights!$F$11</f>
        <v>MH0003</v>
      </c>
      <c r="D237" s="58" t="n">
        <f aca="false">Flights!$D$11</f>
        <v>46304</v>
      </c>
      <c r="E237" s="57" t="str">
        <f aca="false">Flights!$G$11&amp;"-"&amp;Flights!$H$11</f>
        <v>LHR-KUL</v>
      </c>
      <c r="F237" s="57" t="str">
        <f aca="false">Flights!$K$11</f>
        <v>BC</v>
      </c>
      <c r="G237" s="57" t="s">
        <v>411</v>
      </c>
      <c r="H237" s="57" t="s">
        <v>369</v>
      </c>
      <c r="I237" s="57" t="s">
        <v>490</v>
      </c>
      <c r="J237" s="57" t="s">
        <v>502</v>
      </c>
      <c r="K237" s="67" t="s">
        <v>492</v>
      </c>
      <c r="L237" s="67" t="s">
        <v>733</v>
      </c>
      <c r="M237" s="67" t="s">
        <v>442</v>
      </c>
      <c r="N237" s="67" t="s">
        <v>374</v>
      </c>
      <c r="O237" s="67" t="s">
        <v>443</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file",IF(BL237=0,"INVALID – evidence needs a traceable reference (number, file name or link)",IF(OR(LEN(AX237)&lt;2,ISNUMBER(MATCH(AX237,L_Placeholder,0))),"INVALID – verifier missing",IF(AX237=AU237,"INVALID – verifier must be someone other than the PIC",IF(BH237=1,"INVALID – result not yet available (awaiting / TBC)",IF(AND(AQ237=1,OR(OR(LEN(AY237)&lt;3,ISNUMBER(MATCH(AY237,L_Placeholder,0))),BJ237=1)),"INVALID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CA","")&amp;IF(AND(LEN(BA237)&gt;=2,ISNA(MATCH(BA237,L_Placeholder,0)),TRIM(AB237)=""),"INVALID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")))/(LEN(L_PendNeg)+1)),1,0),1)</f>
        <v>0</v>
      </c>
      <c r="BK237" s="61" t="n">
        <f aca="false">IFERROR(IF(SUMPRODUCT((LEN(BF237)-LEN(SUBSTITUTE(BF237," "&amp;L_PendStrict&amp;" "," ")))/(LEN(L_PendStrict)+1))&gt;SUMPRODUCT((LEN(BF237)-LEN(SUBSTITUTE(BF237," "&amp;L_PendNeg&amp;" "," ")))/(LEN(L_PendNeg)+1)),1,0),1)</f>
        <v>0</v>
      </c>
      <c r="BL237" s="61" t="n">
        <f aca="false">IFERROR(IF(OR(SUMPRODUCT(--ISNUMBER(FIND({"0","1","2","3","4","5","6","7","8","9"},Z237)))&gt;0,SUMPRODUCT(--ISNUMBER(SEARCH({"http","www.","\",".pdf",".jpg",".jpeg",".png",".heic",".xls",".doc",".msg",".eml"},Z237)))&gt;0),1,0),0)</f>
        <v>0</v>
      </c>
    </row>
    <row r="238" customFormat="false" ht="41.25" hidden="false" customHeight="true" outlineLevel="0" collapsed="false">
      <c r="A238" s="57" t="s">
        <v>795</v>
      </c>
      <c r="B238" s="57" t="s">
        <v>235</v>
      </c>
      <c r="C238" s="57" t="str">
        <f aca="false">Flights!$F$11</f>
        <v>MH0003</v>
      </c>
      <c r="D238" s="58" t="n">
        <f aca="false">Flights!$D$11</f>
        <v>46304</v>
      </c>
      <c r="E238" s="57" t="str">
        <f aca="false">Flights!$G$11&amp;"-"&amp;Flights!$H$11</f>
        <v>LHR-KUL</v>
      </c>
      <c r="F238" s="57" t="str">
        <f aca="false">Flights!$K$11</f>
        <v>BC</v>
      </c>
      <c r="G238" s="57" t="s">
        <v>411</v>
      </c>
      <c r="H238" s="57" t="s">
        <v>369</v>
      </c>
      <c r="I238" s="57" t="s">
        <v>490</v>
      </c>
      <c r="J238" s="57" t="s">
        <v>506</v>
      </c>
      <c r="K238" s="67" t="s">
        <v>492</v>
      </c>
      <c r="L238" s="67" t="s">
        <v>735</v>
      </c>
      <c r="M238" s="67" t="s">
        <v>442</v>
      </c>
      <c r="N238" s="67" t="s">
        <v>374</v>
      </c>
      <c r="O238" s="67" t="s">
        <v>443</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file",IF(BL238=0,"INVALID – evidence needs a traceable reference (number, file name or link)",IF(OR(LEN(AX238)&lt;2,ISNUMBER(MATCH(AX238,L_Placeholder,0))),"INVALID – verifier missing",IF(AX238=AU238,"INVALID – verifier must be someone other than the PIC",IF(BH238=1,"INVALID – result not yet available (awaiting / TBC)",IF(AND(AQ238=1,OR(OR(LEN(AY238)&lt;3,ISNUMBER(MATCH(AY238,L_Placeholder,0))),BJ238=1)),"INVALID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CA","")&amp;IF(AND(LEN(BA238)&gt;=2,ISNA(MATCH(BA238,L_Placeholder,0)),TRIM(AB238)=""),"INVALID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")))/(LEN(L_PendNeg)+1)),1,0),1)</f>
        <v>0</v>
      </c>
      <c r="BK238" s="61" t="n">
        <f aca="false">IFERROR(IF(SUMPRODUCT((LEN(BF238)-LEN(SUBSTITUTE(BF238," "&amp;L_PendStrict&amp;" "," ")))/(LEN(L_PendStrict)+1))&gt;SUMPRODUCT((LEN(BF238)-LEN(SUBSTITUTE(BF238," "&amp;L_PendNeg&amp;" "," ")))/(LEN(L_PendNeg)+1)),1,0),1)</f>
        <v>0</v>
      </c>
      <c r="BL238" s="61" t="n">
        <f aca="false">IFERROR(IF(OR(SUMPRODUCT(--ISNUMBER(FIND({"0","1","2","3","4","5","6","7","8","9"},Z238)))&gt;0,SUMPRODUCT(--ISNUMBER(SEARCH({"http","www.","\",".pdf",".jpg",".jpeg",".png",".heic",".xls",".doc",".msg",".eml"},Z238)))&gt;0),1,0),0)</f>
        <v>0</v>
      </c>
    </row>
    <row r="239" customFormat="false" ht="54" hidden="false" customHeight="true" outlineLevel="0" collapsed="false">
      <c r="A239" s="57" t="s">
        <v>796</v>
      </c>
      <c r="B239" s="57" t="s">
        <v>235</v>
      </c>
      <c r="C239" s="57" t="str">
        <f aca="false">Flights!$F$11</f>
        <v>MH0003</v>
      </c>
      <c r="D239" s="58" t="n">
        <f aca="false">Flights!$D$11</f>
        <v>46304</v>
      </c>
      <c r="E239" s="57" t="str">
        <f aca="false">Flights!$G$11&amp;"-"&amp;Flights!$H$11</f>
        <v>LHR-KUL</v>
      </c>
      <c r="F239" s="57" t="str">
        <f aca="false">Flights!$K$11</f>
        <v>BC</v>
      </c>
      <c r="G239" s="57" t="s">
        <v>411</v>
      </c>
      <c r="H239" s="57" t="s">
        <v>369</v>
      </c>
      <c r="I239" s="57" t="s">
        <v>490</v>
      </c>
      <c r="J239" s="57" t="s">
        <v>509</v>
      </c>
      <c r="K239" s="67" t="s">
        <v>607</v>
      </c>
      <c r="L239" s="67" t="s">
        <v>737</v>
      </c>
      <c r="M239" s="67" t="s">
        <v>442</v>
      </c>
      <c r="N239" s="67" t="s">
        <v>374</v>
      </c>
      <c r="O239" s="67" t="s">
        <v>797</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file",IF(BL239=0,"INVALID – evidence needs a traceable reference (number, file name or link)",IF(OR(LEN(AX239)&lt;2,ISNUMBER(MATCH(AX239,L_Placeholder,0))),"INVALID – verifier missing",IF(AX239=AU239,"INVALID – verifier must be someone other than the PIC",IF(BH239=1,"INVALID – result not yet available (awaiting / TBC)",IF(AND(AQ239=1,OR(OR(LEN(AY239)&lt;3,ISNUMBER(MATCH(AY239,L_Placeholder,0))),BJ239=1)),"INVALID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CA","")&amp;IF(AND(LEN(BA239)&gt;=2,ISNA(MATCH(BA239,L_Placeholder,0)),TRIM(AB239)=""),"INVALID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")))/(LEN(L_PendNeg)+1)),1,0),1)</f>
        <v>0</v>
      </c>
      <c r="BK239" s="61" t="n">
        <f aca="false">IFERROR(IF(SUMPRODUCT((LEN(BF239)-LEN(SUBSTITUTE(BF239," "&amp;L_PendStrict&amp;" "," ")))/(LEN(L_PendStrict)+1))&gt;SUMPRODUCT((LEN(BF239)-LEN(SUBSTITUTE(BF239," "&amp;L_PendNeg&amp;" "," ")))/(LEN(L_PendNeg)+1)),1,0),1)</f>
        <v>0</v>
      </c>
      <c r="BL239" s="61" t="n">
        <f aca="false">IFERROR(IF(OR(SUMPRODUCT(--ISNUMBER(FIND({"0","1","2","3","4","5","6","7","8","9"},Z239)))&gt;0,SUMPRODUCT(--ISNUMBER(SEARCH({"http","www.","\",".pdf",".jpg",".jpeg",".png",".heic",".xls",".doc",".msg",".eml"},Z239)))&gt;0),1,0),0)</f>
        <v>0</v>
      </c>
    </row>
    <row r="240" customFormat="false" ht="41.25" hidden="false" customHeight="true" outlineLevel="0" collapsed="false">
      <c r="A240" s="57" t="s">
        <v>798</v>
      </c>
      <c r="B240" s="57" t="s">
        <v>235</v>
      </c>
      <c r="C240" s="57" t="str">
        <f aca="false">Flights!$F$11</f>
        <v>MH0003</v>
      </c>
      <c r="D240" s="58" t="n">
        <f aca="false">Flights!$D$11</f>
        <v>46304</v>
      </c>
      <c r="E240" s="57" t="str">
        <f aca="false">Flights!$G$11&amp;"-"&amp;Flights!$H$11</f>
        <v>LHR-KUL</v>
      </c>
      <c r="F240" s="57" t="str">
        <f aca="false">Flights!$K$11</f>
        <v>BC</v>
      </c>
      <c r="G240" s="57" t="s">
        <v>411</v>
      </c>
      <c r="H240" s="57" t="s">
        <v>369</v>
      </c>
      <c r="I240" s="57" t="s">
        <v>490</v>
      </c>
      <c r="J240" s="57" t="s">
        <v>514</v>
      </c>
      <c r="K240" s="67" t="s">
        <v>492</v>
      </c>
      <c r="L240" s="67" t="s">
        <v>739</v>
      </c>
      <c r="M240" s="67" t="s">
        <v>442</v>
      </c>
      <c r="N240" s="67" t="s">
        <v>374</v>
      </c>
      <c r="O240" s="67" t="s">
        <v>443</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file",IF(BL240=0,"INVALID – evidence needs a traceable reference (number, file name or link)",IF(OR(LEN(AX240)&lt;2,ISNUMBER(MATCH(AX240,L_Placeholder,0))),"INVALID – verifier missing",IF(AX240=AU240,"INVALID – verifier must be someone other than the PIC",IF(BH240=1,"INVALID – result not yet available (awaiting / TBC)",IF(AND(AQ240=1,OR(OR(LEN(AY240)&lt;3,ISNUMBER(MATCH(AY240,L_Placeholder,0))),BJ240=1)),"INVALID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CA","")&amp;IF(AND(LEN(BA240)&gt;=2,ISNA(MATCH(BA240,L_Placeholder,0)),TRIM(AB240)=""),"INVALID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")))/(LEN(L_PendNeg)+1)),1,0),1)</f>
        <v>0</v>
      </c>
      <c r="BK240" s="61" t="n">
        <f aca="false">IFERROR(IF(SUMPRODUCT((LEN(BF240)-LEN(SUBSTITUTE(BF240," "&amp;L_PendStrict&amp;" "," ")))/(LEN(L_PendStrict)+1))&gt;SUMPRODUCT((LEN(BF240)-LEN(SUBSTITUTE(BF240," "&amp;L_PendNeg&amp;" "," ")))/(LEN(L_PendNeg)+1)),1,0),1)</f>
        <v>0</v>
      </c>
      <c r="BL240" s="61" t="n">
        <f aca="false">IFERROR(IF(OR(SUMPRODUCT(--ISNUMBER(FIND({"0","1","2","3","4","5","6","7","8","9"},Z240)))&gt;0,SUMPRODUCT(--ISNUMBER(SEARCH({"http","www.","\",".pdf",".jpg",".jpeg",".png",".heic",".xls",".doc",".msg",".eml"},Z240)))&gt;0),1,0),0)</f>
        <v>0</v>
      </c>
    </row>
    <row r="241" customFormat="false" ht="41.25" hidden="false" customHeight="true" outlineLevel="0" collapsed="false">
      <c r="A241" s="57" t="s">
        <v>799</v>
      </c>
      <c r="B241" s="57" t="s">
        <v>235</v>
      </c>
      <c r="C241" s="57" t="str">
        <f aca="false">Flights!$F$11</f>
        <v>MH0003</v>
      </c>
      <c r="D241" s="58" t="n">
        <f aca="false">Flights!$D$11</f>
        <v>46304</v>
      </c>
      <c r="E241" s="57" t="str">
        <f aca="false">Flights!$G$11&amp;"-"&amp;Flights!$H$11</f>
        <v>LHR-KUL</v>
      </c>
      <c r="F241" s="57" t="str">
        <f aca="false">Flights!$K$11</f>
        <v>BC</v>
      </c>
      <c r="G241" s="57" t="s">
        <v>411</v>
      </c>
      <c r="H241" s="57" t="s">
        <v>369</v>
      </c>
      <c r="I241" s="57" t="s">
        <v>438</v>
      </c>
      <c r="J241" s="57" t="s">
        <v>517</v>
      </c>
      <c r="K241" s="67" t="s">
        <v>440</v>
      </c>
      <c r="L241" s="67" t="s">
        <v>741</v>
      </c>
      <c r="M241" s="67" t="s">
        <v>442</v>
      </c>
      <c r="N241" s="67" t="s">
        <v>374</v>
      </c>
      <c r="O241" s="67" t="s">
        <v>443</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file",IF(BL241=0,"INVALID – evidence needs a traceable reference (number, file name or link)",IF(OR(LEN(AX241)&lt;2,ISNUMBER(MATCH(AX241,L_Placeholder,0))),"INVALID – verifier missing",IF(AX241=AU241,"INVALID – verifier must be someone other than the PIC",IF(BH241=1,"INVALID – result not yet available (awaiting / TBC)",IF(AND(AQ241=1,OR(OR(LEN(AY241)&lt;3,ISNUMBER(MATCH(AY241,L_Placeholder,0))),BJ241=1)),"INVALID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CA","")&amp;IF(AND(LEN(BA241)&gt;=2,ISNA(MATCH(BA241,L_Placeholder,0)),TRIM(AB241)=""),"INVALID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")))/(LEN(L_PendNeg)+1)),1,0),1)</f>
        <v>0</v>
      </c>
      <c r="BK241" s="61" t="n">
        <f aca="false">IFERROR(IF(SUMPRODUCT((LEN(BF241)-LEN(SUBSTITUTE(BF241," "&amp;L_PendStrict&amp;" "," ")))/(LEN(L_PendStrict)+1))&gt;SUMPRODUCT((LEN(BF241)-LEN(SUBSTITUTE(BF241," "&amp;L_PendNeg&amp;" "," ")))/(LEN(L_PendNeg)+1)),1,0),1)</f>
        <v>0</v>
      </c>
      <c r="BL241" s="61" t="n">
        <f aca="false">IFERROR(IF(OR(SUMPRODUCT(--ISNUMBER(FIND({"0","1","2","3","4","5","6","7","8","9"},Z241)))&gt;0,SUMPRODUCT(--ISNUMBER(SEARCH({"http","www.","\",".pdf",".jpg",".jpeg",".png",".heic",".xls",".doc",".msg",".eml"},Z241)))&gt;0),1,0),0)</f>
        <v>0</v>
      </c>
    </row>
    <row r="242" customFormat="false" ht="41.25" hidden="false" customHeight="true" outlineLevel="0" collapsed="false">
      <c r="A242" s="57" t="s">
        <v>800</v>
      </c>
      <c r="B242" s="57" t="s">
        <v>235</v>
      </c>
      <c r="C242" s="57" t="str">
        <f aca="false">Flights!$F$11</f>
        <v>MH0003</v>
      </c>
      <c r="D242" s="58" t="n">
        <f aca="false">Flights!$D$11</f>
        <v>46304</v>
      </c>
      <c r="E242" s="57" t="str">
        <f aca="false">Flights!$G$11&amp;"-"&amp;Flights!$H$11</f>
        <v>LHR-KUL</v>
      </c>
      <c r="F242" s="57" t="str">
        <f aca="false">Flights!$K$11</f>
        <v>BC</v>
      </c>
      <c r="G242" s="57" t="s">
        <v>411</v>
      </c>
      <c r="H242" s="57" t="s">
        <v>369</v>
      </c>
      <c r="I242" s="57" t="s">
        <v>438</v>
      </c>
      <c r="J242" s="57" t="s">
        <v>614</v>
      </c>
      <c r="K242" s="67" t="s">
        <v>440</v>
      </c>
      <c r="L242" s="67" t="s">
        <v>743</v>
      </c>
      <c r="M242" s="67" t="s">
        <v>442</v>
      </c>
      <c r="N242" s="67" t="s">
        <v>374</v>
      </c>
      <c r="O242" s="67" t="s">
        <v>443</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file",IF(BL242=0,"INVALID – evidence needs a traceable reference (number, file name or link)",IF(OR(LEN(AX242)&lt;2,ISNUMBER(MATCH(AX242,L_Placeholder,0))),"INVALID – verifier missing",IF(AX242=AU242,"INVALID – verifier must be someone other than the PIC",IF(BH242=1,"INVALID – result not yet available (awaiting / TBC)",IF(AND(AQ242=1,OR(OR(LEN(AY242)&lt;3,ISNUMBER(MATCH(AY242,L_Placeholder,0))),BJ242=1)),"INVALID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CA","")&amp;IF(AND(LEN(BA242)&gt;=2,ISNA(MATCH(BA242,L_Placeholder,0)),TRIM(AB242)=""),"INVALID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")))/(LEN(L_PendNeg)+1)),1,0),1)</f>
        <v>0</v>
      </c>
      <c r="BK242" s="61" t="n">
        <f aca="false">IFERROR(IF(SUMPRODUCT((LEN(BF242)-LEN(SUBSTITUTE(BF242," "&amp;L_PendStrict&amp;" "," ")))/(LEN(L_PendStrict)+1))&gt;SUMPRODUCT((LEN(BF242)-LEN(SUBSTITUTE(BF242," "&amp;L_PendNeg&amp;" "," ")))/(LEN(L_PendNeg)+1)),1,0),1)</f>
        <v>0</v>
      </c>
      <c r="BL242" s="61" t="n">
        <f aca="false">IFERROR(IF(OR(SUMPRODUCT(--ISNUMBER(FIND({"0","1","2","3","4","5","6","7","8","9"},Z242)))&gt;0,SUMPRODUCT(--ISNUMBER(SEARCH({"http","www.","\",".pdf",".jpg",".jpeg",".png",".heic",".xls",".doc",".msg",".eml"},Z242)))&gt;0),1,0),0)</f>
        <v>0</v>
      </c>
    </row>
    <row r="243" customFormat="false" ht="41.25" hidden="false" customHeight="true" outlineLevel="0" collapsed="false">
      <c r="A243" s="57" t="s">
        <v>801</v>
      </c>
      <c r="B243" s="57" t="s">
        <v>235</v>
      </c>
      <c r="C243" s="57" t="str">
        <f aca="false">Flights!$F$11</f>
        <v>MH0003</v>
      </c>
      <c r="D243" s="58" t="n">
        <f aca="false">Flights!$D$11</f>
        <v>46304</v>
      </c>
      <c r="E243" s="57" t="str">
        <f aca="false">Flights!$G$11&amp;"-"&amp;Flights!$H$11</f>
        <v>LHR-KUL</v>
      </c>
      <c r="F243" s="57" t="str">
        <f aca="false">Flights!$K$11</f>
        <v>BC</v>
      </c>
      <c r="G243" s="57" t="s">
        <v>411</v>
      </c>
      <c r="H243" s="57" t="s">
        <v>369</v>
      </c>
      <c r="I243" s="57" t="s">
        <v>438</v>
      </c>
      <c r="J243" s="57" t="s">
        <v>617</v>
      </c>
      <c r="K243" s="67" t="s">
        <v>440</v>
      </c>
      <c r="L243" s="67" t="s">
        <v>745</v>
      </c>
      <c r="M243" s="67" t="s">
        <v>442</v>
      </c>
      <c r="N243" s="67" t="s">
        <v>374</v>
      </c>
      <c r="O243" s="67" t="s">
        <v>443</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file",IF(BL243=0,"INVALID – evidence needs a traceable reference (number, file name or link)",IF(OR(LEN(AX243)&lt;2,ISNUMBER(MATCH(AX243,L_Placeholder,0))),"INVALID – verifier missing",IF(AX243=AU243,"INVALID – verifier must be someone other than the PIC",IF(BH243=1,"INVALID – result not yet available (awaiting / TBC)",IF(AND(AQ243=1,OR(OR(LEN(AY243)&lt;3,ISNUMBER(MATCH(AY243,L_Placeholder,0))),BJ243=1)),"INVALID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CA","")&amp;IF(AND(LEN(BA243)&gt;=2,ISNA(MATCH(BA243,L_Placeholder,0)),TRIM(AB243)=""),"INVALID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")))/(LEN(L_PendNeg)+1)),1,0),1)</f>
        <v>0</v>
      </c>
      <c r="BK243" s="61" t="n">
        <f aca="false">IFERROR(IF(SUMPRODUCT((LEN(BF243)-LEN(SUBSTITUTE(BF243," "&amp;L_PendStrict&amp;" "," ")))/(LEN(L_PendStrict)+1))&gt;SUMPRODUCT((LEN(BF243)-LEN(SUBSTITUTE(BF243," "&amp;L_PendNeg&amp;" "," ")))/(LEN(L_PendNeg)+1)),1,0),1)</f>
        <v>0</v>
      </c>
      <c r="BL243" s="61" t="n">
        <f aca="false">IFERROR(IF(OR(SUMPRODUCT(--ISNUMBER(FIND({"0","1","2","3","4","5","6","7","8","9"},Z243)))&gt;0,SUMPRODUCT(--ISNUMBER(SEARCH({"http","www.","\",".pdf",".jpg",".jpeg",".png",".heic",".xls",".doc",".msg",".eml"},Z243)))&gt;0),1,0),0)</f>
        <v>0</v>
      </c>
    </row>
    <row r="244" customFormat="false" ht="54" hidden="false" customHeight="true" outlineLevel="0" collapsed="false">
      <c r="A244" s="57" t="s">
        <v>802</v>
      </c>
      <c r="B244" s="57" t="s">
        <v>235</v>
      </c>
      <c r="C244" s="57" t="str">
        <f aca="false">Flights!$F$11</f>
        <v>MH0003</v>
      </c>
      <c r="D244" s="58" t="n">
        <f aca="false">Flights!$D$11</f>
        <v>46304</v>
      </c>
      <c r="E244" s="57" t="str">
        <f aca="false">Flights!$G$11&amp;"-"&amp;Flights!$H$11</f>
        <v>LHR-KUL</v>
      </c>
      <c r="F244" s="57" t="str">
        <f aca="false">Flights!$K$11</f>
        <v>BC</v>
      </c>
      <c r="G244" s="57" t="s">
        <v>411</v>
      </c>
      <c r="H244" s="57" t="s">
        <v>369</v>
      </c>
      <c r="I244" s="57" t="s">
        <v>620</v>
      </c>
      <c r="J244" s="57" t="s">
        <v>621</v>
      </c>
      <c r="K244" s="67" t="s">
        <v>492</v>
      </c>
      <c r="L244" s="67" t="s">
        <v>747</v>
      </c>
      <c r="M244" s="67" t="s">
        <v>187</v>
      </c>
      <c r="N244" s="67" t="s">
        <v>374</v>
      </c>
      <c r="O244" s="67" t="s">
        <v>803</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file",IF(BL244=0,"INVALID – evidence needs a traceable reference (number, file name or link)",IF(OR(LEN(AX244)&lt;2,ISNUMBER(MATCH(AX244,L_Placeholder,0))),"INVALID – verifier missing",IF(AX244=AU244,"INVALID – verifier must be someone other than the PIC",IF(BH244=1,"INVALID – result not yet available (awaiting / TBC)",IF(AND(AQ244=1,OR(OR(LEN(AY244)&lt;3,ISNUMBER(MATCH(AY244,L_Placeholder,0))),BJ244=1)),"INVALID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CA","")&amp;IF(AND(LEN(BA244)&gt;=2,ISNA(MATCH(BA244,L_Placeholder,0)),TRIM(AB244)=""),"INVALID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")))/(LEN(L_PendNeg)+1)),1,0),1)</f>
        <v>0</v>
      </c>
      <c r="BK244" s="61" t="n">
        <f aca="false">IFERROR(IF(SUMPRODUCT((LEN(BF244)-LEN(SUBSTITUTE(BF244," "&amp;L_PendStrict&amp;" "," ")))/(LEN(L_PendStrict)+1))&gt;SUMPRODUCT((LEN(BF244)-LEN(SUBSTITUTE(BF244," "&amp;L_PendNeg&amp;" "," ")))/(LEN(L_PendNeg)+1)),1,0),1)</f>
        <v>0</v>
      </c>
      <c r="BL244" s="61" t="n">
        <f aca="false">IFERROR(IF(OR(SUMPRODUCT(--ISNUMBER(FIND({"0","1","2","3","4","5","6","7","8","9"},Z244)))&gt;0,SUMPRODUCT(--ISNUMBER(SEARCH({"http","www.","\",".pdf",".jpg",".jpeg",".png",".heic",".xls",".doc",".msg",".eml"},Z244)))&gt;0),1,0),0)</f>
        <v>0</v>
      </c>
    </row>
    <row r="245" customFormat="false" ht="39.75" hidden="false" customHeight="true" outlineLevel="0" collapsed="false">
      <c r="A245" s="57" t="s">
        <v>804</v>
      </c>
      <c r="B245" s="57" t="s">
        <v>235</v>
      </c>
      <c r="C245" s="57" t="str">
        <f aca="false">Flights!$F$11</f>
        <v>MH0003</v>
      </c>
      <c r="D245" s="58" t="n">
        <f aca="false">Flights!$D$11</f>
        <v>46304</v>
      </c>
      <c r="E245" s="57" t="str">
        <f aca="false">Flights!$G$11&amp;"-"&amp;Flights!$H$11</f>
        <v>LHR-KUL</v>
      </c>
      <c r="F245" s="57" t="str">
        <f aca="false">Flights!$K$11</f>
        <v>BC</v>
      </c>
      <c r="G245" s="57" t="s">
        <v>450</v>
      </c>
      <c r="H245" s="57" t="s">
        <v>451</v>
      </c>
      <c r="I245" s="57" t="s">
        <v>370</v>
      </c>
      <c r="J245" s="57" t="s">
        <v>452</v>
      </c>
      <c r="K245" s="67" t="s">
        <v>417</v>
      </c>
      <c r="L245" s="67" t="s">
        <v>453</v>
      </c>
      <c r="M245" s="67"/>
      <c r="N245" s="67" t="s">
        <v>374</v>
      </c>
      <c r="O245" s="67" t="s">
        <v>454</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file",IF(BL245=0,"INVALID – evidence needs a traceable reference (number, file name or link)",IF(OR(LEN(AX245)&lt;2,ISNUMBER(MATCH(AX245,L_Placeholder,0))),"INVALID – verifier missing",IF(AX245=AU245,"INVALID – verifier must be someone other than the PIC",IF(BH245=1,"INVALID – result not yet available (awaiting / TBC)",IF(AND(AQ245=1,OR(OR(LEN(AY245)&lt;3,ISNUMBER(MATCH(AY245,L_Placeholder,0))),BJ245=1)),"INVALID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CA","")&amp;IF(AND(LEN(BA245)&gt;=2,ISNA(MATCH(BA245,L_Placeholder,0)),TRIM(AB245)=""),"INVALID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IFERROR(IF(OR(SUMPRODUCT(--ISNUMBER(FIND({"0","1","2","3","4","5","6","7","8","9"},Z245)))&gt;0,SUMPRODUCT(--ISNUMBER(SEARCH({"http","www.","\",".pdf",".jpg",".jpeg",".png",".heic",".xls",".doc",".msg",".eml"},Z245)))&gt;0),1,0),0)</f>
        <v>0</v>
      </c>
    </row>
    <row r="246" customFormat="false" ht="39.75" hidden="false" customHeight="true" outlineLevel="0" collapsed="false">
      <c r="A246" s="57" t="s">
        <v>805</v>
      </c>
      <c r="B246" s="57" t="s">
        <v>235</v>
      </c>
      <c r="C246" s="57" t="str">
        <f aca="false">Flights!$F$11</f>
        <v>MH0003</v>
      </c>
      <c r="D246" s="58" t="n">
        <f aca="false">Flights!$D$11</f>
        <v>46304</v>
      </c>
      <c r="E246" s="57" t="str">
        <f aca="false">Flights!$G$11&amp;"-"&amp;Flights!$H$11</f>
        <v>LHR-KUL</v>
      </c>
      <c r="F246" s="57" t="str">
        <f aca="false">Flights!$K$11</f>
        <v>BC</v>
      </c>
      <c r="G246" s="57" t="s">
        <v>450</v>
      </c>
      <c r="H246" s="57" t="s">
        <v>451</v>
      </c>
      <c r="I246" s="57" t="s">
        <v>419</v>
      </c>
      <c r="J246" s="57" t="s">
        <v>456</v>
      </c>
      <c r="K246" s="67" t="s">
        <v>417</v>
      </c>
      <c r="L246" s="67" t="s">
        <v>453</v>
      </c>
      <c r="M246" s="67"/>
      <c r="N246" s="67" t="s">
        <v>374</v>
      </c>
      <c r="O246" s="67" t="s">
        <v>454</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file",IF(BL246=0,"INVALID – evidence needs a traceable reference (number, file name or link)",IF(OR(LEN(AX246)&lt;2,ISNUMBER(MATCH(AX246,L_Placeholder,0))),"INVALID – verifier missing",IF(AX246=AU246,"INVALID – verifier must be someone other than the PIC",IF(BH246=1,"INVALID – result not yet available (awaiting / TBC)",IF(AND(AQ246=1,OR(OR(LEN(AY246)&lt;3,ISNUMBER(MATCH(AY246,L_Placeholder,0))),BJ246=1)),"INVALID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CA","")&amp;IF(AND(LEN(BA246)&gt;=2,ISNA(MATCH(BA246,L_Placeholder,0)),TRIM(AB246)=""),"INVALID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IFERROR(IF(OR(SUMPRODUCT(--ISNUMBER(FIND({"0","1","2","3","4","5","6","7","8","9"},Z246)))&gt;0,SUMPRODUCT(--ISNUMBER(SEARCH({"http","www.","\",".pdf",".jpg",".jpeg",".png",".heic",".xls",".doc",".msg",".eml"},Z246)))&gt;0),1,0),0)</f>
        <v>0</v>
      </c>
    </row>
    <row r="247" customFormat="false" ht="41.25" hidden="false" customHeight="true" outlineLevel="0" collapsed="false">
      <c r="A247" s="57" t="s">
        <v>806</v>
      </c>
      <c r="B247" s="57" t="s">
        <v>235</v>
      </c>
      <c r="C247" s="57" t="str">
        <f aca="false">Flights!$F$11</f>
        <v>MH0003</v>
      </c>
      <c r="D247" s="58" t="n">
        <f aca="false">Flights!$D$11</f>
        <v>46304</v>
      </c>
      <c r="E247" s="57" t="str">
        <f aca="false">Flights!$G$11&amp;"-"&amp;Flights!$H$11</f>
        <v>LHR-KUL</v>
      </c>
      <c r="F247" s="57" t="str">
        <f aca="false">Flights!$K$11</f>
        <v>BC</v>
      </c>
      <c r="G247" s="57" t="s">
        <v>450</v>
      </c>
      <c r="H247" s="57" t="s">
        <v>451</v>
      </c>
      <c r="I247" s="57" t="s">
        <v>402</v>
      </c>
      <c r="J247" s="57" t="s">
        <v>807</v>
      </c>
      <c r="K247" s="67" t="s">
        <v>808</v>
      </c>
      <c r="L247" s="67" t="s">
        <v>690</v>
      </c>
      <c r="M247" s="67"/>
      <c r="N247" s="67" t="s">
        <v>374</v>
      </c>
      <c r="O247" s="67" t="s">
        <v>691</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file",IF(BL247=0,"INVALID – evidence needs a traceable reference (number, file name or link)",IF(OR(LEN(AX247)&lt;2,ISNUMBER(MATCH(AX247,L_Placeholder,0))),"INVALID – verifier missing",IF(AX247=AU247,"INVALID – verifier must be someone other than the PIC",IF(BH247=1,"INVALID – result not yet available (awaiting / TBC)",IF(AND(AQ247=1,OR(OR(LEN(AY247)&lt;3,ISNUMBER(MATCH(AY247,L_Placeholder,0))),BJ247=1)),"INVALID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CA","")&amp;IF(AND(LEN(BA247)&gt;=2,ISNA(MATCH(BA247,L_Placeholder,0)),TRIM(AB247)=""),"INVALID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IFERROR(IF(OR(SUMPRODUCT(--ISNUMBER(FIND({"0","1","2","3","4","5","6","7","8","9"},Z247)))&gt;0,SUMPRODUCT(--ISNUMBER(SEARCH({"http","www.","\",".pdf",".jpg",".jpeg",".png",".heic",".xls",".doc",".msg",".eml"},Z247)))&gt;0),1,0),0)</f>
        <v>0</v>
      </c>
    </row>
    <row r="248" customFormat="false" ht="39.75" hidden="false" customHeight="true" outlineLevel="0" collapsed="false">
      <c r="A248" s="57" t="s">
        <v>809</v>
      </c>
      <c r="B248" s="57" t="s">
        <v>235</v>
      </c>
      <c r="C248" s="57" t="str">
        <f aca="false">Flights!$F$11</f>
        <v>MH0003</v>
      </c>
      <c r="D248" s="58" t="n">
        <f aca="false">Flights!$D$11</f>
        <v>46304</v>
      </c>
      <c r="E248" s="57" t="str">
        <f aca="false">Flights!$G$11&amp;"-"&amp;Flights!$H$11</f>
        <v>LHR-KUL</v>
      </c>
      <c r="F248" s="57" t="str">
        <f aca="false">Flights!$K$11</f>
        <v>BC</v>
      </c>
      <c r="G248" s="57" t="s">
        <v>450</v>
      </c>
      <c r="H248" s="57" t="s">
        <v>451</v>
      </c>
      <c r="I248" s="57" t="s">
        <v>431</v>
      </c>
      <c r="J248" s="57" t="s">
        <v>458</v>
      </c>
      <c r="K248" s="67" t="s">
        <v>492</v>
      </c>
      <c r="L248" s="67" t="s">
        <v>434</v>
      </c>
      <c r="M248" s="67" t="s">
        <v>186</v>
      </c>
      <c r="N248" s="67" t="s">
        <v>374</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file",IF(BL248=0,"INVALID – evidence needs a traceable reference (number, file name or link)",IF(OR(LEN(AX248)&lt;2,ISNUMBER(MATCH(AX248,L_Placeholder,0))),"INVALID – verifier missing",IF(AX248=AU248,"INVALID – verifier must be someone other than the PIC",IF(BH248=1,"INVALID – result not yet available (awaiting / TBC)",IF(AND(AQ248=1,OR(OR(LEN(AY248)&lt;3,ISNUMBER(MATCH(AY248,L_Placeholder,0))),BJ248=1)),"INVALID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CA","")&amp;IF(AND(LEN(BA248)&gt;=2,ISNA(MATCH(BA248,L_Placeholder,0)),TRIM(AB248)=""),"INVALID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IFERROR(IF(OR(SUMPRODUCT(--ISNUMBER(FIND({"0","1","2","3","4","5","6","7","8","9"},Z248)))&gt;0,SUMPRODUCT(--ISNUMBER(SEARCH({"http","www.","\",".pdf",".jpg",".jpeg",".png",".heic",".xls",".doc",".msg",".eml"},Z248)))&gt;0),1,0),0)</f>
        <v>0</v>
      </c>
    </row>
    <row r="249" customFormat="false" ht="41.25" hidden="false" customHeight="true" outlineLevel="0" collapsed="false">
      <c r="A249" s="57" t="s">
        <v>810</v>
      </c>
      <c r="B249" s="57" t="s">
        <v>235</v>
      </c>
      <c r="C249" s="57" t="str">
        <f aca="false">Flights!$F$11</f>
        <v>MH0003</v>
      </c>
      <c r="D249" s="58" t="n">
        <f aca="false">Flights!$D$11</f>
        <v>46304</v>
      </c>
      <c r="E249" s="57" t="str">
        <f aca="false">Flights!$G$11&amp;"-"&amp;Flights!$H$11</f>
        <v>LHR-KUL</v>
      </c>
      <c r="F249" s="57" t="str">
        <f aca="false">Flights!$K$11</f>
        <v>BC</v>
      </c>
      <c r="G249" s="57" t="s">
        <v>450</v>
      </c>
      <c r="H249" s="57" t="s">
        <v>451</v>
      </c>
      <c r="I249" s="57" t="s">
        <v>431</v>
      </c>
      <c r="J249" s="57" t="s">
        <v>752</v>
      </c>
      <c r="K249" s="67" t="s">
        <v>721</v>
      </c>
      <c r="L249" s="67" t="s">
        <v>722</v>
      </c>
      <c r="M249" s="67" t="s">
        <v>187</v>
      </c>
      <c r="N249" s="67" t="s">
        <v>435</v>
      </c>
      <c r="O249" s="67" t="s">
        <v>811</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file",IF(BL249=0,"INVALID – evidence needs a traceable reference (number, file name or link)",IF(OR(LEN(AX249)&lt;2,ISNUMBER(MATCH(AX249,L_Placeholder,0))),"INVALID – verifier missing",IF(AX249=AU249,"INVALID – verifier must be someone other than the PIC",IF(BH249=1,"INVALID – result not yet available (awaiting / TBC)",IF(AND(AQ249=1,OR(OR(LEN(AY249)&lt;3,ISNUMBER(MATCH(AY249,L_Placeholder,0))),BJ249=1)),"INVALID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CA","")&amp;IF(AND(LEN(BA249)&gt;=2,ISNA(MATCH(BA249,L_Placeholder,0)),TRIM(AB249)=""),"INVALID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IFERROR(IF(OR(SUMPRODUCT(--ISNUMBER(FIND({"0","1","2","3","4","5","6","7","8","9"},Z249)))&gt;0,SUMPRODUCT(--ISNUMBER(SEARCH({"http","www.","\",".pdf",".jpg",".jpeg",".png",".heic",".xls",".doc",".msg",".eml"},Z249)))&gt;0),1,0),0)</f>
        <v>0</v>
      </c>
    </row>
    <row r="250" customFormat="false" ht="39.75" hidden="false" customHeight="true" outlineLevel="0" collapsed="false">
      <c r="A250" s="57" t="s">
        <v>812</v>
      </c>
      <c r="B250" s="57" t="s">
        <v>235</v>
      </c>
      <c r="C250" s="57" t="str">
        <f aca="false">Flights!$F$11</f>
        <v>MH0003</v>
      </c>
      <c r="D250" s="58" t="n">
        <f aca="false">Flights!$D$11</f>
        <v>46304</v>
      </c>
      <c r="E250" s="57" t="str">
        <f aca="false">Flights!$G$11&amp;"-"&amp;Flights!$H$11</f>
        <v>LHR-KUL</v>
      </c>
      <c r="F250" s="57" t="str">
        <f aca="false">Flights!$K$11</f>
        <v>BC</v>
      </c>
      <c r="G250" s="57" t="s">
        <v>450</v>
      </c>
      <c r="H250" s="57" t="s">
        <v>451</v>
      </c>
      <c r="I250" s="57" t="s">
        <v>431</v>
      </c>
      <c r="J250" s="57" t="s">
        <v>634</v>
      </c>
      <c r="K250" s="67" t="s">
        <v>492</v>
      </c>
      <c r="L250" s="67" t="s">
        <v>725</v>
      </c>
      <c r="M250" s="67" t="s">
        <v>187</v>
      </c>
      <c r="N250" s="67" t="s">
        <v>374</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file",IF(BL250=0,"INVALID – evidence needs a traceable reference (number, file name or link)",IF(OR(LEN(AX250)&lt;2,ISNUMBER(MATCH(AX250,L_Placeholder,0))),"INVALID – verifier missing",IF(AX250=AU250,"INVALID – verifier must be someone other than the PIC",IF(BH250=1,"INVALID – result not yet available (awaiting / TBC)",IF(AND(AQ250=1,OR(OR(LEN(AY250)&lt;3,ISNUMBER(MATCH(AY250,L_Placeholder,0))),BJ250=1)),"INVALID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CA","")&amp;IF(AND(LEN(BA250)&gt;=2,ISNA(MATCH(BA250,L_Placeholder,0)),TRIM(AB250)=""),"INVALID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IFERROR(IF(OR(SUMPRODUCT(--ISNUMBER(FIND({"0","1","2","3","4","5","6","7","8","9"},Z250)))&gt;0,SUMPRODUCT(--ISNUMBER(SEARCH({"http","www.","\",".pdf",".jpg",".jpeg",".png",".heic",".xls",".doc",".msg",".eml"},Z250)))&gt;0),1,0),0)</f>
        <v>0</v>
      </c>
    </row>
    <row r="251" customFormat="false" ht="39.75" hidden="false" customHeight="true" outlineLevel="0" collapsed="false">
      <c r="A251" s="57" t="s">
        <v>813</v>
      </c>
      <c r="B251" s="57" t="s">
        <v>235</v>
      </c>
      <c r="C251" s="57" t="str">
        <f aca="false">Flights!$F$11</f>
        <v>MH0003</v>
      </c>
      <c r="D251" s="58" t="n">
        <f aca="false">Flights!$D$11</f>
        <v>46304</v>
      </c>
      <c r="E251" s="57" t="str">
        <f aca="false">Flights!$G$11&amp;"-"&amp;Flights!$H$11</f>
        <v>LHR-KUL</v>
      </c>
      <c r="F251" s="57" t="str">
        <f aca="false">Flights!$K$11</f>
        <v>BC</v>
      </c>
      <c r="G251" s="57" t="s">
        <v>450</v>
      </c>
      <c r="H251" s="57" t="s">
        <v>451</v>
      </c>
      <c r="I251" s="57" t="s">
        <v>490</v>
      </c>
      <c r="J251" s="57" t="s">
        <v>528</v>
      </c>
      <c r="K251" s="67" t="s">
        <v>492</v>
      </c>
      <c r="L251" s="67" t="s">
        <v>727</v>
      </c>
      <c r="M251" s="67" t="s">
        <v>442</v>
      </c>
      <c r="N251" s="67" t="s">
        <v>374</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file",IF(BL251=0,"INVALID – evidence needs a traceable reference (number, file name or link)",IF(OR(LEN(AX251)&lt;2,ISNUMBER(MATCH(AX251,L_Placeholder,0))),"INVALID – verifier missing",IF(AX251=AU251,"INVALID – verifier must be someone other than the PIC",IF(BH251=1,"INVALID – result not yet available (awaiting / TBC)",IF(AND(AQ251=1,OR(OR(LEN(AY251)&lt;3,ISNUMBER(MATCH(AY251,L_Placeholder,0))),BJ251=1)),"INVALID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CA","")&amp;IF(AND(LEN(BA251)&gt;=2,ISNA(MATCH(BA251,L_Placeholder,0)),TRIM(AB251)=""),"INVALID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IFERROR(IF(OR(SUMPRODUCT(--ISNUMBER(FIND({"0","1","2","3","4","5","6","7","8","9"},Z251)))&gt;0,SUMPRODUCT(--ISNUMBER(SEARCH({"http","www.","\",".pdf",".jpg",".jpeg",".png",".heic",".xls",".doc",".msg",".eml"},Z251)))&gt;0),1,0),0)</f>
        <v>0</v>
      </c>
    </row>
    <row r="252" customFormat="false" ht="39.75" hidden="false" customHeight="true" outlineLevel="0" collapsed="false">
      <c r="A252" s="57" t="s">
        <v>814</v>
      </c>
      <c r="B252" s="57" t="s">
        <v>235</v>
      </c>
      <c r="C252" s="57" t="str">
        <f aca="false">Flights!$F$11</f>
        <v>MH0003</v>
      </c>
      <c r="D252" s="58" t="n">
        <f aca="false">Flights!$D$11</f>
        <v>46304</v>
      </c>
      <c r="E252" s="57" t="str">
        <f aca="false">Flights!$G$11&amp;"-"&amp;Flights!$H$11</f>
        <v>LHR-KUL</v>
      </c>
      <c r="F252" s="57" t="str">
        <f aca="false">Flights!$K$11</f>
        <v>BC</v>
      </c>
      <c r="G252" s="57" t="s">
        <v>450</v>
      </c>
      <c r="H252" s="57" t="s">
        <v>451</v>
      </c>
      <c r="I252" s="57" t="s">
        <v>490</v>
      </c>
      <c r="J252" s="57" t="s">
        <v>530</v>
      </c>
      <c r="K252" s="67" t="s">
        <v>492</v>
      </c>
      <c r="L252" s="67" t="s">
        <v>729</v>
      </c>
      <c r="M252" s="67" t="s">
        <v>442</v>
      </c>
      <c r="N252" s="67" t="s">
        <v>374</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file",IF(BL252=0,"INVALID – evidence needs a traceable reference (number, file name or link)",IF(OR(LEN(AX252)&lt;2,ISNUMBER(MATCH(AX252,L_Placeholder,0))),"INVALID – verifier missing",IF(AX252=AU252,"INVALID – verifier must be someone other than the PIC",IF(BH252=1,"INVALID – result not yet available (awaiting / TBC)",IF(AND(AQ252=1,OR(OR(LEN(AY252)&lt;3,ISNUMBER(MATCH(AY252,L_Placeholder,0))),BJ252=1)),"INVALID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CA","")&amp;IF(AND(LEN(BA252)&gt;=2,ISNA(MATCH(BA252,L_Placeholder,0)),TRIM(AB252)=""),"INVALID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IFERROR(IF(OR(SUMPRODUCT(--ISNUMBER(FIND({"0","1","2","3","4","5","6","7","8","9"},Z252)))&gt;0,SUMPRODUCT(--ISNUMBER(SEARCH({"http","www.","\",".pdf",".jpg",".jpeg",".png",".heic",".xls",".doc",".msg",".eml"},Z252)))&gt;0),1,0),0)</f>
        <v>0</v>
      </c>
    </row>
    <row r="253" customFormat="false" ht="39.75" hidden="false" customHeight="true" outlineLevel="0" collapsed="false">
      <c r="A253" s="57" t="s">
        <v>815</v>
      </c>
      <c r="B253" s="57" t="s">
        <v>235</v>
      </c>
      <c r="C253" s="57" t="str">
        <f aca="false">Flights!$F$11</f>
        <v>MH0003</v>
      </c>
      <c r="D253" s="58" t="n">
        <f aca="false">Flights!$D$11</f>
        <v>46304</v>
      </c>
      <c r="E253" s="57" t="str">
        <f aca="false">Flights!$G$11&amp;"-"&amp;Flights!$H$11</f>
        <v>LHR-KUL</v>
      </c>
      <c r="F253" s="57" t="str">
        <f aca="false">Flights!$K$11</f>
        <v>BC</v>
      </c>
      <c r="G253" s="57" t="s">
        <v>450</v>
      </c>
      <c r="H253" s="57" t="s">
        <v>451</v>
      </c>
      <c r="I253" s="57" t="s">
        <v>490</v>
      </c>
      <c r="J253" s="57" t="s">
        <v>532</v>
      </c>
      <c r="K253" s="67" t="s">
        <v>492</v>
      </c>
      <c r="L253" s="67" t="s">
        <v>731</v>
      </c>
      <c r="M253" s="67" t="s">
        <v>442</v>
      </c>
      <c r="N253" s="67" t="s">
        <v>374</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file",IF(BL253=0,"INVALID – evidence needs a traceable reference (number, file name or link)",IF(OR(LEN(AX253)&lt;2,ISNUMBER(MATCH(AX253,L_Placeholder,0))),"INVALID – verifier missing",IF(AX253=AU253,"INVALID – verifier must be someone other than the PIC",IF(BH253=1,"INVALID – result not yet available (awaiting / TBC)",IF(AND(AQ253=1,OR(OR(LEN(AY253)&lt;3,ISNUMBER(MATCH(AY253,L_Placeholder,0))),BJ253=1)),"INVALID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CA","")&amp;IF(AND(LEN(BA253)&gt;=2,ISNA(MATCH(BA253,L_Placeholder,0)),TRIM(AB253)=""),"INVALID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IFERROR(IF(OR(SUMPRODUCT(--ISNUMBER(FIND({"0","1","2","3","4","5","6","7","8","9"},Z253)))&gt;0,SUMPRODUCT(--ISNUMBER(SEARCH({"http","www.","\",".pdf",".jpg",".jpeg",".png",".heic",".xls",".doc",".msg",".eml"},Z253)))&gt;0),1,0),0)</f>
        <v>0</v>
      </c>
    </row>
    <row r="254" customFormat="false" ht="39.75" hidden="false" customHeight="true" outlineLevel="0" collapsed="false">
      <c r="A254" s="57" t="s">
        <v>816</v>
      </c>
      <c r="B254" s="57" t="s">
        <v>235</v>
      </c>
      <c r="C254" s="57" t="str">
        <f aca="false">Flights!$F$11</f>
        <v>MH0003</v>
      </c>
      <c r="D254" s="58" t="n">
        <f aca="false">Flights!$D$11</f>
        <v>46304</v>
      </c>
      <c r="E254" s="57" t="str">
        <f aca="false">Flights!$G$11&amp;"-"&amp;Flights!$H$11</f>
        <v>LHR-KUL</v>
      </c>
      <c r="F254" s="57" t="str">
        <f aca="false">Flights!$K$11</f>
        <v>BC</v>
      </c>
      <c r="G254" s="57" t="s">
        <v>450</v>
      </c>
      <c r="H254" s="57" t="s">
        <v>451</v>
      </c>
      <c r="I254" s="57" t="s">
        <v>490</v>
      </c>
      <c r="J254" s="57" t="s">
        <v>534</v>
      </c>
      <c r="K254" s="67" t="s">
        <v>492</v>
      </c>
      <c r="L254" s="67" t="s">
        <v>733</v>
      </c>
      <c r="M254" s="67" t="s">
        <v>442</v>
      </c>
      <c r="N254" s="67" t="s">
        <v>374</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file",IF(BL254=0,"INVALID – evidence needs a traceable reference (number, file name or link)",IF(OR(LEN(AX254)&lt;2,ISNUMBER(MATCH(AX254,L_Placeholder,0))),"INVALID – verifier missing",IF(AX254=AU254,"INVALID – verifier must be someone other than the PIC",IF(BH254=1,"INVALID – result not yet available (awaiting / TBC)",IF(AND(AQ254=1,OR(OR(LEN(AY254)&lt;3,ISNUMBER(MATCH(AY254,L_Placeholder,0))),BJ254=1)),"INVALID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CA","")&amp;IF(AND(LEN(BA254)&gt;=2,ISNA(MATCH(BA254,L_Placeholder,0)),TRIM(AB254)=""),"INVALID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IFERROR(IF(OR(SUMPRODUCT(--ISNUMBER(FIND({"0","1","2","3","4","5","6","7","8","9"},Z254)))&gt;0,SUMPRODUCT(--ISNUMBER(SEARCH({"http","www.","\",".pdf",".jpg",".jpeg",".png",".heic",".xls",".doc",".msg",".eml"},Z254)))&gt;0),1,0),0)</f>
        <v>0</v>
      </c>
    </row>
    <row r="255" customFormat="false" ht="39.75" hidden="false" customHeight="true" outlineLevel="0" collapsed="false">
      <c r="A255" s="57" t="s">
        <v>817</v>
      </c>
      <c r="B255" s="57" t="s">
        <v>235</v>
      </c>
      <c r="C255" s="57" t="str">
        <f aca="false">Flights!$F$11</f>
        <v>MH0003</v>
      </c>
      <c r="D255" s="58" t="n">
        <f aca="false">Flights!$D$11</f>
        <v>46304</v>
      </c>
      <c r="E255" s="57" t="str">
        <f aca="false">Flights!$G$11&amp;"-"&amp;Flights!$H$11</f>
        <v>LHR-KUL</v>
      </c>
      <c r="F255" s="57" t="str">
        <f aca="false">Flights!$K$11</f>
        <v>BC</v>
      </c>
      <c r="G255" s="57" t="s">
        <v>450</v>
      </c>
      <c r="H255" s="57" t="s">
        <v>451</v>
      </c>
      <c r="I255" s="57" t="s">
        <v>490</v>
      </c>
      <c r="J255" s="57" t="s">
        <v>537</v>
      </c>
      <c r="K255" s="67" t="s">
        <v>492</v>
      </c>
      <c r="L255" s="67" t="s">
        <v>735</v>
      </c>
      <c r="M255" s="67" t="s">
        <v>442</v>
      </c>
      <c r="N255" s="67" t="s">
        <v>374</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file",IF(BL255=0,"INVALID – evidence needs a traceable reference (number, file name or link)",IF(OR(LEN(AX255)&lt;2,ISNUMBER(MATCH(AX255,L_Placeholder,0))),"INVALID – verifier missing",IF(AX255=AU255,"INVALID – verifier must be someone other than the PIC",IF(BH255=1,"INVALID – result not yet available (awaiting / TBC)",IF(AND(AQ255=1,OR(OR(LEN(AY255)&lt;3,ISNUMBER(MATCH(AY255,L_Placeholder,0))),BJ255=1)),"INVALID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CA","")&amp;IF(AND(LEN(BA255)&gt;=2,ISNA(MATCH(BA255,L_Placeholder,0)),TRIM(AB255)=""),"INVALID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IFERROR(IF(OR(SUMPRODUCT(--ISNUMBER(FIND({"0","1","2","3","4","5","6","7","8","9"},Z255)))&gt;0,SUMPRODUCT(--ISNUMBER(SEARCH({"http","www.","\",".pdf",".jpg",".jpeg",".png",".heic",".xls",".doc",".msg",".eml"},Z255)))&gt;0),1,0),0)</f>
        <v>0</v>
      </c>
    </row>
    <row r="256" customFormat="false" ht="39.75" hidden="false" customHeight="true" outlineLevel="0" collapsed="false">
      <c r="A256" s="57" t="s">
        <v>818</v>
      </c>
      <c r="B256" s="57" t="s">
        <v>235</v>
      </c>
      <c r="C256" s="57" t="str">
        <f aca="false">Flights!$F$11</f>
        <v>MH0003</v>
      </c>
      <c r="D256" s="58" t="n">
        <f aca="false">Flights!$D$11</f>
        <v>46304</v>
      </c>
      <c r="E256" s="57" t="str">
        <f aca="false">Flights!$G$11&amp;"-"&amp;Flights!$H$11</f>
        <v>LHR-KUL</v>
      </c>
      <c r="F256" s="57" t="str">
        <f aca="false">Flights!$K$11</f>
        <v>BC</v>
      </c>
      <c r="G256" s="57" t="s">
        <v>450</v>
      </c>
      <c r="H256" s="57" t="s">
        <v>451</v>
      </c>
      <c r="I256" s="57" t="s">
        <v>490</v>
      </c>
      <c r="J256" s="57" t="s">
        <v>539</v>
      </c>
      <c r="K256" s="67" t="s">
        <v>607</v>
      </c>
      <c r="L256" s="67" t="s">
        <v>737</v>
      </c>
      <c r="M256" s="67" t="s">
        <v>442</v>
      </c>
      <c r="N256" s="67" t="s">
        <v>374</v>
      </c>
      <c r="O256" s="67" t="s">
        <v>540</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file",IF(BL256=0,"INVALID – evidence needs a traceable reference (number, file name or link)",IF(OR(LEN(AX256)&lt;2,ISNUMBER(MATCH(AX256,L_Placeholder,0))),"INVALID – verifier missing",IF(AX256=AU256,"INVALID – verifier must be someone other than the PIC",IF(BH256=1,"INVALID – result not yet available (awaiting / TBC)",IF(AND(AQ256=1,OR(OR(LEN(AY256)&lt;3,ISNUMBER(MATCH(AY256,L_Placeholder,0))),BJ256=1)),"INVALID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CA","")&amp;IF(AND(LEN(BA256)&gt;=2,ISNA(MATCH(BA256,L_Placeholder,0)),TRIM(AB256)=""),"INVALID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IFERROR(IF(OR(SUMPRODUCT(--ISNUMBER(FIND({"0","1","2","3","4","5","6","7","8","9"},Z256)))&gt;0,SUMPRODUCT(--ISNUMBER(SEARCH({"http","www.","\",".pdf",".jpg",".jpeg",".png",".heic",".xls",".doc",".msg",".eml"},Z256)))&gt;0),1,0),0)</f>
        <v>0</v>
      </c>
    </row>
    <row r="257" customFormat="false" ht="39.75" hidden="false" customHeight="true" outlineLevel="0" collapsed="false">
      <c r="A257" s="57" t="s">
        <v>819</v>
      </c>
      <c r="B257" s="57" t="s">
        <v>235</v>
      </c>
      <c r="C257" s="57" t="str">
        <f aca="false">Flights!$F$11</f>
        <v>MH0003</v>
      </c>
      <c r="D257" s="58" t="n">
        <f aca="false">Flights!$D$11</f>
        <v>46304</v>
      </c>
      <c r="E257" s="57" t="str">
        <f aca="false">Flights!$G$11&amp;"-"&amp;Flights!$H$11</f>
        <v>LHR-KUL</v>
      </c>
      <c r="F257" s="57" t="str">
        <f aca="false">Flights!$K$11</f>
        <v>BC</v>
      </c>
      <c r="G257" s="57" t="s">
        <v>450</v>
      </c>
      <c r="H257" s="57" t="s">
        <v>451</v>
      </c>
      <c r="I257" s="57" t="s">
        <v>490</v>
      </c>
      <c r="J257" s="57" t="s">
        <v>542</v>
      </c>
      <c r="K257" s="67" t="s">
        <v>492</v>
      </c>
      <c r="L257" s="67" t="s">
        <v>739</v>
      </c>
      <c r="M257" s="67" t="s">
        <v>442</v>
      </c>
      <c r="N257" s="67" t="s">
        <v>374</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file",IF(BL257=0,"INVALID – evidence needs a traceable reference (number, file name or link)",IF(OR(LEN(AX257)&lt;2,ISNUMBER(MATCH(AX257,L_Placeholder,0))),"INVALID – verifier missing",IF(AX257=AU257,"INVALID – verifier must be someone other than the PIC",IF(BH257=1,"INVALID – result not yet available (awaiting / TBC)",IF(AND(AQ257=1,OR(OR(LEN(AY257)&lt;3,ISNUMBER(MATCH(AY257,L_Placeholder,0))),BJ257=1)),"INVALID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CA","")&amp;IF(AND(LEN(BA257)&gt;=2,ISNA(MATCH(BA257,L_Placeholder,0)),TRIM(AB257)=""),"INVALID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IFERROR(IF(OR(SUMPRODUCT(--ISNUMBER(FIND({"0","1","2","3","4","5","6","7","8","9"},Z257)))&gt;0,SUMPRODUCT(--ISNUMBER(SEARCH({"http","www.","\",".pdf",".jpg",".jpeg",".png",".heic",".xls",".doc",".msg",".eml"},Z257)))&gt;0),1,0),0)</f>
        <v>0</v>
      </c>
    </row>
    <row r="258" customFormat="false" ht="39.75" hidden="false" customHeight="true" outlineLevel="0" collapsed="false">
      <c r="A258" s="57" t="s">
        <v>820</v>
      </c>
      <c r="B258" s="57" t="s">
        <v>235</v>
      </c>
      <c r="C258" s="57" t="str">
        <f aca="false">Flights!$F$11</f>
        <v>MH0003</v>
      </c>
      <c r="D258" s="58" t="n">
        <f aca="false">Flights!$D$11</f>
        <v>46304</v>
      </c>
      <c r="E258" s="57" t="str">
        <f aca="false">Flights!$G$11&amp;"-"&amp;Flights!$H$11</f>
        <v>LHR-KUL</v>
      </c>
      <c r="F258" s="57" t="str">
        <f aca="false">Flights!$K$11</f>
        <v>BC</v>
      </c>
      <c r="G258" s="57" t="s">
        <v>450</v>
      </c>
      <c r="H258" s="57" t="s">
        <v>451</v>
      </c>
      <c r="I258" s="57" t="s">
        <v>438</v>
      </c>
      <c r="J258" s="57" t="s">
        <v>544</v>
      </c>
      <c r="K258" s="67" t="s">
        <v>440</v>
      </c>
      <c r="L258" s="67" t="s">
        <v>741</v>
      </c>
      <c r="M258" s="67" t="s">
        <v>442</v>
      </c>
      <c r="N258" s="67" t="s">
        <v>374</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file",IF(BL258=0,"INVALID – evidence needs a traceable reference (number, file name or link)",IF(OR(LEN(AX258)&lt;2,ISNUMBER(MATCH(AX258,L_Placeholder,0))),"INVALID – verifier missing",IF(AX258=AU258,"INVALID – verifier must be someone other than the PIC",IF(BH258=1,"INVALID – result not yet available (awaiting / TBC)",IF(AND(AQ258=1,OR(OR(LEN(AY258)&lt;3,ISNUMBER(MATCH(AY258,L_Placeholder,0))),BJ258=1)),"INVALID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CA","")&amp;IF(AND(LEN(BA258)&gt;=2,ISNA(MATCH(BA258,L_Placeholder,0)),TRIM(AB258)=""),"INVALID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IFERROR(IF(OR(SUMPRODUCT(--ISNUMBER(FIND({"0","1","2","3","4","5","6","7","8","9"},Z258)))&gt;0,SUMPRODUCT(--ISNUMBER(SEARCH({"http","www.","\",".pdf",".jpg",".jpeg",".png",".heic",".xls",".doc",".msg",".eml"},Z258)))&gt;0),1,0),0)</f>
        <v>0</v>
      </c>
    </row>
    <row r="259" customFormat="false" ht="39.75" hidden="false" customHeight="true" outlineLevel="0" collapsed="false">
      <c r="A259" s="57" t="s">
        <v>821</v>
      </c>
      <c r="B259" s="57" t="s">
        <v>235</v>
      </c>
      <c r="C259" s="57" t="str">
        <f aca="false">Flights!$F$11</f>
        <v>MH0003</v>
      </c>
      <c r="D259" s="58" t="n">
        <f aca="false">Flights!$D$11</f>
        <v>46304</v>
      </c>
      <c r="E259" s="57" t="str">
        <f aca="false">Flights!$G$11&amp;"-"&amp;Flights!$H$11</f>
        <v>LHR-KUL</v>
      </c>
      <c r="F259" s="57" t="str">
        <f aca="false">Flights!$K$11</f>
        <v>BC</v>
      </c>
      <c r="G259" s="57" t="s">
        <v>450</v>
      </c>
      <c r="H259" s="57" t="s">
        <v>451</v>
      </c>
      <c r="I259" s="57" t="s">
        <v>438</v>
      </c>
      <c r="J259" s="57" t="s">
        <v>644</v>
      </c>
      <c r="K259" s="67" t="s">
        <v>440</v>
      </c>
      <c r="L259" s="67" t="s">
        <v>743</v>
      </c>
      <c r="M259" s="67" t="s">
        <v>442</v>
      </c>
      <c r="N259" s="67" t="s">
        <v>374</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file",IF(BL259=0,"INVALID – evidence needs a traceable reference (number, file name or link)",IF(OR(LEN(AX259)&lt;2,ISNUMBER(MATCH(AX259,L_Placeholder,0))),"INVALID – verifier missing",IF(AX259=AU259,"INVALID – verifier must be someone other than the PIC",IF(BH259=1,"INVALID – result not yet available (awaiting / TBC)",IF(AND(AQ259=1,OR(OR(LEN(AY259)&lt;3,ISNUMBER(MATCH(AY259,L_Placeholder,0))),BJ259=1)),"INVALID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CA","")&amp;IF(AND(LEN(BA259)&gt;=2,ISNA(MATCH(BA259,L_Placeholder,0)),TRIM(AB259)=""),"INVALID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IFERROR(IF(OR(SUMPRODUCT(--ISNUMBER(FIND({"0","1","2","3","4","5","6","7","8","9"},Z259)))&gt;0,SUMPRODUCT(--ISNUMBER(SEARCH({"http","www.","\",".pdf",".jpg",".jpeg",".png",".heic",".xls",".doc",".msg",".eml"},Z259)))&gt;0),1,0),0)</f>
        <v>0</v>
      </c>
    </row>
    <row r="260" customFormat="false" ht="39.75" hidden="false" customHeight="true" outlineLevel="0" collapsed="false">
      <c r="A260" s="57" t="s">
        <v>822</v>
      </c>
      <c r="B260" s="57" t="s">
        <v>235</v>
      </c>
      <c r="C260" s="57" t="str">
        <f aca="false">Flights!$F$11</f>
        <v>MH0003</v>
      </c>
      <c r="D260" s="58" t="n">
        <f aca="false">Flights!$D$11</f>
        <v>46304</v>
      </c>
      <c r="E260" s="57" t="str">
        <f aca="false">Flights!$G$11&amp;"-"&amp;Flights!$H$11</f>
        <v>LHR-KUL</v>
      </c>
      <c r="F260" s="57" t="str">
        <f aca="false">Flights!$K$11</f>
        <v>BC</v>
      </c>
      <c r="G260" s="57" t="s">
        <v>450</v>
      </c>
      <c r="H260" s="57" t="s">
        <v>451</v>
      </c>
      <c r="I260" s="57" t="s">
        <v>438</v>
      </c>
      <c r="J260" s="57" t="s">
        <v>646</v>
      </c>
      <c r="K260" s="67" t="s">
        <v>440</v>
      </c>
      <c r="L260" s="67" t="s">
        <v>745</v>
      </c>
      <c r="M260" s="67" t="s">
        <v>442</v>
      </c>
      <c r="N260" s="67" t="s">
        <v>374</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file",IF(BL260=0,"INVALID – evidence needs a traceable reference (number, file name or link)",IF(OR(LEN(AX260)&lt;2,ISNUMBER(MATCH(AX260,L_Placeholder,0))),"INVALID – verifier missing",IF(AX260=AU260,"INVALID – verifier must be someone other than the PIC",IF(BH260=1,"INVALID – result not yet available (awaiting / TBC)",IF(AND(AQ260=1,OR(OR(LEN(AY260)&lt;3,ISNUMBER(MATCH(AY260,L_Placeholder,0))),BJ260=1)),"INVALID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CA","")&amp;IF(AND(LEN(BA260)&gt;=2,ISNA(MATCH(BA260,L_Placeholder,0)),TRIM(AB260)=""),"INVALID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IFERROR(IF(OR(SUMPRODUCT(--ISNUMBER(FIND({"0","1","2","3","4","5","6","7","8","9"},Z260)))&gt;0,SUMPRODUCT(--ISNUMBER(SEARCH({"http","www.","\",".pdf",".jpg",".jpeg",".png",".heic",".xls",".doc",".msg",".eml"},Z260)))&gt;0),1,0),0)</f>
        <v>0</v>
      </c>
    </row>
    <row r="261" customFormat="false" ht="39.75" hidden="false" customHeight="true" outlineLevel="0" collapsed="false">
      <c r="A261" s="57" t="s">
        <v>823</v>
      </c>
      <c r="B261" s="57" t="s">
        <v>235</v>
      </c>
      <c r="C261" s="57" t="str">
        <f aca="false">Flights!$F$11</f>
        <v>MH0003</v>
      </c>
      <c r="D261" s="58" t="n">
        <f aca="false">Flights!$D$11</f>
        <v>46304</v>
      </c>
      <c r="E261" s="57" t="str">
        <f aca="false">Flights!$G$11&amp;"-"&amp;Flights!$H$11</f>
        <v>LHR-KUL</v>
      </c>
      <c r="F261" s="57" t="str">
        <f aca="false">Flights!$K$11</f>
        <v>BC</v>
      </c>
      <c r="G261" s="57" t="s">
        <v>450</v>
      </c>
      <c r="H261" s="57" t="s">
        <v>451</v>
      </c>
      <c r="I261" s="57" t="s">
        <v>620</v>
      </c>
      <c r="J261" s="57" t="s">
        <v>648</v>
      </c>
      <c r="K261" s="67" t="s">
        <v>492</v>
      </c>
      <c r="L261" s="67" t="s">
        <v>747</v>
      </c>
      <c r="M261" s="67" t="s">
        <v>187</v>
      </c>
      <c r="N261" s="67" t="s">
        <v>374</v>
      </c>
      <c r="O261" s="67" t="s">
        <v>623</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file",IF(BL261=0,"INVALID – evidence needs a traceable reference (number, file name or link)",IF(OR(LEN(AX261)&lt;2,ISNUMBER(MATCH(AX261,L_Placeholder,0))),"INVALID – verifier missing",IF(AX261=AU261,"INVALID – verifier must be someone other than the PIC",IF(BH261=1,"INVALID – result not yet available (awaiting / TBC)",IF(AND(AQ261=1,OR(OR(LEN(AY261)&lt;3,ISNUMBER(MATCH(AY261,L_Placeholder,0))),BJ261=1)),"INVALID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CA","")&amp;IF(AND(LEN(BA261)&gt;=2,ISNA(MATCH(BA261,L_Placeholder,0)),TRIM(AB261)=""),"INVALID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IFERROR(IF(OR(SUMPRODUCT(--ISNUMBER(FIND({"0","1","2","3","4","5","6","7","8","9"},Z261)))&gt;0,SUMPRODUCT(--ISNUMBER(SEARCH({"http","www.","\",".pdf",".jpg",".jpeg",".png",".heic",".xls",".doc",".msg",".eml"},Z261)))&gt;0),1,0),0)</f>
        <v>0</v>
      </c>
    </row>
    <row r="262" customFormat="false" ht="39.75" hidden="false" customHeight="true" outlineLevel="0" collapsed="false">
      <c r="A262" s="57" t="s">
        <v>824</v>
      </c>
      <c r="B262" s="57" t="s">
        <v>238</v>
      </c>
      <c r="C262" s="57" t="str">
        <f aca="false">Flights!$F$12</f>
        <v>MH0752</v>
      </c>
      <c r="D262" s="58" t="n">
        <f aca="false">Flights!$D$12</f>
        <v>46305</v>
      </c>
      <c r="E262" s="57" t="str">
        <f aca="false">Flights!$G$12&amp;"-"&amp;Flights!$H$12</f>
        <v>KUL-HAN</v>
      </c>
      <c r="F262" s="57" t="str">
        <f aca="false">Flights!$K$12</f>
        <v>EY</v>
      </c>
      <c r="G262" s="57" t="s">
        <v>81</v>
      </c>
      <c r="H262" s="57" t="s">
        <v>369</v>
      </c>
      <c r="I262" s="57" t="s">
        <v>370</v>
      </c>
      <c r="J262" s="57" t="s">
        <v>371</v>
      </c>
      <c r="K262" s="67" t="s">
        <v>372</v>
      </c>
      <c r="L262" s="67" t="s">
        <v>373</v>
      </c>
      <c r="M262" s="67"/>
      <c r="N262" s="67" t="s">
        <v>374</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file",IF(BL262=0,"INVALID – evidence needs a traceable reference (number, file name or link)",IF(OR(LEN(AX262)&lt;2,ISNUMBER(MATCH(AX262,L_Placeholder,0))),"INVALID – verifier missing",IF(AX262=AU262,"INVALID – verifier must be someone other than the PIC",IF(BH262=1,"INVALID – result not yet available (awaiting / TBC)",IF(AND(AQ262=1,OR(OR(LEN(AY262)&lt;3,ISNUMBER(MATCH(AY262,L_Placeholder,0))),BJ262=1)),"INVALID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CA","")&amp;IF(AND(LEN(BA262)&gt;=2,ISNA(MATCH(BA262,L_Placeholder,0)),TRIM(AB262)=""),"INVALID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")))/(LEN(L_PendNeg)+1)),1,0),1)</f>
        <v>0</v>
      </c>
      <c r="BK262" s="61" t="n">
        <f aca="false">IFERROR(IF(SUMPRODUCT((LEN(BF262)-LEN(SUBSTITUTE(BF262," "&amp;L_PendStrict&amp;" "," ")))/(LEN(L_PendStrict)+1))&gt;SUMPRODUCT((LEN(BF262)-LEN(SUBSTITUTE(BF262," "&amp;L_PendNeg&amp;" "," ")))/(LEN(L_PendNeg)+1)),1,0),1)</f>
        <v>0</v>
      </c>
      <c r="BL262" s="61" t="n">
        <f aca="false">IFERROR(IF(OR(SUMPRODUCT(--ISNUMBER(FIND({"0","1","2","3","4","5","6","7","8","9"},Z262)))&gt;0,SUMPRODUCT(--ISNUMBER(SEARCH({"http","www.","\",".pdf",".jpg",".jpeg",".png",".heic",".xls",".doc",".msg",".eml"},Z262)))&gt;0),1,0),0)</f>
        <v>0</v>
      </c>
    </row>
    <row r="263" customFormat="false" ht="39.75" hidden="false" customHeight="true" outlineLevel="0" collapsed="false">
      <c r="A263" s="57" t="s">
        <v>825</v>
      </c>
      <c r="B263" s="57" t="s">
        <v>238</v>
      </c>
      <c r="C263" s="57" t="str">
        <f aca="false">Flights!$F$12</f>
        <v>MH0752</v>
      </c>
      <c r="D263" s="58" t="n">
        <f aca="false">Flights!$D$12</f>
        <v>46305</v>
      </c>
      <c r="E263" s="57" t="str">
        <f aca="false">Flights!$G$12&amp;"-"&amp;Flights!$H$12</f>
        <v>KUL-HAN</v>
      </c>
      <c r="F263" s="57" t="str">
        <f aca="false">Flights!$K$12</f>
        <v>EY</v>
      </c>
      <c r="G263" s="57" t="s">
        <v>81</v>
      </c>
      <c r="H263" s="57" t="s">
        <v>369</v>
      </c>
      <c r="I263" s="57" t="s">
        <v>376</v>
      </c>
      <c r="J263" s="57" t="s">
        <v>377</v>
      </c>
      <c r="K263" s="67" t="s">
        <v>378</v>
      </c>
      <c r="L263" s="67" t="s">
        <v>373</v>
      </c>
      <c r="M263" s="67"/>
      <c r="N263" s="67" t="s">
        <v>374</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file",IF(BL263=0,"INVALID – evidence needs a traceable reference (number, file name or link)",IF(OR(LEN(AX263)&lt;2,ISNUMBER(MATCH(AX263,L_Placeholder,0))),"INVALID – verifier missing",IF(AX263=AU263,"INVALID – verifier must be someone other than the PIC",IF(BH263=1,"INVALID – result not yet available (awaiting / TBC)",IF(AND(AQ263=1,OR(OR(LEN(AY263)&lt;3,ISNUMBER(MATCH(AY263,L_Placeholder,0))),BJ263=1)),"INVALID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CA","")&amp;IF(AND(LEN(BA263)&gt;=2,ISNA(MATCH(BA263,L_Placeholder,0)),TRIM(AB263)=""),"INVALID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")))/(LEN(L_PendNeg)+1)),1,0),1)</f>
        <v>0</v>
      </c>
      <c r="BK263" s="61" t="n">
        <f aca="false">IFERROR(IF(SUMPRODUCT((LEN(BF263)-LEN(SUBSTITUTE(BF263," "&amp;L_PendStrict&amp;" "," ")))/(LEN(L_PendStrict)+1))&gt;SUMPRODUCT((LEN(BF263)-LEN(SUBSTITUTE(BF263," "&amp;L_PendNeg&amp;" "," ")))/(LEN(L_PendNeg)+1)),1,0),1)</f>
        <v>0</v>
      </c>
      <c r="BL263" s="61" t="n">
        <f aca="false">IFERROR(IF(OR(SUMPRODUCT(--ISNUMBER(FIND({"0","1","2","3","4","5","6","7","8","9"},Z263)))&gt;0,SUMPRODUCT(--ISNUMBER(SEARCH({"http","www.","\",".pdf",".jpg",".jpeg",".png",".heic",".xls",".doc",".msg",".eml"},Z263)))&gt;0),1,0),0)</f>
        <v>0</v>
      </c>
    </row>
    <row r="264" customFormat="false" ht="41.25" hidden="false" customHeight="true" outlineLevel="0" collapsed="false">
      <c r="A264" s="57" t="s">
        <v>826</v>
      </c>
      <c r="B264" s="57" t="s">
        <v>238</v>
      </c>
      <c r="C264" s="57" t="str">
        <f aca="false">Flights!$F$12</f>
        <v>MH0752</v>
      </c>
      <c r="D264" s="58" t="n">
        <f aca="false">Flights!$D$12</f>
        <v>46305</v>
      </c>
      <c r="E264" s="57" t="str">
        <f aca="false">Flights!$G$12&amp;"-"&amp;Flights!$H$12</f>
        <v>KUL-HAN</v>
      </c>
      <c r="F264" s="57" t="str">
        <f aca="false">Flights!$K$12</f>
        <v>EY</v>
      </c>
      <c r="G264" s="57" t="s">
        <v>81</v>
      </c>
      <c r="H264" s="57" t="s">
        <v>369</v>
      </c>
      <c r="I264" s="57" t="s">
        <v>380</v>
      </c>
      <c r="J264" s="57" t="s">
        <v>381</v>
      </c>
      <c r="K264" s="67" t="s">
        <v>382</v>
      </c>
      <c r="L264" s="67" t="s">
        <v>373</v>
      </c>
      <c r="M264" s="67"/>
      <c r="N264" s="67" t="str">
        <f aca="false">IF(TRIM(Flights!$L$12)="A339","Required","N/A – rule")</f>
        <v>N/A – rule</v>
      </c>
      <c r="O264" s="67" t="s">
        <v>383</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file",IF(BL264=0,"INVALID – evidence needs a traceable reference (number, file name or link)",IF(OR(LEN(AX264)&lt;2,ISNUMBER(MATCH(AX264,L_Placeholder,0))),"INVALID – verifier missing",IF(AX264=AU264,"INVALID – verifier must be someone other than the PIC",IF(BH264=1,"INVALID – result not yet available (awaiting / TBC)",IF(AND(AQ264=1,OR(OR(LEN(AY264)&lt;3,ISNUMBER(MATCH(AY264,L_Placeholder,0))),BJ264=1)),"INVALID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CA","")&amp;IF(AND(LEN(BA264)&gt;=2,ISNA(MATCH(BA264,L_Placeholder,0)),TRIM(AB264)=""),"INVALID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")))/(LEN(L_PendNeg)+1)),1,0),1)</f>
        <v>0</v>
      </c>
      <c r="BK264" s="61" t="n">
        <f aca="false">IFERROR(IF(SUMPRODUCT((LEN(BF264)-LEN(SUBSTITUTE(BF264," "&amp;L_PendStrict&amp;" "," ")))/(LEN(L_PendStrict)+1))&gt;SUMPRODUCT((LEN(BF264)-LEN(SUBSTITUTE(BF264," "&amp;L_PendNeg&amp;" "," ")))/(LEN(L_PendNeg)+1)),1,0),1)</f>
        <v>0</v>
      </c>
      <c r="BL264" s="61" t="n">
        <f aca="false">IFERROR(IF(OR(SUMPRODUCT(--ISNUMBER(FIND({"0","1","2","3","4","5","6","7","8","9"},Z264)))&gt;0,SUMPRODUCT(--ISNUMBER(SEARCH({"http","www.","\",".pdf",".jpg",".jpeg",".png",".heic",".xls",".doc",".msg",".eml"},Z264)))&gt;0),1,0),0)</f>
        <v>0</v>
      </c>
    </row>
    <row r="265" customFormat="false" ht="39.75" hidden="false" customHeight="true" outlineLevel="0" collapsed="false">
      <c r="A265" s="57" t="s">
        <v>827</v>
      </c>
      <c r="B265" s="57" t="s">
        <v>238</v>
      </c>
      <c r="C265" s="57" t="str">
        <f aca="false">Flights!$F$12</f>
        <v>MH0752</v>
      </c>
      <c r="D265" s="58" t="n">
        <f aca="false">Flights!$D$12</f>
        <v>46305</v>
      </c>
      <c r="E265" s="57" t="str">
        <f aca="false">Flights!$G$12&amp;"-"&amp;Flights!$H$12</f>
        <v>KUL-HAN</v>
      </c>
      <c r="F265" s="57" t="str">
        <f aca="false">Flights!$K$12</f>
        <v>EY</v>
      </c>
      <c r="G265" s="57" t="s">
        <v>81</v>
      </c>
      <c r="H265" s="57" t="s">
        <v>369</v>
      </c>
      <c r="I265" s="57" t="s">
        <v>385</v>
      </c>
      <c r="J265" s="57" t="s">
        <v>386</v>
      </c>
      <c r="K265" s="67" t="s">
        <v>387</v>
      </c>
      <c r="L265" s="67" t="s">
        <v>373</v>
      </c>
      <c r="M265" s="67"/>
      <c r="N265" s="67" t="s">
        <v>374</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file",IF(BL265=0,"INVALID – evidence needs a traceable reference (number, file name or link)",IF(OR(LEN(AX265)&lt;2,ISNUMBER(MATCH(AX265,L_Placeholder,0))),"INVALID – verifier missing",IF(AX265=AU265,"INVALID – verifier must be someone other than the PIC",IF(BH265=1,"INVALID – result not yet available (awaiting / TBC)",IF(AND(AQ265=1,OR(OR(LEN(AY265)&lt;3,ISNUMBER(MATCH(AY265,L_Placeholder,0))),BJ265=1)),"INVALID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CA","")&amp;IF(AND(LEN(BA265)&gt;=2,ISNA(MATCH(BA265,L_Placeholder,0)),TRIM(AB265)=""),"INVALID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")))/(LEN(L_PendNeg)+1)),1,0),1)</f>
        <v>0</v>
      </c>
      <c r="BK265" s="61" t="n">
        <f aca="false">IFERROR(IF(SUMPRODUCT((LEN(BF265)-LEN(SUBSTITUTE(BF265," "&amp;L_PendStrict&amp;" "," ")))/(LEN(L_PendStrict)+1))&gt;SUMPRODUCT((LEN(BF265)-LEN(SUBSTITUTE(BF265," "&amp;L_PendNeg&amp;" "," ")))/(LEN(L_PendNeg)+1)),1,0),1)</f>
        <v>0</v>
      </c>
      <c r="BL265" s="61" t="n">
        <f aca="false">IFERROR(IF(OR(SUMPRODUCT(--ISNUMBER(FIND({"0","1","2","3","4","5","6","7","8","9"},Z265)))&gt;0,SUMPRODUCT(--ISNUMBER(SEARCH({"http","www.","\",".pdf",".jpg",".jpeg",".png",".heic",".xls",".doc",".msg",".eml"},Z265)))&gt;0),1,0),0)</f>
        <v>0</v>
      </c>
    </row>
    <row r="266" customFormat="false" ht="39.75" hidden="false" customHeight="true" outlineLevel="0" collapsed="false">
      <c r="A266" s="57" t="s">
        <v>828</v>
      </c>
      <c r="B266" s="57" t="s">
        <v>238</v>
      </c>
      <c r="C266" s="57" t="str">
        <f aca="false">Flights!$F$12</f>
        <v>MH0752</v>
      </c>
      <c r="D266" s="58" t="n">
        <f aca="false">Flights!$D$12</f>
        <v>46305</v>
      </c>
      <c r="E266" s="57" t="str">
        <f aca="false">Flights!$G$12&amp;"-"&amp;Flights!$H$12</f>
        <v>KUL-HAN</v>
      </c>
      <c r="F266" s="57" t="str">
        <f aca="false">Flights!$K$12</f>
        <v>EY</v>
      </c>
      <c r="G266" s="57" t="s">
        <v>81</v>
      </c>
      <c r="H266" s="57" t="s">
        <v>369</v>
      </c>
      <c r="I266" s="57" t="s">
        <v>389</v>
      </c>
      <c r="J266" s="57" t="s">
        <v>390</v>
      </c>
      <c r="K266" s="67" t="s">
        <v>391</v>
      </c>
      <c r="L266" s="67" t="s">
        <v>373</v>
      </c>
      <c r="M266" s="67"/>
      <c r="N266" s="67" t="s">
        <v>374</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file",IF(BL266=0,"INVALID – evidence needs a traceable reference (number, file name or link)",IF(OR(LEN(AX266)&lt;2,ISNUMBER(MATCH(AX266,L_Placeholder,0))),"INVALID – verifier missing",IF(AX266=AU266,"INVALID – verifier must be someone other than the PIC",IF(BH266=1,"INVALID – result not yet available (awaiting / TBC)",IF(AND(AQ266=1,OR(OR(LEN(AY266)&lt;3,ISNUMBER(MATCH(AY266,L_Placeholder,0))),BJ266=1)),"INVALID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CA","")&amp;IF(AND(LEN(BA266)&gt;=2,ISNA(MATCH(BA266,L_Placeholder,0)),TRIM(AB266)=""),"INVALID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")))/(LEN(L_PendNeg)+1)),1,0),1)</f>
        <v>0</v>
      </c>
      <c r="BK266" s="61" t="n">
        <f aca="false">IFERROR(IF(SUMPRODUCT((LEN(BF266)-LEN(SUBSTITUTE(BF266," "&amp;L_PendStrict&amp;" "," ")))/(LEN(L_PendStrict)+1))&gt;SUMPRODUCT((LEN(BF266)-LEN(SUBSTITUTE(BF266," "&amp;L_PendNeg&amp;" "," ")))/(LEN(L_PendNeg)+1)),1,0),1)</f>
        <v>0</v>
      </c>
      <c r="BL266" s="61" t="n">
        <f aca="false">IFERROR(IF(OR(SUMPRODUCT(--ISNUMBER(FIND({"0","1","2","3","4","5","6","7","8","9"},Z266)))&gt;0,SUMPRODUCT(--ISNUMBER(SEARCH({"http","www.","\",".pdf",".jpg",".jpeg",".png",".heic",".xls",".doc",".msg",".eml"},Z266)))&gt;0),1,0),0)</f>
        <v>0</v>
      </c>
    </row>
    <row r="267" customFormat="false" ht="39.75" hidden="false" customHeight="true" outlineLevel="0" collapsed="false">
      <c r="A267" s="57" t="s">
        <v>829</v>
      </c>
      <c r="B267" s="57" t="s">
        <v>238</v>
      </c>
      <c r="C267" s="57" t="str">
        <f aca="false">Flights!$F$12</f>
        <v>MH0752</v>
      </c>
      <c r="D267" s="58" t="n">
        <f aca="false">Flights!$D$12</f>
        <v>46305</v>
      </c>
      <c r="E267" s="57" t="str">
        <f aca="false">Flights!$G$12&amp;"-"&amp;Flights!$H$12</f>
        <v>KUL-HAN</v>
      </c>
      <c r="F267" s="57" t="str">
        <f aca="false">Flights!$K$12</f>
        <v>EY</v>
      </c>
      <c r="G267" s="57" t="s">
        <v>81</v>
      </c>
      <c r="H267" s="57" t="s">
        <v>369</v>
      </c>
      <c r="I267" s="57" t="s">
        <v>389</v>
      </c>
      <c r="J267" s="57" t="s">
        <v>393</v>
      </c>
      <c r="K267" s="67" t="s">
        <v>394</v>
      </c>
      <c r="L267" s="67" t="s">
        <v>373</v>
      </c>
      <c r="M267" s="67"/>
      <c r="N267" s="67" t="s">
        <v>374</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file",IF(BL267=0,"INVALID – evidence needs a traceable reference (number, file name or link)",IF(OR(LEN(AX267)&lt;2,ISNUMBER(MATCH(AX267,L_Placeholder,0))),"INVALID – verifier missing",IF(AX267=AU267,"INVALID – verifier must be someone other than the PIC",IF(BH267=1,"INVALID – result not yet available (awaiting / TBC)",IF(AND(AQ267=1,OR(OR(LEN(AY267)&lt;3,ISNUMBER(MATCH(AY267,L_Placeholder,0))),BJ267=1)),"INVALID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CA","")&amp;IF(AND(LEN(BA267)&gt;=2,ISNA(MATCH(BA267,L_Placeholder,0)),TRIM(AB267)=""),"INVALID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")))/(LEN(L_PendNeg)+1)),1,0),1)</f>
        <v>0</v>
      </c>
      <c r="BK267" s="61" t="n">
        <f aca="false">IFERROR(IF(SUMPRODUCT((LEN(BF267)-LEN(SUBSTITUTE(BF267," "&amp;L_PendStrict&amp;" "," ")))/(LEN(L_PendStrict)+1))&gt;SUMPRODUCT((LEN(BF267)-LEN(SUBSTITUTE(BF267," "&amp;L_PendNeg&amp;" "," ")))/(LEN(L_PendNeg)+1)),1,0),1)</f>
        <v>0</v>
      </c>
      <c r="BL267" s="61" t="n">
        <f aca="false">IFERROR(IF(OR(SUMPRODUCT(--ISNUMBER(FIND({"0","1","2","3","4","5","6","7","8","9"},Z267)))&gt;0,SUMPRODUCT(--ISNUMBER(SEARCH({"http","www.","\",".pdf",".jpg",".jpeg",".png",".heic",".xls",".doc",".msg",".eml"},Z267)))&gt;0),1,0),0)</f>
        <v>0</v>
      </c>
    </row>
    <row r="268" customFormat="false" ht="39.75" hidden="false" customHeight="true" outlineLevel="0" collapsed="false">
      <c r="A268" s="57" t="s">
        <v>830</v>
      </c>
      <c r="B268" s="57" t="s">
        <v>238</v>
      </c>
      <c r="C268" s="57" t="str">
        <f aca="false">Flights!$F$12</f>
        <v>MH0752</v>
      </c>
      <c r="D268" s="58" t="n">
        <f aca="false">Flights!$D$12</f>
        <v>46305</v>
      </c>
      <c r="E268" s="57" t="str">
        <f aca="false">Flights!$G$12&amp;"-"&amp;Flights!$H$12</f>
        <v>KUL-HAN</v>
      </c>
      <c r="F268" s="57" t="str">
        <f aca="false">Flights!$K$12</f>
        <v>EY</v>
      </c>
      <c r="G268" s="57" t="s">
        <v>81</v>
      </c>
      <c r="H268" s="57" t="s">
        <v>369</v>
      </c>
      <c r="I268" s="57" t="s">
        <v>396</v>
      </c>
      <c r="J268" s="57" t="s">
        <v>397</v>
      </c>
      <c r="K268" s="67" t="s">
        <v>398</v>
      </c>
      <c r="L268" s="67" t="s">
        <v>373</v>
      </c>
      <c r="M268" s="67"/>
      <c r="N268" s="67" t="s">
        <v>374</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file",IF(BL268=0,"INVALID – evidence needs a traceable reference (number, file name or link)",IF(OR(LEN(AX268)&lt;2,ISNUMBER(MATCH(AX268,L_Placeholder,0))),"INVALID – verifier missing",IF(AX268=AU268,"INVALID – verifier must be someone other than the PIC",IF(BH268=1,"INVALID – result not yet available (awaiting / TBC)",IF(AND(AQ268=1,OR(OR(LEN(AY268)&lt;3,ISNUMBER(MATCH(AY268,L_Placeholder,0))),BJ268=1)),"INVALID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CA","")&amp;IF(AND(LEN(BA268)&gt;=2,ISNA(MATCH(BA268,L_Placeholder,0)),TRIM(AB268)=""),"INVALID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")))/(LEN(L_PendNeg)+1)),1,0),1)</f>
        <v>0</v>
      </c>
      <c r="BK268" s="61" t="n">
        <f aca="false">IFERROR(IF(SUMPRODUCT((LEN(BF268)-LEN(SUBSTITUTE(BF268," "&amp;L_PendStrict&amp;" "," ")))/(LEN(L_PendStrict)+1))&gt;SUMPRODUCT((LEN(BF268)-LEN(SUBSTITUTE(BF268," "&amp;L_PendNeg&amp;" "," ")))/(LEN(L_PendNeg)+1)),1,0),1)</f>
        <v>0</v>
      </c>
      <c r="BL268" s="61" t="n">
        <f aca="false">IFERROR(IF(OR(SUMPRODUCT(--ISNUMBER(FIND({"0","1","2","3","4","5","6","7","8","9"},Z268)))&gt;0,SUMPRODUCT(--ISNUMBER(SEARCH({"http","www.","\",".pdf",".jpg",".jpeg",".png",".heic",".xls",".doc",".msg",".eml"},Z268)))&gt;0),1,0),0)</f>
        <v>0</v>
      </c>
    </row>
    <row r="269" customFormat="false" ht="39.75" hidden="false" customHeight="true" outlineLevel="0" collapsed="false">
      <c r="A269" s="57" t="s">
        <v>831</v>
      </c>
      <c r="B269" s="57" t="s">
        <v>238</v>
      </c>
      <c r="C269" s="57" t="str">
        <f aca="false">Flights!$F$12</f>
        <v>MH0752</v>
      </c>
      <c r="D269" s="58" t="n">
        <f aca="false">Flights!$D$12</f>
        <v>46305</v>
      </c>
      <c r="E269" s="57" t="str">
        <f aca="false">Flights!$G$12&amp;"-"&amp;Flights!$H$12</f>
        <v>KUL-HAN</v>
      </c>
      <c r="F269" s="57" t="str">
        <f aca="false">Flights!$K$12</f>
        <v>EY</v>
      </c>
      <c r="G269" s="57" t="s">
        <v>81</v>
      </c>
      <c r="H269" s="57" t="s">
        <v>369</v>
      </c>
      <c r="I269" s="57" t="s">
        <v>396</v>
      </c>
      <c r="J269" s="57" t="s">
        <v>400</v>
      </c>
      <c r="K269" s="67" t="s">
        <v>398</v>
      </c>
      <c r="L269" s="67" t="s">
        <v>373</v>
      </c>
      <c r="M269" s="67"/>
      <c r="N269" s="67" t="s">
        <v>374</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file",IF(BL269=0,"INVALID – evidence needs a traceable reference (number, file name or link)",IF(OR(LEN(AX269)&lt;2,ISNUMBER(MATCH(AX269,L_Placeholder,0))),"INVALID – verifier missing",IF(AX269=AU269,"INVALID – verifier must be someone other than the PIC",IF(BH269=1,"INVALID – result not yet available (awaiting / TBC)",IF(AND(AQ269=1,OR(OR(LEN(AY269)&lt;3,ISNUMBER(MATCH(AY269,L_Placeholder,0))),BJ269=1)),"INVALID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CA","")&amp;IF(AND(LEN(BA269)&gt;=2,ISNA(MATCH(BA269,L_Placeholder,0)),TRIM(AB269)=""),"INVALID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")))/(LEN(L_PendNeg)+1)),1,0),1)</f>
        <v>0</v>
      </c>
      <c r="BK269" s="61" t="n">
        <f aca="false">IFERROR(IF(SUMPRODUCT((LEN(BF269)-LEN(SUBSTITUTE(BF269," "&amp;L_PendStrict&amp;" "," ")))/(LEN(L_PendStrict)+1))&gt;SUMPRODUCT((LEN(BF269)-LEN(SUBSTITUTE(BF269," "&amp;L_PendNeg&amp;" "," ")))/(LEN(L_PendNeg)+1)),1,0),1)</f>
        <v>0</v>
      </c>
      <c r="BL269" s="61" t="n">
        <f aca="false">IFERROR(IF(OR(SUMPRODUCT(--ISNUMBER(FIND({"0","1","2","3","4","5","6","7","8","9"},Z269)))&gt;0,SUMPRODUCT(--ISNUMBER(SEARCH({"http","www.","\",".pdf",".jpg",".jpeg",".png",".heic",".xls",".doc",".msg",".eml"},Z269)))&gt;0),1,0),0)</f>
        <v>0</v>
      </c>
    </row>
    <row r="270" customFormat="false" ht="39.75" hidden="false" customHeight="true" outlineLevel="0" collapsed="false">
      <c r="A270" s="57" t="s">
        <v>832</v>
      </c>
      <c r="B270" s="57" t="s">
        <v>238</v>
      </c>
      <c r="C270" s="57" t="str">
        <f aca="false">Flights!$F$12</f>
        <v>MH0752</v>
      </c>
      <c r="D270" s="58" t="n">
        <f aca="false">Flights!$D$12</f>
        <v>46305</v>
      </c>
      <c r="E270" s="57" t="str">
        <f aca="false">Flights!$G$12&amp;"-"&amp;Flights!$H$12</f>
        <v>KUL-HAN</v>
      </c>
      <c r="F270" s="57" t="str">
        <f aca="false">Flights!$K$12</f>
        <v>EY</v>
      </c>
      <c r="G270" s="57" t="s">
        <v>81</v>
      </c>
      <c r="H270" s="57" t="s">
        <v>369</v>
      </c>
      <c r="I270" s="57" t="s">
        <v>402</v>
      </c>
      <c r="J270" s="57" t="s">
        <v>403</v>
      </c>
      <c r="K270" s="67" t="s">
        <v>833</v>
      </c>
      <c r="L270" s="67" t="s">
        <v>834</v>
      </c>
      <c r="M270" s="67"/>
      <c r="N270" s="67" t="s">
        <v>374</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file",IF(BL270=0,"INVALID – evidence needs a traceable reference (number, file name or link)",IF(OR(LEN(AX270)&lt;2,ISNUMBER(MATCH(AX270,L_Placeholder,0))),"INVALID – verifier missing",IF(AX270=AU270,"INVALID – verifier must be someone other than the PIC",IF(BH270=1,"INVALID – result not yet available (awaiting / TBC)",IF(AND(AQ270=1,OR(OR(LEN(AY270)&lt;3,ISNUMBER(MATCH(AY270,L_Placeholder,0))),BJ270=1)),"INVALID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CA","")&amp;IF(AND(LEN(BA270)&gt;=2,ISNA(MATCH(BA270,L_Placeholder,0)),TRIM(AB270)=""),"INVALID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")))/(LEN(L_PendNeg)+1)),1,0),1)</f>
        <v>0</v>
      </c>
      <c r="BK270" s="61" t="n">
        <f aca="false">IFERROR(IF(SUMPRODUCT((LEN(BF270)-LEN(SUBSTITUTE(BF270," "&amp;L_PendStrict&amp;" "," ")))/(LEN(L_PendStrict)+1))&gt;SUMPRODUCT((LEN(BF270)-LEN(SUBSTITUTE(BF270," "&amp;L_PendNeg&amp;" "," ")))/(LEN(L_PendNeg)+1)),1,0),1)</f>
        <v>0</v>
      </c>
      <c r="BL270" s="61" t="n">
        <f aca="false">IFERROR(IF(OR(SUMPRODUCT(--ISNUMBER(FIND({"0","1","2","3","4","5","6","7","8","9"},Z270)))&gt;0,SUMPRODUCT(--ISNUMBER(SEARCH({"http","www.","\",".pdf",".jpg",".jpeg",".png",".heic",".xls",".doc",".msg",".eml"},Z270)))&gt;0),1,0),0)</f>
        <v>0</v>
      </c>
    </row>
    <row r="271" customFormat="false" ht="39.75" hidden="false" customHeight="true" outlineLevel="0" collapsed="false">
      <c r="A271" s="57" t="s">
        <v>835</v>
      </c>
      <c r="B271" s="57" t="s">
        <v>238</v>
      </c>
      <c r="C271" s="57" t="str">
        <f aca="false">Flights!$F$12</f>
        <v>MH0752</v>
      </c>
      <c r="D271" s="58" t="n">
        <f aca="false">Flights!$D$12</f>
        <v>46305</v>
      </c>
      <c r="E271" s="57" t="str">
        <f aca="false">Flights!$G$12&amp;"-"&amp;Flights!$H$12</f>
        <v>KUL-HAN</v>
      </c>
      <c r="F271" s="57" t="str">
        <f aca="false">Flights!$K$12</f>
        <v>EY</v>
      </c>
      <c r="G271" s="57" t="s">
        <v>83</v>
      </c>
      <c r="H271" s="57" t="s">
        <v>369</v>
      </c>
      <c r="I271" s="57" t="s">
        <v>370</v>
      </c>
      <c r="J271" s="57" t="s">
        <v>407</v>
      </c>
      <c r="K271" s="67" t="s">
        <v>408</v>
      </c>
      <c r="L271" s="67" t="s">
        <v>409</v>
      </c>
      <c r="M271" s="67"/>
      <c r="N271" s="67" t="s">
        <v>374</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file",IF(BL271=0,"INVALID – evidence needs a traceable reference (number, file name or link)",IF(OR(LEN(AX271)&lt;2,ISNUMBER(MATCH(AX271,L_Placeholder,0))),"INVALID – verifier missing",IF(AX271=AU271,"INVALID – verifier must be someone other than the PIC",IF(BH271=1,"INVALID – result not yet available (awaiting / TBC)",IF(AND(AQ271=1,OR(OR(LEN(AY271)&lt;3,ISNUMBER(MATCH(AY271,L_Placeholder,0))),BJ271=1)),"INVALID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CA","")&amp;IF(AND(LEN(BA271)&gt;=2,ISNA(MATCH(BA271,L_Placeholder,0)),TRIM(AB271)=""),"INVALID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")))/(LEN(L_PendNeg)+1)),1,0),1)</f>
        <v>0</v>
      </c>
      <c r="BK271" s="61" t="n">
        <f aca="false">IFERROR(IF(SUMPRODUCT((LEN(BF271)-LEN(SUBSTITUTE(BF271," "&amp;L_PendStrict&amp;" "," ")))/(LEN(L_PendStrict)+1))&gt;SUMPRODUCT((LEN(BF271)-LEN(SUBSTITUTE(BF271," "&amp;L_PendNeg&amp;" "," ")))/(LEN(L_PendNeg)+1)),1,0),1)</f>
        <v>0</v>
      </c>
      <c r="BL271" s="61" t="n">
        <f aca="false">IFERROR(IF(OR(SUMPRODUCT(--ISNUMBER(FIND({"0","1","2","3","4","5","6","7","8","9"},Z271)))&gt;0,SUMPRODUCT(--ISNUMBER(SEARCH({"http","www.","\",".pdf",".jpg",".jpeg",".png",".heic",".xls",".doc",".msg",".eml"},Z271)))&gt;0),1,0),0)</f>
        <v>0</v>
      </c>
    </row>
    <row r="272" customFormat="false" ht="39.75" hidden="false" customHeight="true" outlineLevel="0" collapsed="false">
      <c r="A272" s="57" t="s">
        <v>836</v>
      </c>
      <c r="B272" s="57" t="s">
        <v>238</v>
      </c>
      <c r="C272" s="57" t="str">
        <f aca="false">Flights!$F$12</f>
        <v>MH0752</v>
      </c>
      <c r="D272" s="58" t="n">
        <f aca="false">Flights!$D$12</f>
        <v>46305</v>
      </c>
      <c r="E272" s="57" t="str">
        <f aca="false">Flights!$G$12&amp;"-"&amp;Flights!$H$12</f>
        <v>KUL-HAN</v>
      </c>
      <c r="F272" s="57" t="str">
        <f aca="false">Flights!$K$12</f>
        <v>EY</v>
      </c>
      <c r="G272" s="57" t="s">
        <v>411</v>
      </c>
      <c r="H272" s="57" t="s">
        <v>369</v>
      </c>
      <c r="I272" s="57" t="s">
        <v>370</v>
      </c>
      <c r="J272" s="57" t="s">
        <v>412</v>
      </c>
      <c r="K272" s="67"/>
      <c r="L272" s="67" t="s">
        <v>413</v>
      </c>
      <c r="M272" s="67"/>
      <c r="N272" s="67" t="s">
        <v>374</v>
      </c>
      <c r="O272" s="67" t="s">
        <v>414</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file",IF(BL272=0,"INVALID – evidence needs a traceable reference (number, file name or link)",IF(OR(LEN(AX272)&lt;2,ISNUMBER(MATCH(AX272,L_Placeholder,0))),"INVALID – verifier missing",IF(AX272=AU272,"INVALID – verifier must be someone other than the PIC",IF(BH272=1,"INVALID – result not yet available (awaiting / TBC)",IF(AND(AQ272=1,OR(OR(LEN(AY272)&lt;3,ISNUMBER(MATCH(AY272,L_Placeholder,0))),BJ272=1)),"INVALID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CA","")&amp;IF(AND(LEN(BA272)&gt;=2,ISNA(MATCH(BA272,L_Placeholder,0)),TRIM(AB272)=""),"INVALID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")))/(LEN(L_PendNeg)+1)),1,0),1)</f>
        <v>0</v>
      </c>
      <c r="BK272" s="61" t="n">
        <f aca="false">IFERROR(IF(SUMPRODUCT((LEN(BF272)-LEN(SUBSTITUTE(BF272," "&amp;L_PendStrict&amp;" "," ")))/(LEN(L_PendStrict)+1))&gt;SUMPRODUCT((LEN(BF272)-LEN(SUBSTITUTE(BF272," "&amp;L_PendNeg&amp;" "," ")))/(LEN(L_PendNeg)+1)),1,0),1)</f>
        <v>0</v>
      </c>
      <c r="BL272" s="61" t="n">
        <f aca="false">IFERROR(IF(OR(SUMPRODUCT(--ISNUMBER(FIND({"0","1","2","3","4","5","6","7","8","9"},Z272)))&gt;0,SUMPRODUCT(--ISNUMBER(SEARCH({"http","www.","\",".pdf",".jpg",".jpeg",".png",".heic",".xls",".doc",".msg",".eml"},Z272)))&gt;0),1,0),0)</f>
        <v>0</v>
      </c>
    </row>
    <row r="273" customFormat="false" ht="39.75" hidden="false" customHeight="true" outlineLevel="0" collapsed="false">
      <c r="A273" s="57" t="s">
        <v>837</v>
      </c>
      <c r="B273" s="57" t="s">
        <v>238</v>
      </c>
      <c r="C273" s="57" t="str">
        <f aca="false">Flights!$F$12</f>
        <v>MH0752</v>
      </c>
      <c r="D273" s="58" t="n">
        <f aca="false">Flights!$D$12</f>
        <v>46305</v>
      </c>
      <c r="E273" s="57" t="str">
        <f aca="false">Flights!$G$12&amp;"-"&amp;Flights!$H$12</f>
        <v>KUL-HAN</v>
      </c>
      <c r="F273" s="57" t="str">
        <f aca="false">Flights!$K$12</f>
        <v>EY</v>
      </c>
      <c r="G273" s="57" t="s">
        <v>411</v>
      </c>
      <c r="H273" s="57" t="s">
        <v>369</v>
      </c>
      <c r="I273" s="57" t="s">
        <v>370</v>
      </c>
      <c r="J273" s="57" t="s">
        <v>416</v>
      </c>
      <c r="K273" s="67" t="s">
        <v>417</v>
      </c>
      <c r="L273" s="67" t="s">
        <v>413</v>
      </c>
      <c r="M273" s="67"/>
      <c r="N273" s="67" t="s">
        <v>374</v>
      </c>
      <c r="O273" s="67" t="s">
        <v>414</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file",IF(BL273=0,"INVALID – evidence needs a traceable reference (number, file name or link)",IF(OR(LEN(AX273)&lt;2,ISNUMBER(MATCH(AX273,L_Placeholder,0))),"INVALID – verifier missing",IF(AX273=AU273,"INVALID – verifier must be someone other than the PIC",IF(BH273=1,"INVALID – result not yet available (awaiting / TBC)",IF(AND(AQ273=1,OR(OR(LEN(AY273)&lt;3,ISNUMBER(MATCH(AY273,L_Placeholder,0))),BJ273=1)),"INVALID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CA","")&amp;IF(AND(LEN(BA273)&gt;=2,ISNA(MATCH(BA273,L_Placeholder,0)),TRIM(AB273)=""),"INVALID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")))/(LEN(L_PendNeg)+1)),1,0),1)</f>
        <v>0</v>
      </c>
      <c r="BK273" s="61" t="n">
        <f aca="false">IFERROR(IF(SUMPRODUCT((LEN(BF273)-LEN(SUBSTITUTE(BF273," "&amp;L_PendStrict&amp;" "," ")))/(LEN(L_PendStrict)+1))&gt;SUMPRODUCT((LEN(BF273)-LEN(SUBSTITUTE(BF273," "&amp;L_PendNeg&amp;" "," ")))/(LEN(L_PendNeg)+1)),1,0),1)</f>
        <v>0</v>
      </c>
      <c r="BL273" s="61" t="n">
        <f aca="false">IFERROR(IF(OR(SUMPRODUCT(--ISNUMBER(FIND({"0","1","2","3","4","5","6","7","8","9"},Z273)))&gt;0,SUMPRODUCT(--ISNUMBER(SEARCH({"http","www.","\",".pdf",".jpg",".jpeg",".png",".heic",".xls",".doc",".msg",".eml"},Z273)))&gt;0),1,0),0)</f>
        <v>0</v>
      </c>
    </row>
    <row r="274" customFormat="false" ht="39.75" hidden="false" customHeight="true" outlineLevel="0" collapsed="false">
      <c r="A274" s="57" t="s">
        <v>838</v>
      </c>
      <c r="B274" s="57" t="s">
        <v>238</v>
      </c>
      <c r="C274" s="57" t="str">
        <f aca="false">Flights!$F$12</f>
        <v>MH0752</v>
      </c>
      <c r="D274" s="58" t="n">
        <f aca="false">Flights!$D$12</f>
        <v>46305</v>
      </c>
      <c r="E274" s="57" t="str">
        <f aca="false">Flights!$G$12&amp;"-"&amp;Flights!$H$12</f>
        <v>KUL-HAN</v>
      </c>
      <c r="F274" s="57" t="str">
        <f aca="false">Flights!$K$12</f>
        <v>EY</v>
      </c>
      <c r="G274" s="57" t="s">
        <v>411</v>
      </c>
      <c r="H274" s="57" t="s">
        <v>369</v>
      </c>
      <c r="I274" s="57" t="s">
        <v>419</v>
      </c>
      <c r="J274" s="57" t="s">
        <v>420</v>
      </c>
      <c r="K274" s="67"/>
      <c r="L274" s="67" t="s">
        <v>413</v>
      </c>
      <c r="M274" s="67"/>
      <c r="N274" s="67" t="s">
        <v>374</v>
      </c>
      <c r="O274" s="67" t="s">
        <v>414</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file",IF(BL274=0,"INVALID – evidence needs a traceable reference (number, file name or link)",IF(OR(LEN(AX274)&lt;2,ISNUMBER(MATCH(AX274,L_Placeholder,0))),"INVALID – verifier missing",IF(AX274=AU274,"INVALID – verifier must be someone other than the PIC",IF(BH274=1,"INVALID – result not yet available (awaiting / TBC)",IF(AND(AQ274=1,OR(OR(LEN(AY274)&lt;3,ISNUMBER(MATCH(AY274,L_Placeholder,0))),BJ274=1)),"INVALID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CA","")&amp;IF(AND(LEN(BA274)&gt;=2,ISNA(MATCH(BA274,L_Placeholder,0)),TRIM(AB274)=""),"INVALID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")))/(LEN(L_PendNeg)+1)),1,0),1)</f>
        <v>0</v>
      </c>
      <c r="BK274" s="61" t="n">
        <f aca="false">IFERROR(IF(SUMPRODUCT((LEN(BF274)-LEN(SUBSTITUTE(BF274," "&amp;L_PendStrict&amp;" "," ")))/(LEN(L_PendStrict)+1))&gt;SUMPRODUCT((LEN(BF274)-LEN(SUBSTITUTE(BF274," "&amp;L_PendNeg&amp;" "," ")))/(LEN(L_PendNeg)+1)),1,0),1)</f>
        <v>0</v>
      </c>
      <c r="BL274" s="61" t="n">
        <f aca="false">IFERROR(IF(OR(SUMPRODUCT(--ISNUMBER(FIND({"0","1","2","3","4","5","6","7","8","9"},Z274)))&gt;0,SUMPRODUCT(--ISNUMBER(SEARCH({"http","www.","\",".pdf",".jpg",".jpeg",".png",".heic",".xls",".doc",".msg",".eml"},Z274)))&gt;0),1,0),0)</f>
        <v>0</v>
      </c>
    </row>
    <row r="275" customFormat="false" ht="39.75" hidden="false" customHeight="true" outlineLevel="0" collapsed="false">
      <c r="A275" s="57" t="s">
        <v>839</v>
      </c>
      <c r="B275" s="57" t="s">
        <v>238</v>
      </c>
      <c r="C275" s="57" t="str">
        <f aca="false">Flights!$F$12</f>
        <v>MH0752</v>
      </c>
      <c r="D275" s="58" t="n">
        <f aca="false">Flights!$D$12</f>
        <v>46305</v>
      </c>
      <c r="E275" s="57" t="str">
        <f aca="false">Flights!$G$12&amp;"-"&amp;Flights!$H$12</f>
        <v>KUL-HAN</v>
      </c>
      <c r="F275" s="57" t="str">
        <f aca="false">Flights!$K$12</f>
        <v>EY</v>
      </c>
      <c r="G275" s="57" t="s">
        <v>411</v>
      </c>
      <c r="H275" s="57" t="s">
        <v>369</v>
      </c>
      <c r="I275" s="57" t="s">
        <v>419</v>
      </c>
      <c r="J275" s="57" t="s">
        <v>422</v>
      </c>
      <c r="K275" s="67"/>
      <c r="L275" s="67" t="s">
        <v>413</v>
      </c>
      <c r="M275" s="67"/>
      <c r="N275" s="67" t="s">
        <v>374</v>
      </c>
      <c r="O275" s="67" t="s">
        <v>414</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file",IF(BL275=0,"INVALID – evidence needs a traceable reference (number, file name or link)",IF(OR(LEN(AX275)&lt;2,ISNUMBER(MATCH(AX275,L_Placeholder,0))),"INVALID – verifier missing",IF(AX275=AU275,"INVALID – verifier must be someone other than the PIC",IF(BH275=1,"INVALID – result not yet available (awaiting / TBC)",IF(AND(AQ275=1,OR(OR(LEN(AY275)&lt;3,ISNUMBER(MATCH(AY275,L_Placeholder,0))),BJ275=1)),"INVALID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CA","")&amp;IF(AND(LEN(BA275)&gt;=2,ISNA(MATCH(BA275,L_Placeholder,0)),TRIM(AB275)=""),"INVALID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")))/(LEN(L_PendNeg)+1)),1,0),1)</f>
        <v>0</v>
      </c>
      <c r="BK275" s="61" t="n">
        <f aca="false">IFERROR(IF(SUMPRODUCT((LEN(BF275)-LEN(SUBSTITUTE(BF275," "&amp;L_PendStrict&amp;" "," ")))/(LEN(L_PendStrict)+1))&gt;SUMPRODUCT((LEN(BF275)-LEN(SUBSTITUTE(BF275," "&amp;L_PendNeg&amp;" "," ")))/(LEN(L_PendNeg)+1)),1,0),1)</f>
        <v>0</v>
      </c>
      <c r="BL275" s="61" t="n">
        <f aca="false">IFERROR(IF(OR(SUMPRODUCT(--ISNUMBER(FIND({"0","1","2","3","4","5","6","7","8","9"},Z275)))&gt;0,SUMPRODUCT(--ISNUMBER(SEARCH({"http","www.","\",".pdf",".jpg",".jpeg",".png",".heic",".xls",".doc",".msg",".eml"},Z275)))&gt;0),1,0),0)</f>
        <v>0</v>
      </c>
    </row>
    <row r="276" customFormat="false" ht="39.75" hidden="false" customHeight="true" outlineLevel="0" collapsed="false">
      <c r="A276" s="57" t="s">
        <v>840</v>
      </c>
      <c r="B276" s="57" t="s">
        <v>238</v>
      </c>
      <c r="C276" s="57" t="str">
        <f aca="false">Flights!$F$12</f>
        <v>MH0752</v>
      </c>
      <c r="D276" s="58" t="n">
        <f aca="false">Flights!$D$12</f>
        <v>46305</v>
      </c>
      <c r="E276" s="57" t="str">
        <f aca="false">Flights!$G$12&amp;"-"&amp;Flights!$H$12</f>
        <v>KUL-HAN</v>
      </c>
      <c r="F276" s="57" t="str">
        <f aca="false">Flights!$K$12</f>
        <v>EY</v>
      </c>
      <c r="G276" s="57" t="s">
        <v>411</v>
      </c>
      <c r="H276" s="57" t="s">
        <v>369</v>
      </c>
      <c r="I276" s="57" t="s">
        <v>419</v>
      </c>
      <c r="J276" s="57" t="s">
        <v>424</v>
      </c>
      <c r="K276" s="67"/>
      <c r="L276" s="67" t="s">
        <v>413</v>
      </c>
      <c r="M276" s="67"/>
      <c r="N276" s="67" t="s">
        <v>374</v>
      </c>
      <c r="O276" s="67" t="s">
        <v>414</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file",IF(BL276=0,"INVALID – evidence needs a traceable reference (number, file name or link)",IF(OR(LEN(AX276)&lt;2,ISNUMBER(MATCH(AX276,L_Placeholder,0))),"INVALID – verifier missing",IF(AX276=AU276,"INVALID – verifier must be someone other than the PIC",IF(BH276=1,"INVALID – result not yet available (awaiting / TBC)",IF(AND(AQ276=1,OR(OR(LEN(AY276)&lt;3,ISNUMBER(MATCH(AY276,L_Placeholder,0))),BJ276=1)),"INVALID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CA","")&amp;IF(AND(LEN(BA276)&gt;=2,ISNA(MATCH(BA276,L_Placeholder,0)),TRIM(AB276)=""),"INVALID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")))/(LEN(L_PendNeg)+1)),1,0),1)</f>
        <v>0</v>
      </c>
      <c r="BK276" s="61" t="n">
        <f aca="false">IFERROR(IF(SUMPRODUCT((LEN(BF276)-LEN(SUBSTITUTE(BF276," "&amp;L_PendStrict&amp;" "," ")))/(LEN(L_PendStrict)+1))&gt;SUMPRODUCT((LEN(BF276)-LEN(SUBSTITUTE(BF276," "&amp;L_PendNeg&amp;" "," ")))/(LEN(L_PendNeg)+1)),1,0),1)</f>
        <v>0</v>
      </c>
      <c r="BL276" s="61" t="n">
        <f aca="false">IFERROR(IF(OR(SUMPRODUCT(--ISNUMBER(FIND({"0","1","2","3","4","5","6","7","8","9"},Z276)))&gt;0,SUMPRODUCT(--ISNUMBER(SEARCH({"http","www.","\",".pdf",".jpg",".jpeg",".png",".heic",".xls",".doc",".msg",".eml"},Z276)))&gt;0),1,0),0)</f>
        <v>0</v>
      </c>
    </row>
    <row r="277" customFormat="false" ht="78.75" hidden="false" customHeight="true" outlineLevel="0" collapsed="false">
      <c r="A277" s="57" t="s">
        <v>841</v>
      </c>
      <c r="B277" s="57" t="s">
        <v>238</v>
      </c>
      <c r="C277" s="57" t="str">
        <f aca="false">Flights!$F$12</f>
        <v>MH0752</v>
      </c>
      <c r="D277" s="58" t="n">
        <f aca="false">Flights!$D$12</f>
        <v>46305</v>
      </c>
      <c r="E277" s="57" t="str">
        <f aca="false">Flights!$G$12&amp;"-"&amp;Flights!$H$12</f>
        <v>KUL-HAN</v>
      </c>
      <c r="F277" s="57" t="str">
        <f aca="false">Flights!$K$12</f>
        <v>EY</v>
      </c>
      <c r="G277" s="57" t="s">
        <v>411</v>
      </c>
      <c r="H277" s="57" t="s">
        <v>369</v>
      </c>
      <c r="I277" s="57" t="s">
        <v>419</v>
      </c>
      <c r="J277" s="57" t="s">
        <v>426</v>
      </c>
      <c r="K277" s="67" t="s">
        <v>482</v>
      </c>
      <c r="L277" s="67" t="s">
        <v>413</v>
      </c>
      <c r="M277" s="67"/>
      <c r="N277" s="67" t="s">
        <v>374</v>
      </c>
      <c r="O277" s="67" t="s">
        <v>414</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file",IF(BL277=0,"INVALID – evidence needs a traceable reference (number, file name or link)",IF(OR(LEN(AX277)&lt;2,ISNUMBER(MATCH(AX277,L_Placeholder,0))),"INVALID – verifier missing",IF(AX277=AU277,"INVALID – verifier must be someone other than the PIC",IF(BH277=1,"INVALID – result not yet available (awaiting / TBC)",IF(AND(AQ277=1,OR(OR(LEN(AY277)&lt;3,ISNUMBER(MATCH(AY277,L_Placeholder,0))),BJ277=1)),"INVALID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CA","")&amp;IF(AND(LEN(BA277)&gt;=2,ISNA(MATCH(BA277,L_Placeholder,0)),TRIM(AB277)=""),"INVALID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")))/(LEN(L_PendNeg)+1)),1,0),1)</f>
        <v>0</v>
      </c>
      <c r="BK277" s="61" t="n">
        <f aca="false">IFERROR(IF(SUMPRODUCT((LEN(BF277)-LEN(SUBSTITUTE(BF277," "&amp;L_PendStrict&amp;" "," ")))/(LEN(L_PendStrict)+1))&gt;SUMPRODUCT((LEN(BF277)-LEN(SUBSTITUTE(BF277," "&amp;L_PendNeg&amp;" "," ")))/(LEN(L_PendNeg)+1)),1,0),1)</f>
        <v>0</v>
      </c>
      <c r="BL277" s="61" t="n">
        <f aca="false">IFERROR(IF(OR(SUMPRODUCT(--ISNUMBER(FIND({"0","1","2","3","4","5","6","7","8","9"},Z277)))&gt;0,SUMPRODUCT(--ISNUMBER(SEARCH({"http","www.","\",".pdf",".jpg",".jpeg",".png",".heic",".xls",".doc",".msg",".eml"},Z277)))&gt;0),1,0),0)</f>
        <v>0</v>
      </c>
    </row>
    <row r="278" customFormat="false" ht="39.75" hidden="false" customHeight="true" outlineLevel="0" collapsed="false">
      <c r="A278" s="57" t="s">
        <v>842</v>
      </c>
      <c r="B278" s="57" t="s">
        <v>238</v>
      </c>
      <c r="C278" s="57" t="str">
        <f aca="false">Flights!$F$12</f>
        <v>MH0752</v>
      </c>
      <c r="D278" s="58" t="n">
        <f aca="false">Flights!$D$12</f>
        <v>46305</v>
      </c>
      <c r="E278" s="57" t="str">
        <f aca="false">Flights!$G$12&amp;"-"&amp;Flights!$H$12</f>
        <v>KUL-HAN</v>
      </c>
      <c r="F278" s="57" t="str">
        <f aca="false">Flights!$K$12</f>
        <v>EY</v>
      </c>
      <c r="G278" s="57" t="s">
        <v>411</v>
      </c>
      <c r="H278" s="57" t="s">
        <v>369</v>
      </c>
      <c r="I278" s="57" t="s">
        <v>419</v>
      </c>
      <c r="J278" s="57" t="s">
        <v>429</v>
      </c>
      <c r="K278" s="67"/>
      <c r="L278" s="67" t="s">
        <v>413</v>
      </c>
      <c r="M278" s="67"/>
      <c r="N278" s="67" t="s">
        <v>374</v>
      </c>
      <c r="O278" s="67" t="s">
        <v>414</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file",IF(BL278=0,"INVALID – evidence needs a traceable reference (number, file name or link)",IF(OR(LEN(AX278)&lt;2,ISNUMBER(MATCH(AX278,L_Placeholder,0))),"INVALID – verifier missing",IF(AX278=AU278,"INVALID – verifier must be someone other than the PIC",IF(BH278=1,"INVALID – result not yet available (awaiting / TBC)",IF(AND(AQ278=1,OR(OR(LEN(AY278)&lt;3,ISNUMBER(MATCH(AY278,L_Placeholder,0))),BJ278=1)),"INVALID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CA","")&amp;IF(AND(LEN(BA278)&gt;=2,ISNA(MATCH(BA278,L_Placeholder,0)),TRIM(AB278)=""),"INVALID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")))/(LEN(L_PendNeg)+1)),1,0),1)</f>
        <v>0</v>
      </c>
      <c r="BK278" s="61" t="n">
        <f aca="false">IFERROR(IF(SUMPRODUCT((LEN(BF278)-LEN(SUBSTITUTE(BF278," "&amp;L_PendStrict&amp;" "," ")))/(LEN(L_PendStrict)+1))&gt;SUMPRODUCT((LEN(BF278)-LEN(SUBSTITUTE(BF278," "&amp;L_PendNeg&amp;" "," ")))/(LEN(L_PendNeg)+1)),1,0),1)</f>
        <v>0</v>
      </c>
      <c r="BL278" s="61" t="n">
        <f aca="false">IFERROR(IF(OR(SUMPRODUCT(--ISNUMBER(FIND({"0","1","2","3","4","5","6","7","8","9"},Z278)))&gt;0,SUMPRODUCT(--ISNUMBER(SEARCH({"http","www.","\",".pdf",".jpg",".jpeg",".png",".heic",".xls",".doc",".msg",".eml"},Z278)))&gt;0),1,0),0)</f>
        <v>0</v>
      </c>
    </row>
    <row r="279" customFormat="false" ht="41.25" hidden="false" customHeight="true" outlineLevel="0" collapsed="false">
      <c r="A279" s="57" t="s">
        <v>843</v>
      </c>
      <c r="B279" s="57" t="s">
        <v>238</v>
      </c>
      <c r="C279" s="57" t="str">
        <f aca="false">Flights!$F$12</f>
        <v>MH0752</v>
      </c>
      <c r="D279" s="58" t="n">
        <f aca="false">Flights!$D$12</f>
        <v>46305</v>
      </c>
      <c r="E279" s="57" t="str">
        <f aca="false">Flights!$G$12&amp;"-"&amp;Flights!$H$12</f>
        <v>KUL-HAN</v>
      </c>
      <c r="F279" s="57" t="str">
        <f aca="false">Flights!$K$12</f>
        <v>EY</v>
      </c>
      <c r="G279" s="57" t="s">
        <v>411</v>
      </c>
      <c r="H279" s="57" t="s">
        <v>369</v>
      </c>
      <c r="I279" s="57" t="s">
        <v>438</v>
      </c>
      <c r="J279" s="57" t="s">
        <v>439</v>
      </c>
      <c r="K279" s="67" t="s">
        <v>440</v>
      </c>
      <c r="L279" s="67" t="s">
        <v>844</v>
      </c>
      <c r="M279" s="67" t="s">
        <v>442</v>
      </c>
      <c r="N279" s="67" t="s">
        <v>374</v>
      </c>
      <c r="O279" s="67" t="s">
        <v>494</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file",IF(BL279=0,"INVALID – evidence needs a traceable reference (number, file name or link)",IF(OR(LEN(AX279)&lt;2,ISNUMBER(MATCH(AX279,L_Placeholder,0))),"INVALID – verifier missing",IF(AX279=AU279,"INVALID – verifier must be someone other than the PIC",IF(BH279=1,"INVALID – result not yet available (awaiting / TBC)",IF(AND(AQ279=1,OR(OR(LEN(AY279)&lt;3,ISNUMBER(MATCH(AY279,L_Placeholder,0))),BJ279=1)),"INVALID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CA","")&amp;IF(AND(LEN(BA279)&gt;=2,ISNA(MATCH(BA279,L_Placeholder,0)),TRIM(AB279)=""),"INVALID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")))/(LEN(L_PendNeg)+1)),1,0),1)</f>
        <v>0</v>
      </c>
      <c r="BK279" s="61" t="n">
        <f aca="false">IFERROR(IF(SUMPRODUCT((LEN(BF279)-LEN(SUBSTITUTE(BF279," "&amp;L_PendStrict&amp;" "," ")))/(LEN(L_PendStrict)+1))&gt;SUMPRODUCT((LEN(BF279)-LEN(SUBSTITUTE(BF279," "&amp;L_PendNeg&amp;" "," ")))/(LEN(L_PendNeg)+1)),1,0),1)</f>
        <v>0</v>
      </c>
      <c r="BL279" s="61" t="n">
        <f aca="false">IFERROR(IF(OR(SUMPRODUCT(--ISNUMBER(FIND({"0","1","2","3","4","5","6","7","8","9"},Z279)))&gt;0,SUMPRODUCT(--ISNUMBER(SEARCH({"http","www.","\",".pdf",".jpg",".jpeg",".png",".heic",".xls",".doc",".msg",".eml"},Z279)))&gt;0),1,0),0)</f>
        <v>0</v>
      </c>
    </row>
    <row r="280" customFormat="false" ht="39.75" hidden="false" customHeight="true" outlineLevel="0" collapsed="false">
      <c r="A280" s="57" t="s">
        <v>845</v>
      </c>
      <c r="B280" s="57" t="s">
        <v>238</v>
      </c>
      <c r="C280" s="57" t="str">
        <f aca="false">Flights!$F$12</f>
        <v>MH0752</v>
      </c>
      <c r="D280" s="58" t="n">
        <f aca="false">Flights!$D$12</f>
        <v>46305</v>
      </c>
      <c r="E280" s="57" t="str">
        <f aca="false">Flights!$G$12&amp;"-"&amp;Flights!$H$12</f>
        <v>KUL-HAN</v>
      </c>
      <c r="F280" s="57" t="str">
        <f aca="false">Flights!$K$12</f>
        <v>EY</v>
      </c>
      <c r="G280" s="57" t="s">
        <v>450</v>
      </c>
      <c r="H280" s="57" t="s">
        <v>451</v>
      </c>
      <c r="I280" s="57" t="s">
        <v>370</v>
      </c>
      <c r="J280" s="57" t="s">
        <v>452</v>
      </c>
      <c r="K280" s="67" t="s">
        <v>417</v>
      </c>
      <c r="L280" s="67" t="s">
        <v>453</v>
      </c>
      <c r="M280" s="67"/>
      <c r="N280" s="67" t="s">
        <v>374</v>
      </c>
      <c r="O280" s="67" t="s">
        <v>454</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file",IF(BL280=0,"INVALID – evidence needs a traceable reference (number, file name or link)",IF(OR(LEN(AX280)&lt;2,ISNUMBER(MATCH(AX280,L_Placeholder,0))),"INVALID – verifier missing",IF(AX280=AU280,"INVALID – verifier must be someone other than the PIC",IF(BH280=1,"INVALID – result not yet available (awaiting / TBC)",IF(AND(AQ280=1,OR(OR(LEN(AY280)&lt;3,ISNUMBER(MATCH(AY280,L_Placeholder,0))),BJ280=1)),"INVALID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CA","")&amp;IF(AND(LEN(BA280)&gt;=2,ISNA(MATCH(BA280,L_Placeholder,0)),TRIM(AB280)=""),"INVALID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IFERROR(IF(OR(SUMPRODUCT(--ISNUMBER(FIND({"0","1","2","3","4","5","6","7","8","9"},Z280)))&gt;0,SUMPRODUCT(--ISNUMBER(SEARCH({"http","www.","\",".pdf",".jpg",".jpeg",".png",".heic",".xls",".doc",".msg",".eml"},Z280)))&gt;0),1,0),0)</f>
        <v>0</v>
      </c>
    </row>
    <row r="281" customFormat="false" ht="39.75" hidden="false" customHeight="true" outlineLevel="0" collapsed="false">
      <c r="A281" s="57" t="s">
        <v>846</v>
      </c>
      <c r="B281" s="57" t="s">
        <v>238</v>
      </c>
      <c r="C281" s="57" t="str">
        <f aca="false">Flights!$F$12</f>
        <v>MH0752</v>
      </c>
      <c r="D281" s="58" t="n">
        <f aca="false">Flights!$D$12</f>
        <v>46305</v>
      </c>
      <c r="E281" s="57" t="str">
        <f aca="false">Flights!$G$12&amp;"-"&amp;Flights!$H$12</f>
        <v>KUL-HAN</v>
      </c>
      <c r="F281" s="57" t="str">
        <f aca="false">Flights!$K$12</f>
        <v>EY</v>
      </c>
      <c r="G281" s="57" t="s">
        <v>450</v>
      </c>
      <c r="H281" s="57" t="s">
        <v>451</v>
      </c>
      <c r="I281" s="57" t="s">
        <v>419</v>
      </c>
      <c r="J281" s="57" t="s">
        <v>456</v>
      </c>
      <c r="K281" s="67" t="s">
        <v>417</v>
      </c>
      <c r="L281" s="67" t="s">
        <v>453</v>
      </c>
      <c r="M281" s="67"/>
      <c r="N281" s="67" t="s">
        <v>374</v>
      </c>
      <c r="O281" s="67" t="s">
        <v>454</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file",IF(BL281=0,"INVALID – evidence needs a traceable reference (number, file name or link)",IF(OR(LEN(AX281)&lt;2,ISNUMBER(MATCH(AX281,L_Placeholder,0))),"INVALID – verifier missing",IF(AX281=AU281,"INVALID – verifier must be someone other than the PIC",IF(BH281=1,"INVALID – result not yet available (awaiting / TBC)",IF(AND(AQ281=1,OR(OR(LEN(AY281)&lt;3,ISNUMBER(MATCH(AY281,L_Placeholder,0))),BJ281=1)),"INVALID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CA","")&amp;IF(AND(LEN(BA281)&gt;=2,ISNA(MATCH(BA281,L_Placeholder,0)),TRIM(AB281)=""),"INVALID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IFERROR(IF(OR(SUMPRODUCT(--ISNUMBER(FIND({"0","1","2","3","4","5","6","7","8","9"},Z281)))&gt;0,SUMPRODUCT(--ISNUMBER(SEARCH({"http","www.","\",".pdf",".jpg",".jpeg",".png",".heic",".xls",".doc",".msg",".eml"},Z281)))&gt;0),1,0),0)</f>
        <v>0</v>
      </c>
    </row>
    <row r="282" customFormat="false" ht="39.75" hidden="false" customHeight="true" outlineLevel="0" collapsed="false">
      <c r="A282" s="57" t="s">
        <v>847</v>
      </c>
      <c r="B282" s="57" t="s">
        <v>238</v>
      </c>
      <c r="C282" s="57" t="str">
        <f aca="false">Flights!$F$12</f>
        <v>MH0752</v>
      </c>
      <c r="D282" s="58" t="n">
        <f aca="false">Flights!$D$12</f>
        <v>46305</v>
      </c>
      <c r="E282" s="57" t="str">
        <f aca="false">Flights!$G$12&amp;"-"&amp;Flights!$H$12</f>
        <v>KUL-HAN</v>
      </c>
      <c r="F282" s="57" t="str">
        <f aca="false">Flights!$K$12</f>
        <v>EY</v>
      </c>
      <c r="G282" s="57" t="s">
        <v>450</v>
      </c>
      <c r="H282" s="57" t="s">
        <v>451</v>
      </c>
      <c r="I282" s="57" t="s">
        <v>438</v>
      </c>
      <c r="J282" s="57" t="s">
        <v>460</v>
      </c>
      <c r="K282" s="67" t="s">
        <v>440</v>
      </c>
      <c r="L282" s="67" t="s">
        <v>844</v>
      </c>
      <c r="M282" s="67" t="s">
        <v>442</v>
      </c>
      <c r="N282" s="67" t="s">
        <v>374</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file",IF(BL282=0,"INVALID – evidence needs a traceable reference (number, file name or link)",IF(OR(LEN(AX282)&lt;2,ISNUMBER(MATCH(AX282,L_Placeholder,0))),"INVALID – verifier missing",IF(AX282=AU282,"INVALID – verifier must be someone other than the PIC",IF(BH282=1,"INVALID – result not yet available (awaiting / TBC)",IF(AND(AQ282=1,OR(OR(LEN(AY282)&lt;3,ISNUMBER(MATCH(AY282,L_Placeholder,0))),BJ282=1)),"INVALID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CA","")&amp;IF(AND(LEN(BA282)&gt;=2,ISNA(MATCH(BA282,L_Placeholder,0)),TRIM(AB282)=""),"INVALID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IFERROR(IF(OR(SUMPRODUCT(--ISNUMBER(FIND({"0","1","2","3","4","5","6","7","8","9"},Z282)))&gt;0,SUMPRODUCT(--ISNUMBER(SEARCH({"http","www.","\",".pdf",".jpg",".jpeg",".png",".heic",".xls",".doc",".msg",".eml"},Z282)))&gt;0),1,0),0)</f>
        <v>0</v>
      </c>
    </row>
    <row r="283" customFormat="false" ht="39.75" hidden="false" customHeight="true" outlineLevel="0" collapsed="false">
      <c r="A283" s="57" t="s">
        <v>848</v>
      </c>
      <c r="B283" s="57" t="s">
        <v>246</v>
      </c>
      <c r="C283" s="57" t="str">
        <f aca="false">Flights!$F$13</f>
        <v>MH0753</v>
      </c>
      <c r="D283" s="58" t="n">
        <f aca="false">Flights!$D$13</f>
        <v>46306</v>
      </c>
      <c r="E283" s="57" t="str">
        <f aca="false">Flights!$G$13&amp;"-"&amp;Flights!$H$13</f>
        <v>HAN-KUL</v>
      </c>
      <c r="F283" s="57" t="str">
        <f aca="false">Flights!$K$13</f>
        <v>BC</v>
      </c>
      <c r="G283" s="57" t="s">
        <v>81</v>
      </c>
      <c r="H283" s="57" t="s">
        <v>369</v>
      </c>
      <c r="I283" s="57" t="s">
        <v>370</v>
      </c>
      <c r="J283" s="57" t="s">
        <v>371</v>
      </c>
      <c r="K283" s="67" t="s">
        <v>372</v>
      </c>
      <c r="L283" s="67" t="s">
        <v>373</v>
      </c>
      <c r="M283" s="67"/>
      <c r="N283" s="67" t="s">
        <v>374</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file",IF(BL283=0,"INVALID – evidence needs a traceable reference (number, file name or link)",IF(OR(LEN(AX283)&lt;2,ISNUMBER(MATCH(AX283,L_Placeholder,0))),"INVALID – verifier missing",IF(AX283=AU283,"INVALID – verifier must be someone other than the PIC",IF(BH283=1,"INVALID – result not yet available (awaiting / TBC)",IF(AND(AQ283=1,OR(OR(LEN(AY283)&lt;3,ISNUMBER(MATCH(AY283,L_Placeholder,0))),BJ283=1)),"INVALID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CA","")&amp;IF(AND(LEN(BA283)&gt;=2,ISNA(MATCH(BA283,L_Placeholder,0)),TRIM(AB283)=""),"INVALID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")))/(LEN(L_PendNeg)+1)),1,0),1)</f>
        <v>0</v>
      </c>
      <c r="BK283" s="61" t="n">
        <f aca="false">IFERROR(IF(SUMPRODUCT((LEN(BF283)-LEN(SUBSTITUTE(BF283," "&amp;L_PendStrict&amp;" "," ")))/(LEN(L_PendStrict)+1))&gt;SUMPRODUCT((LEN(BF283)-LEN(SUBSTITUTE(BF283," "&amp;L_PendNeg&amp;" "," ")))/(LEN(L_PendNeg)+1)),1,0),1)</f>
        <v>0</v>
      </c>
      <c r="BL283" s="61" t="n">
        <f aca="false">IFERROR(IF(OR(SUMPRODUCT(--ISNUMBER(FIND({"0","1","2","3","4","5","6","7","8","9"},Z283)))&gt;0,SUMPRODUCT(--ISNUMBER(SEARCH({"http","www.","\",".pdf",".jpg",".jpeg",".png",".heic",".xls",".doc",".msg",".eml"},Z283)))&gt;0),1,0),0)</f>
        <v>0</v>
      </c>
    </row>
    <row r="284" customFormat="false" ht="39.75" hidden="false" customHeight="true" outlineLevel="0" collapsed="false">
      <c r="A284" s="57" t="s">
        <v>849</v>
      </c>
      <c r="B284" s="57" t="s">
        <v>246</v>
      </c>
      <c r="C284" s="57" t="str">
        <f aca="false">Flights!$F$13</f>
        <v>MH0753</v>
      </c>
      <c r="D284" s="58" t="n">
        <f aca="false">Flights!$D$13</f>
        <v>46306</v>
      </c>
      <c r="E284" s="57" t="str">
        <f aca="false">Flights!$G$13&amp;"-"&amp;Flights!$H$13</f>
        <v>HAN-KUL</v>
      </c>
      <c r="F284" s="57" t="str">
        <f aca="false">Flights!$K$13</f>
        <v>BC</v>
      </c>
      <c r="G284" s="57" t="s">
        <v>81</v>
      </c>
      <c r="H284" s="57" t="s">
        <v>369</v>
      </c>
      <c r="I284" s="57" t="s">
        <v>376</v>
      </c>
      <c r="J284" s="57" t="s">
        <v>377</v>
      </c>
      <c r="K284" s="67" t="s">
        <v>378</v>
      </c>
      <c r="L284" s="67" t="s">
        <v>373</v>
      </c>
      <c r="M284" s="67"/>
      <c r="N284" s="67" t="s">
        <v>374</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file",IF(BL284=0,"INVALID – evidence needs a traceable reference (number, file name or link)",IF(OR(LEN(AX284)&lt;2,ISNUMBER(MATCH(AX284,L_Placeholder,0))),"INVALID – verifier missing",IF(AX284=AU284,"INVALID – verifier must be someone other than the PIC",IF(BH284=1,"INVALID – result not yet available (awaiting / TBC)",IF(AND(AQ284=1,OR(OR(LEN(AY284)&lt;3,ISNUMBER(MATCH(AY284,L_Placeholder,0))),BJ284=1)),"INVALID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CA","")&amp;IF(AND(LEN(BA284)&gt;=2,ISNA(MATCH(BA284,L_Placeholder,0)),TRIM(AB284)=""),"INVALID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")))/(LEN(L_PendNeg)+1)),1,0),1)</f>
        <v>0</v>
      </c>
      <c r="BK284" s="61" t="n">
        <f aca="false">IFERROR(IF(SUMPRODUCT((LEN(BF284)-LEN(SUBSTITUTE(BF284," "&amp;L_PendStrict&amp;" "," ")))/(LEN(L_PendStrict)+1))&gt;SUMPRODUCT((LEN(BF284)-LEN(SUBSTITUTE(BF284," "&amp;L_PendNeg&amp;" "," ")))/(LEN(L_PendNeg)+1)),1,0),1)</f>
        <v>0</v>
      </c>
      <c r="BL284" s="61" t="n">
        <f aca="false">IFERROR(IF(OR(SUMPRODUCT(--ISNUMBER(FIND({"0","1","2","3","4","5","6","7","8","9"},Z284)))&gt;0,SUMPRODUCT(--ISNUMBER(SEARCH({"http","www.","\",".pdf",".jpg",".jpeg",".png",".heic",".xls",".doc",".msg",".eml"},Z284)))&gt;0),1,0),0)</f>
        <v>0</v>
      </c>
    </row>
    <row r="285" customFormat="false" ht="41.25" hidden="false" customHeight="true" outlineLevel="0" collapsed="false">
      <c r="A285" s="57" t="s">
        <v>850</v>
      </c>
      <c r="B285" s="57" t="s">
        <v>246</v>
      </c>
      <c r="C285" s="57" t="str">
        <f aca="false">Flights!$F$13</f>
        <v>MH0753</v>
      </c>
      <c r="D285" s="58" t="n">
        <f aca="false">Flights!$D$13</f>
        <v>46306</v>
      </c>
      <c r="E285" s="57" t="str">
        <f aca="false">Flights!$G$13&amp;"-"&amp;Flights!$H$13</f>
        <v>HAN-KUL</v>
      </c>
      <c r="F285" s="57" t="str">
        <f aca="false">Flights!$K$13</f>
        <v>BC</v>
      </c>
      <c r="G285" s="57" t="s">
        <v>81</v>
      </c>
      <c r="H285" s="57" t="s">
        <v>369</v>
      </c>
      <c r="I285" s="57" t="s">
        <v>380</v>
      </c>
      <c r="J285" s="57" t="s">
        <v>381</v>
      </c>
      <c r="K285" s="67" t="s">
        <v>382</v>
      </c>
      <c r="L285" s="67" t="s">
        <v>373</v>
      </c>
      <c r="M285" s="67"/>
      <c r="N285" s="67" t="str">
        <f aca="false">IF(TRIM(Flights!$L$13)="A339","Required","N/A – rule")</f>
        <v>N/A – rule</v>
      </c>
      <c r="O285" s="67" t="s">
        <v>383</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file",IF(BL285=0,"INVALID – evidence needs a traceable reference (number, file name or link)",IF(OR(LEN(AX285)&lt;2,ISNUMBER(MATCH(AX285,L_Placeholder,0))),"INVALID – verifier missing",IF(AX285=AU285,"INVALID – verifier must be someone other than the PIC",IF(BH285=1,"INVALID – result not yet available (awaiting / TBC)",IF(AND(AQ285=1,OR(OR(LEN(AY285)&lt;3,ISNUMBER(MATCH(AY285,L_Placeholder,0))),BJ285=1)),"INVALID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CA","")&amp;IF(AND(LEN(BA285)&gt;=2,ISNA(MATCH(BA285,L_Placeholder,0)),TRIM(AB285)=""),"INVALID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")))/(LEN(L_PendNeg)+1)),1,0),1)</f>
        <v>0</v>
      </c>
      <c r="BK285" s="61" t="n">
        <f aca="false">IFERROR(IF(SUMPRODUCT((LEN(BF285)-LEN(SUBSTITUTE(BF285," "&amp;L_PendStrict&amp;" "," ")))/(LEN(L_PendStrict)+1))&gt;SUMPRODUCT((LEN(BF285)-LEN(SUBSTITUTE(BF285," "&amp;L_PendNeg&amp;" "," ")))/(LEN(L_PendNeg)+1)),1,0),1)</f>
        <v>0</v>
      </c>
      <c r="BL285" s="61" t="n">
        <f aca="false">IFERROR(IF(OR(SUMPRODUCT(--ISNUMBER(FIND({"0","1","2","3","4","5","6","7","8","9"},Z285)))&gt;0,SUMPRODUCT(--ISNUMBER(SEARCH({"http","www.","\",".pdf",".jpg",".jpeg",".png",".heic",".xls",".doc",".msg",".eml"},Z285)))&gt;0),1,0),0)</f>
        <v>0</v>
      </c>
    </row>
    <row r="286" customFormat="false" ht="39.75" hidden="false" customHeight="true" outlineLevel="0" collapsed="false">
      <c r="A286" s="57" t="s">
        <v>851</v>
      </c>
      <c r="B286" s="57" t="s">
        <v>246</v>
      </c>
      <c r="C286" s="57" t="str">
        <f aca="false">Flights!$F$13</f>
        <v>MH0753</v>
      </c>
      <c r="D286" s="58" t="n">
        <f aca="false">Flights!$D$13</f>
        <v>46306</v>
      </c>
      <c r="E286" s="57" t="str">
        <f aca="false">Flights!$G$13&amp;"-"&amp;Flights!$H$13</f>
        <v>HAN-KUL</v>
      </c>
      <c r="F286" s="57" t="str">
        <f aca="false">Flights!$K$13</f>
        <v>BC</v>
      </c>
      <c r="G286" s="57" t="s">
        <v>81</v>
      </c>
      <c r="H286" s="57" t="s">
        <v>369</v>
      </c>
      <c r="I286" s="57" t="s">
        <v>385</v>
      </c>
      <c r="J286" s="57" t="s">
        <v>386</v>
      </c>
      <c r="K286" s="67" t="s">
        <v>387</v>
      </c>
      <c r="L286" s="67" t="s">
        <v>373</v>
      </c>
      <c r="M286" s="67"/>
      <c r="N286" s="67" t="s">
        <v>374</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file",IF(BL286=0,"INVALID – evidence needs a traceable reference (number, file name or link)",IF(OR(LEN(AX286)&lt;2,ISNUMBER(MATCH(AX286,L_Placeholder,0))),"INVALID – verifier missing",IF(AX286=AU286,"INVALID – verifier must be someone other than the PIC",IF(BH286=1,"INVALID – result not yet available (awaiting / TBC)",IF(AND(AQ286=1,OR(OR(LEN(AY286)&lt;3,ISNUMBER(MATCH(AY286,L_Placeholder,0))),BJ286=1)),"INVALID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CA","")&amp;IF(AND(LEN(BA286)&gt;=2,ISNA(MATCH(BA286,L_Placeholder,0)),TRIM(AB286)=""),"INVALID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")))/(LEN(L_PendNeg)+1)),1,0),1)</f>
        <v>0</v>
      </c>
      <c r="BK286" s="61" t="n">
        <f aca="false">IFERROR(IF(SUMPRODUCT((LEN(BF286)-LEN(SUBSTITUTE(BF286," "&amp;L_PendStrict&amp;" "," ")))/(LEN(L_PendStrict)+1))&gt;SUMPRODUCT((LEN(BF286)-LEN(SUBSTITUTE(BF286," "&amp;L_PendNeg&amp;" "," ")))/(LEN(L_PendNeg)+1)),1,0),1)</f>
        <v>0</v>
      </c>
      <c r="BL286" s="61" t="n">
        <f aca="false">IFERROR(IF(OR(SUMPRODUCT(--ISNUMBER(FIND({"0","1","2","3","4","5","6","7","8","9"},Z286)))&gt;0,SUMPRODUCT(--ISNUMBER(SEARCH({"http","www.","\",".pdf",".jpg",".jpeg",".png",".heic",".xls",".doc",".msg",".eml"},Z286)))&gt;0),1,0),0)</f>
        <v>0</v>
      </c>
    </row>
    <row r="287" customFormat="false" ht="39.75" hidden="false" customHeight="true" outlineLevel="0" collapsed="false">
      <c r="A287" s="57" t="s">
        <v>852</v>
      </c>
      <c r="B287" s="57" t="s">
        <v>246</v>
      </c>
      <c r="C287" s="57" t="str">
        <f aca="false">Flights!$F$13</f>
        <v>MH0753</v>
      </c>
      <c r="D287" s="58" t="n">
        <f aca="false">Flights!$D$13</f>
        <v>46306</v>
      </c>
      <c r="E287" s="57" t="str">
        <f aca="false">Flights!$G$13&amp;"-"&amp;Flights!$H$13</f>
        <v>HAN-KUL</v>
      </c>
      <c r="F287" s="57" t="str">
        <f aca="false">Flights!$K$13</f>
        <v>BC</v>
      </c>
      <c r="G287" s="57" t="s">
        <v>81</v>
      </c>
      <c r="H287" s="57" t="s">
        <v>369</v>
      </c>
      <c r="I287" s="57" t="s">
        <v>389</v>
      </c>
      <c r="J287" s="57" t="s">
        <v>390</v>
      </c>
      <c r="K287" s="67" t="s">
        <v>391</v>
      </c>
      <c r="L287" s="67" t="s">
        <v>373</v>
      </c>
      <c r="M287" s="67"/>
      <c r="N287" s="67" t="s">
        <v>374</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file",IF(BL287=0,"INVALID – evidence needs a traceable reference (number, file name or link)",IF(OR(LEN(AX287)&lt;2,ISNUMBER(MATCH(AX287,L_Placeholder,0))),"INVALID – verifier missing",IF(AX287=AU287,"INVALID – verifier must be someone other than the PIC",IF(BH287=1,"INVALID – result not yet available (awaiting / TBC)",IF(AND(AQ287=1,OR(OR(LEN(AY287)&lt;3,ISNUMBER(MATCH(AY287,L_Placeholder,0))),BJ287=1)),"INVALID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CA","")&amp;IF(AND(LEN(BA287)&gt;=2,ISNA(MATCH(BA287,L_Placeholder,0)),TRIM(AB287)=""),"INVALID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")))/(LEN(L_PendNeg)+1)),1,0),1)</f>
        <v>0</v>
      </c>
      <c r="BK287" s="61" t="n">
        <f aca="false">IFERROR(IF(SUMPRODUCT((LEN(BF287)-LEN(SUBSTITUTE(BF287," "&amp;L_PendStrict&amp;" "," ")))/(LEN(L_PendStrict)+1))&gt;SUMPRODUCT((LEN(BF287)-LEN(SUBSTITUTE(BF287," "&amp;L_PendNeg&amp;" "," ")))/(LEN(L_PendNeg)+1)),1,0),1)</f>
        <v>0</v>
      </c>
      <c r="BL287" s="61" t="n">
        <f aca="false">IFERROR(IF(OR(SUMPRODUCT(--ISNUMBER(FIND({"0","1","2","3","4","5","6","7","8","9"},Z287)))&gt;0,SUMPRODUCT(--ISNUMBER(SEARCH({"http","www.","\",".pdf",".jpg",".jpeg",".png",".heic",".xls",".doc",".msg",".eml"},Z287)))&gt;0),1,0),0)</f>
        <v>0</v>
      </c>
    </row>
    <row r="288" customFormat="false" ht="39.75" hidden="false" customHeight="true" outlineLevel="0" collapsed="false">
      <c r="A288" s="57" t="s">
        <v>853</v>
      </c>
      <c r="B288" s="57" t="s">
        <v>246</v>
      </c>
      <c r="C288" s="57" t="str">
        <f aca="false">Flights!$F$13</f>
        <v>MH0753</v>
      </c>
      <c r="D288" s="58" t="n">
        <f aca="false">Flights!$D$13</f>
        <v>46306</v>
      </c>
      <c r="E288" s="57" t="str">
        <f aca="false">Flights!$G$13&amp;"-"&amp;Flights!$H$13</f>
        <v>HAN-KUL</v>
      </c>
      <c r="F288" s="57" t="str">
        <f aca="false">Flights!$K$13</f>
        <v>BC</v>
      </c>
      <c r="G288" s="57" t="s">
        <v>81</v>
      </c>
      <c r="H288" s="57" t="s">
        <v>369</v>
      </c>
      <c r="I288" s="57" t="s">
        <v>389</v>
      </c>
      <c r="J288" s="57" t="s">
        <v>393</v>
      </c>
      <c r="K288" s="67" t="s">
        <v>394</v>
      </c>
      <c r="L288" s="67" t="s">
        <v>373</v>
      </c>
      <c r="M288" s="67"/>
      <c r="N288" s="67" t="s">
        <v>374</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file",IF(BL288=0,"INVALID – evidence needs a traceable reference (number, file name or link)",IF(OR(LEN(AX288)&lt;2,ISNUMBER(MATCH(AX288,L_Placeholder,0))),"INVALID – verifier missing",IF(AX288=AU288,"INVALID – verifier must be someone other than the PIC",IF(BH288=1,"INVALID – result not yet available (awaiting / TBC)",IF(AND(AQ288=1,OR(OR(LEN(AY288)&lt;3,ISNUMBER(MATCH(AY288,L_Placeholder,0))),BJ288=1)),"INVALID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CA","")&amp;IF(AND(LEN(BA288)&gt;=2,ISNA(MATCH(BA288,L_Placeholder,0)),TRIM(AB288)=""),"INVALID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")))/(LEN(L_PendNeg)+1)),1,0),1)</f>
        <v>0</v>
      </c>
      <c r="BK288" s="61" t="n">
        <f aca="false">IFERROR(IF(SUMPRODUCT((LEN(BF288)-LEN(SUBSTITUTE(BF288," "&amp;L_PendStrict&amp;" "," ")))/(LEN(L_PendStrict)+1))&gt;SUMPRODUCT((LEN(BF288)-LEN(SUBSTITUTE(BF288," "&amp;L_PendNeg&amp;" "," ")))/(LEN(L_PendNeg)+1)),1,0),1)</f>
        <v>0</v>
      </c>
      <c r="BL288" s="61" t="n">
        <f aca="false">IFERROR(IF(OR(SUMPRODUCT(--ISNUMBER(FIND({"0","1","2","3","4","5","6","7","8","9"},Z288)))&gt;0,SUMPRODUCT(--ISNUMBER(SEARCH({"http","www.","\",".pdf",".jpg",".jpeg",".png",".heic",".xls",".doc",".msg",".eml"},Z288)))&gt;0),1,0),0)</f>
        <v>0</v>
      </c>
    </row>
    <row r="289" customFormat="false" ht="39.75" hidden="false" customHeight="true" outlineLevel="0" collapsed="false">
      <c r="A289" s="57" t="s">
        <v>854</v>
      </c>
      <c r="B289" s="57" t="s">
        <v>246</v>
      </c>
      <c r="C289" s="57" t="str">
        <f aca="false">Flights!$F$13</f>
        <v>MH0753</v>
      </c>
      <c r="D289" s="58" t="n">
        <f aca="false">Flights!$D$13</f>
        <v>46306</v>
      </c>
      <c r="E289" s="57" t="str">
        <f aca="false">Flights!$G$13&amp;"-"&amp;Flights!$H$13</f>
        <v>HAN-KUL</v>
      </c>
      <c r="F289" s="57" t="str">
        <f aca="false">Flights!$K$13</f>
        <v>BC</v>
      </c>
      <c r="G289" s="57" t="s">
        <v>81</v>
      </c>
      <c r="H289" s="57" t="s">
        <v>369</v>
      </c>
      <c r="I289" s="57" t="s">
        <v>396</v>
      </c>
      <c r="J289" s="57" t="s">
        <v>397</v>
      </c>
      <c r="K289" s="67" t="s">
        <v>398</v>
      </c>
      <c r="L289" s="67" t="s">
        <v>373</v>
      </c>
      <c r="M289" s="67"/>
      <c r="N289" s="67" t="s">
        <v>374</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file",IF(BL289=0,"INVALID – evidence needs a traceable reference (number, file name or link)",IF(OR(LEN(AX289)&lt;2,ISNUMBER(MATCH(AX289,L_Placeholder,0))),"INVALID – verifier missing",IF(AX289=AU289,"INVALID – verifier must be someone other than the PIC",IF(BH289=1,"INVALID – result not yet available (awaiting / TBC)",IF(AND(AQ289=1,OR(OR(LEN(AY289)&lt;3,ISNUMBER(MATCH(AY289,L_Placeholder,0))),BJ289=1)),"INVALID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CA","")&amp;IF(AND(LEN(BA289)&gt;=2,ISNA(MATCH(BA289,L_Placeholder,0)),TRIM(AB289)=""),"INVALID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")))/(LEN(L_PendNeg)+1)),1,0),1)</f>
        <v>0</v>
      </c>
      <c r="BK289" s="61" t="n">
        <f aca="false">IFERROR(IF(SUMPRODUCT((LEN(BF289)-LEN(SUBSTITUTE(BF289," "&amp;L_PendStrict&amp;" "," ")))/(LEN(L_PendStrict)+1))&gt;SUMPRODUCT((LEN(BF289)-LEN(SUBSTITUTE(BF289," "&amp;L_PendNeg&amp;" "," ")))/(LEN(L_PendNeg)+1)),1,0),1)</f>
        <v>0</v>
      </c>
      <c r="BL289" s="61" t="n">
        <f aca="false">IFERROR(IF(OR(SUMPRODUCT(--ISNUMBER(FIND({"0","1","2","3","4","5","6","7","8","9"},Z289)))&gt;0,SUMPRODUCT(--ISNUMBER(SEARCH({"http","www.","\",".pdf",".jpg",".jpeg",".png",".heic",".xls",".doc",".msg",".eml"},Z289)))&gt;0),1,0),0)</f>
        <v>0</v>
      </c>
    </row>
    <row r="290" customFormat="false" ht="39.75" hidden="false" customHeight="true" outlineLevel="0" collapsed="false">
      <c r="A290" s="57" t="s">
        <v>855</v>
      </c>
      <c r="B290" s="57" t="s">
        <v>246</v>
      </c>
      <c r="C290" s="57" t="str">
        <f aca="false">Flights!$F$13</f>
        <v>MH0753</v>
      </c>
      <c r="D290" s="58" t="n">
        <f aca="false">Flights!$D$13</f>
        <v>46306</v>
      </c>
      <c r="E290" s="57" t="str">
        <f aca="false">Flights!$G$13&amp;"-"&amp;Flights!$H$13</f>
        <v>HAN-KUL</v>
      </c>
      <c r="F290" s="57" t="str">
        <f aca="false">Flights!$K$13</f>
        <v>BC</v>
      </c>
      <c r="G290" s="57" t="s">
        <v>81</v>
      </c>
      <c r="H290" s="57" t="s">
        <v>369</v>
      </c>
      <c r="I290" s="57" t="s">
        <v>396</v>
      </c>
      <c r="J290" s="57" t="s">
        <v>400</v>
      </c>
      <c r="K290" s="67" t="s">
        <v>398</v>
      </c>
      <c r="L290" s="67" t="s">
        <v>373</v>
      </c>
      <c r="M290" s="67"/>
      <c r="N290" s="67" t="s">
        <v>374</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file",IF(BL290=0,"INVALID – evidence needs a traceable reference (number, file name or link)",IF(OR(LEN(AX290)&lt;2,ISNUMBER(MATCH(AX290,L_Placeholder,0))),"INVALID – verifier missing",IF(AX290=AU290,"INVALID – verifier must be someone other than the PIC",IF(BH290=1,"INVALID – result not yet available (awaiting / TBC)",IF(AND(AQ290=1,OR(OR(LEN(AY290)&lt;3,ISNUMBER(MATCH(AY290,L_Placeholder,0))),BJ290=1)),"INVALID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CA","")&amp;IF(AND(LEN(BA290)&gt;=2,ISNA(MATCH(BA290,L_Placeholder,0)),TRIM(AB290)=""),"INVALID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")))/(LEN(L_PendNeg)+1)),1,0),1)</f>
        <v>0</v>
      </c>
      <c r="BK290" s="61" t="n">
        <f aca="false">IFERROR(IF(SUMPRODUCT((LEN(BF290)-LEN(SUBSTITUTE(BF290," "&amp;L_PendStrict&amp;" "," ")))/(LEN(L_PendStrict)+1))&gt;SUMPRODUCT((LEN(BF290)-LEN(SUBSTITUTE(BF290," "&amp;L_PendNeg&amp;" "," ")))/(LEN(L_PendNeg)+1)),1,0),1)</f>
        <v>0</v>
      </c>
      <c r="BL290" s="61" t="n">
        <f aca="false">IFERROR(IF(OR(SUMPRODUCT(--ISNUMBER(FIND({"0","1","2","3","4","5","6","7","8","9"},Z290)))&gt;0,SUMPRODUCT(--ISNUMBER(SEARCH({"http","www.","\",".pdf",".jpg",".jpeg",".png",".heic",".xls",".doc",".msg",".eml"},Z290)))&gt;0),1,0),0)</f>
        <v>0</v>
      </c>
    </row>
    <row r="291" customFormat="false" ht="39.75" hidden="false" customHeight="true" outlineLevel="0" collapsed="false">
      <c r="A291" s="57" t="s">
        <v>856</v>
      </c>
      <c r="B291" s="57" t="s">
        <v>246</v>
      </c>
      <c r="C291" s="57" t="str">
        <f aca="false">Flights!$F$13</f>
        <v>MH0753</v>
      </c>
      <c r="D291" s="58" t="n">
        <f aca="false">Flights!$D$13</f>
        <v>46306</v>
      </c>
      <c r="E291" s="57" t="str">
        <f aca="false">Flights!$G$13&amp;"-"&amp;Flights!$H$13</f>
        <v>HAN-KUL</v>
      </c>
      <c r="F291" s="57" t="str">
        <f aca="false">Flights!$K$13</f>
        <v>BC</v>
      </c>
      <c r="G291" s="57" t="s">
        <v>81</v>
      </c>
      <c r="H291" s="57" t="s">
        <v>369</v>
      </c>
      <c r="I291" s="57" t="s">
        <v>402</v>
      </c>
      <c r="J291" s="57" t="s">
        <v>403</v>
      </c>
      <c r="K291" s="67" t="s">
        <v>857</v>
      </c>
      <c r="L291" s="67" t="s">
        <v>834</v>
      </c>
      <c r="M291" s="67"/>
      <c r="N291" s="67" t="s">
        <v>374</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file",IF(BL291=0,"INVALID – evidence needs a traceable reference (number, file name or link)",IF(OR(LEN(AX291)&lt;2,ISNUMBER(MATCH(AX291,L_Placeholder,0))),"INVALID – verifier missing",IF(AX291=AU291,"INVALID – verifier must be someone other than the PIC",IF(BH291=1,"INVALID – result not yet available (awaiting / TBC)",IF(AND(AQ291=1,OR(OR(LEN(AY291)&lt;3,ISNUMBER(MATCH(AY291,L_Placeholder,0))),BJ291=1)),"INVALID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CA","")&amp;IF(AND(LEN(BA291)&gt;=2,ISNA(MATCH(BA291,L_Placeholder,0)),TRIM(AB291)=""),"INVALID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")))/(LEN(L_PendNeg)+1)),1,0),1)</f>
        <v>0</v>
      </c>
      <c r="BK291" s="61" t="n">
        <f aca="false">IFERROR(IF(SUMPRODUCT((LEN(BF291)-LEN(SUBSTITUTE(BF291," "&amp;L_PendStrict&amp;" "," ")))/(LEN(L_PendStrict)+1))&gt;SUMPRODUCT((LEN(BF291)-LEN(SUBSTITUTE(BF291," "&amp;L_PendNeg&amp;" "," ")))/(LEN(L_PendNeg)+1)),1,0),1)</f>
        <v>0</v>
      </c>
      <c r="BL291" s="61" t="n">
        <f aca="false">IFERROR(IF(OR(SUMPRODUCT(--ISNUMBER(FIND({"0","1","2","3","4","5","6","7","8","9"},Z291)))&gt;0,SUMPRODUCT(--ISNUMBER(SEARCH({"http","www.","\",".pdf",".jpg",".jpeg",".png",".heic",".xls",".doc",".msg",".eml"},Z291)))&gt;0),1,0),0)</f>
        <v>0</v>
      </c>
    </row>
    <row r="292" customFormat="false" ht="39.75" hidden="false" customHeight="true" outlineLevel="0" collapsed="false">
      <c r="A292" s="57" t="s">
        <v>858</v>
      </c>
      <c r="B292" s="57" t="s">
        <v>246</v>
      </c>
      <c r="C292" s="57" t="str">
        <f aca="false">Flights!$F$13</f>
        <v>MH0753</v>
      </c>
      <c r="D292" s="58" t="n">
        <f aca="false">Flights!$D$13</f>
        <v>46306</v>
      </c>
      <c r="E292" s="57" t="str">
        <f aca="false">Flights!$G$13&amp;"-"&amp;Flights!$H$13</f>
        <v>HAN-KUL</v>
      </c>
      <c r="F292" s="57" t="str">
        <f aca="false">Flights!$K$13</f>
        <v>BC</v>
      </c>
      <c r="G292" s="57" t="s">
        <v>83</v>
      </c>
      <c r="H292" s="57" t="s">
        <v>369</v>
      </c>
      <c r="I292" s="57" t="s">
        <v>370</v>
      </c>
      <c r="J292" s="57" t="s">
        <v>407</v>
      </c>
      <c r="K292" s="67" t="s">
        <v>408</v>
      </c>
      <c r="L292" s="67" t="s">
        <v>409</v>
      </c>
      <c r="M292" s="67"/>
      <c r="N292" s="67" t="s">
        <v>374</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file",IF(BL292=0,"INVALID – evidence needs a traceable reference (number, file name or link)",IF(OR(LEN(AX292)&lt;2,ISNUMBER(MATCH(AX292,L_Placeholder,0))),"INVALID – verifier missing",IF(AX292=AU292,"INVALID – verifier must be someone other than the PIC",IF(BH292=1,"INVALID – result not yet available (awaiting / TBC)",IF(AND(AQ292=1,OR(OR(LEN(AY292)&lt;3,ISNUMBER(MATCH(AY292,L_Placeholder,0))),BJ292=1)),"INVALID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CA","")&amp;IF(AND(LEN(BA292)&gt;=2,ISNA(MATCH(BA292,L_Placeholder,0)),TRIM(AB292)=""),"INVALID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")))/(LEN(L_PendNeg)+1)),1,0),1)</f>
        <v>0</v>
      </c>
      <c r="BK292" s="61" t="n">
        <f aca="false">IFERROR(IF(SUMPRODUCT((LEN(BF292)-LEN(SUBSTITUTE(BF292," "&amp;L_PendStrict&amp;" "," ")))/(LEN(L_PendStrict)+1))&gt;SUMPRODUCT((LEN(BF292)-LEN(SUBSTITUTE(BF292," "&amp;L_PendNeg&amp;" "," ")))/(LEN(L_PendNeg)+1)),1,0),1)</f>
        <v>0</v>
      </c>
      <c r="BL292" s="61" t="n">
        <f aca="false">IFERROR(IF(OR(SUMPRODUCT(--ISNUMBER(FIND({"0","1","2","3","4","5","6","7","8","9"},Z292)))&gt;0,SUMPRODUCT(--ISNUMBER(SEARCH({"http","www.","\",".pdf",".jpg",".jpeg",".png",".heic",".xls",".doc",".msg",".eml"},Z292)))&gt;0),1,0),0)</f>
        <v>0</v>
      </c>
    </row>
    <row r="293" customFormat="false" ht="39.75" hidden="false" customHeight="true" outlineLevel="0" collapsed="false">
      <c r="A293" s="57" t="s">
        <v>859</v>
      </c>
      <c r="B293" s="57" t="s">
        <v>246</v>
      </c>
      <c r="C293" s="57" t="str">
        <f aca="false">Flights!$F$13</f>
        <v>MH0753</v>
      </c>
      <c r="D293" s="58" t="n">
        <f aca="false">Flights!$D$13</f>
        <v>46306</v>
      </c>
      <c r="E293" s="57" t="str">
        <f aca="false">Flights!$G$13&amp;"-"&amp;Flights!$H$13</f>
        <v>HAN-KUL</v>
      </c>
      <c r="F293" s="57" t="str">
        <f aca="false">Flights!$K$13</f>
        <v>BC</v>
      </c>
      <c r="G293" s="57" t="s">
        <v>411</v>
      </c>
      <c r="H293" s="57" t="s">
        <v>369</v>
      </c>
      <c r="I293" s="57" t="s">
        <v>370</v>
      </c>
      <c r="J293" s="57" t="s">
        <v>412</v>
      </c>
      <c r="K293" s="67"/>
      <c r="L293" s="67" t="s">
        <v>413</v>
      </c>
      <c r="M293" s="67"/>
      <c r="N293" s="67" t="s">
        <v>374</v>
      </c>
      <c r="O293" s="67" t="s">
        <v>414</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file",IF(BL293=0,"INVALID – evidence needs a traceable reference (number, file name or link)",IF(OR(LEN(AX293)&lt;2,ISNUMBER(MATCH(AX293,L_Placeholder,0))),"INVALID – verifier missing",IF(AX293=AU293,"INVALID – verifier must be someone other than the PIC",IF(BH293=1,"INVALID – result not yet available (awaiting / TBC)",IF(AND(AQ293=1,OR(OR(LEN(AY293)&lt;3,ISNUMBER(MATCH(AY293,L_Placeholder,0))),BJ293=1)),"INVALID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CA","")&amp;IF(AND(LEN(BA293)&gt;=2,ISNA(MATCH(BA293,L_Placeholder,0)),TRIM(AB293)=""),"INVALID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")))/(LEN(L_PendNeg)+1)),1,0),1)</f>
        <v>0</v>
      </c>
      <c r="BK293" s="61" t="n">
        <f aca="false">IFERROR(IF(SUMPRODUCT((LEN(BF293)-LEN(SUBSTITUTE(BF293," "&amp;L_PendStrict&amp;" "," ")))/(LEN(L_PendStrict)+1))&gt;SUMPRODUCT((LEN(BF293)-LEN(SUBSTITUTE(BF293," "&amp;L_PendNeg&amp;" "," ")))/(LEN(L_PendNeg)+1)),1,0),1)</f>
        <v>0</v>
      </c>
      <c r="BL293" s="61" t="n">
        <f aca="false">IFERROR(IF(OR(SUMPRODUCT(--ISNUMBER(FIND({"0","1","2","3","4","5","6","7","8","9"},Z293)))&gt;0,SUMPRODUCT(--ISNUMBER(SEARCH({"http","www.","\",".pdf",".jpg",".jpeg",".png",".heic",".xls",".doc",".msg",".eml"},Z293)))&gt;0),1,0),0)</f>
        <v>0</v>
      </c>
    </row>
    <row r="294" customFormat="false" ht="39.75" hidden="false" customHeight="true" outlineLevel="0" collapsed="false">
      <c r="A294" s="57" t="s">
        <v>860</v>
      </c>
      <c r="B294" s="57" t="s">
        <v>246</v>
      </c>
      <c r="C294" s="57" t="str">
        <f aca="false">Flights!$F$13</f>
        <v>MH0753</v>
      </c>
      <c r="D294" s="58" t="n">
        <f aca="false">Flights!$D$13</f>
        <v>46306</v>
      </c>
      <c r="E294" s="57" t="str">
        <f aca="false">Flights!$G$13&amp;"-"&amp;Flights!$H$13</f>
        <v>HAN-KUL</v>
      </c>
      <c r="F294" s="57" t="str">
        <f aca="false">Flights!$K$13</f>
        <v>BC</v>
      </c>
      <c r="G294" s="57" t="s">
        <v>411</v>
      </c>
      <c r="H294" s="57" t="s">
        <v>369</v>
      </c>
      <c r="I294" s="57" t="s">
        <v>370</v>
      </c>
      <c r="J294" s="57" t="s">
        <v>416</v>
      </c>
      <c r="K294" s="67" t="s">
        <v>417</v>
      </c>
      <c r="L294" s="67" t="s">
        <v>413</v>
      </c>
      <c r="M294" s="67"/>
      <c r="N294" s="67" t="s">
        <v>374</v>
      </c>
      <c r="O294" s="67" t="s">
        <v>414</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file",IF(BL294=0,"INVALID – evidence needs a traceable reference (number, file name or link)",IF(OR(LEN(AX294)&lt;2,ISNUMBER(MATCH(AX294,L_Placeholder,0))),"INVALID – verifier missing",IF(AX294=AU294,"INVALID – verifier must be someone other than the PIC",IF(BH294=1,"INVALID – result not yet available (awaiting / TBC)",IF(AND(AQ294=1,OR(OR(LEN(AY294)&lt;3,ISNUMBER(MATCH(AY294,L_Placeholder,0))),BJ294=1)),"INVALID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CA","")&amp;IF(AND(LEN(BA294)&gt;=2,ISNA(MATCH(BA294,L_Placeholder,0)),TRIM(AB294)=""),"INVALID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")))/(LEN(L_PendNeg)+1)),1,0),1)</f>
        <v>0</v>
      </c>
      <c r="BK294" s="61" t="n">
        <f aca="false">IFERROR(IF(SUMPRODUCT((LEN(BF294)-LEN(SUBSTITUTE(BF294," "&amp;L_PendStrict&amp;" "," ")))/(LEN(L_PendStrict)+1))&gt;SUMPRODUCT((LEN(BF294)-LEN(SUBSTITUTE(BF294," "&amp;L_PendNeg&amp;" "," ")))/(LEN(L_PendNeg)+1)),1,0),1)</f>
        <v>0</v>
      </c>
      <c r="BL294" s="61" t="n">
        <f aca="false">IFERROR(IF(OR(SUMPRODUCT(--ISNUMBER(FIND({"0","1","2","3","4","5","6","7","8","9"},Z294)))&gt;0,SUMPRODUCT(--ISNUMBER(SEARCH({"http","www.","\",".pdf",".jpg",".jpeg",".png",".heic",".xls",".doc",".msg",".eml"},Z294)))&gt;0),1,0),0)</f>
        <v>0</v>
      </c>
    </row>
    <row r="295" customFormat="false" ht="39.75" hidden="false" customHeight="true" outlineLevel="0" collapsed="false">
      <c r="A295" s="57" t="s">
        <v>861</v>
      </c>
      <c r="B295" s="57" t="s">
        <v>246</v>
      </c>
      <c r="C295" s="57" t="str">
        <f aca="false">Flights!$F$13</f>
        <v>MH0753</v>
      </c>
      <c r="D295" s="58" t="n">
        <f aca="false">Flights!$D$13</f>
        <v>46306</v>
      </c>
      <c r="E295" s="57" t="str">
        <f aca="false">Flights!$G$13&amp;"-"&amp;Flights!$H$13</f>
        <v>HAN-KUL</v>
      </c>
      <c r="F295" s="57" t="str">
        <f aca="false">Flights!$K$13</f>
        <v>BC</v>
      </c>
      <c r="G295" s="57" t="s">
        <v>411</v>
      </c>
      <c r="H295" s="57" t="s">
        <v>369</v>
      </c>
      <c r="I295" s="57" t="s">
        <v>419</v>
      </c>
      <c r="J295" s="57" t="s">
        <v>420</v>
      </c>
      <c r="K295" s="67"/>
      <c r="L295" s="67" t="s">
        <v>413</v>
      </c>
      <c r="M295" s="67"/>
      <c r="N295" s="67" t="s">
        <v>374</v>
      </c>
      <c r="O295" s="67" t="s">
        <v>414</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file",IF(BL295=0,"INVALID – evidence needs a traceable reference (number, file name or link)",IF(OR(LEN(AX295)&lt;2,ISNUMBER(MATCH(AX295,L_Placeholder,0))),"INVALID – verifier missing",IF(AX295=AU295,"INVALID – verifier must be someone other than the PIC",IF(BH295=1,"INVALID – result not yet available (awaiting / TBC)",IF(AND(AQ295=1,OR(OR(LEN(AY295)&lt;3,ISNUMBER(MATCH(AY295,L_Placeholder,0))),BJ295=1)),"INVALID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CA","")&amp;IF(AND(LEN(BA295)&gt;=2,ISNA(MATCH(BA295,L_Placeholder,0)),TRIM(AB295)=""),"INVALID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")))/(LEN(L_PendNeg)+1)),1,0),1)</f>
        <v>0</v>
      </c>
      <c r="BK295" s="61" t="n">
        <f aca="false">IFERROR(IF(SUMPRODUCT((LEN(BF295)-LEN(SUBSTITUTE(BF295," "&amp;L_PendStrict&amp;" "," ")))/(LEN(L_PendStrict)+1))&gt;SUMPRODUCT((LEN(BF295)-LEN(SUBSTITUTE(BF295," "&amp;L_PendNeg&amp;" "," ")))/(LEN(L_PendNeg)+1)),1,0),1)</f>
        <v>0</v>
      </c>
      <c r="BL295" s="61" t="n">
        <f aca="false">IFERROR(IF(OR(SUMPRODUCT(--ISNUMBER(FIND({"0","1","2","3","4","5","6","7","8","9"},Z295)))&gt;0,SUMPRODUCT(--ISNUMBER(SEARCH({"http","www.","\",".pdf",".jpg",".jpeg",".png",".heic",".xls",".doc",".msg",".eml"},Z295)))&gt;0),1,0),0)</f>
        <v>0</v>
      </c>
    </row>
    <row r="296" customFormat="false" ht="39.75" hidden="false" customHeight="true" outlineLevel="0" collapsed="false">
      <c r="A296" s="57" t="s">
        <v>862</v>
      </c>
      <c r="B296" s="57" t="s">
        <v>246</v>
      </c>
      <c r="C296" s="57" t="str">
        <f aca="false">Flights!$F$13</f>
        <v>MH0753</v>
      </c>
      <c r="D296" s="58" t="n">
        <f aca="false">Flights!$D$13</f>
        <v>46306</v>
      </c>
      <c r="E296" s="57" t="str">
        <f aca="false">Flights!$G$13&amp;"-"&amp;Flights!$H$13</f>
        <v>HAN-KUL</v>
      </c>
      <c r="F296" s="57" t="str">
        <f aca="false">Flights!$K$13</f>
        <v>BC</v>
      </c>
      <c r="G296" s="57" t="s">
        <v>411</v>
      </c>
      <c r="H296" s="57" t="s">
        <v>369</v>
      </c>
      <c r="I296" s="57" t="s">
        <v>419</v>
      </c>
      <c r="J296" s="57" t="s">
        <v>422</v>
      </c>
      <c r="K296" s="67"/>
      <c r="L296" s="67" t="s">
        <v>413</v>
      </c>
      <c r="M296" s="67"/>
      <c r="N296" s="67" t="s">
        <v>374</v>
      </c>
      <c r="O296" s="67" t="s">
        <v>414</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file",IF(BL296=0,"INVALID – evidence needs a traceable reference (number, file name or link)",IF(OR(LEN(AX296)&lt;2,ISNUMBER(MATCH(AX296,L_Placeholder,0))),"INVALID – verifier missing",IF(AX296=AU296,"INVALID – verifier must be someone other than the PIC",IF(BH296=1,"INVALID – result not yet available (awaiting / TBC)",IF(AND(AQ296=1,OR(OR(LEN(AY296)&lt;3,ISNUMBER(MATCH(AY296,L_Placeholder,0))),BJ296=1)),"INVALID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CA","")&amp;IF(AND(LEN(BA296)&gt;=2,ISNA(MATCH(BA296,L_Placeholder,0)),TRIM(AB296)=""),"INVALID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")))/(LEN(L_PendNeg)+1)),1,0),1)</f>
        <v>0</v>
      </c>
      <c r="BK296" s="61" t="n">
        <f aca="false">IFERROR(IF(SUMPRODUCT((LEN(BF296)-LEN(SUBSTITUTE(BF296," "&amp;L_PendStrict&amp;" "," ")))/(LEN(L_PendStrict)+1))&gt;SUMPRODUCT((LEN(BF296)-LEN(SUBSTITUTE(BF296," "&amp;L_PendNeg&amp;" "," ")))/(LEN(L_PendNeg)+1)),1,0),1)</f>
        <v>0</v>
      </c>
      <c r="BL296" s="61" t="n">
        <f aca="false">IFERROR(IF(OR(SUMPRODUCT(--ISNUMBER(FIND({"0","1","2","3","4","5","6","7","8","9"},Z296)))&gt;0,SUMPRODUCT(--ISNUMBER(SEARCH({"http","www.","\",".pdf",".jpg",".jpeg",".png",".heic",".xls",".doc",".msg",".eml"},Z296)))&gt;0),1,0),0)</f>
        <v>0</v>
      </c>
    </row>
    <row r="297" customFormat="false" ht="39.75" hidden="false" customHeight="true" outlineLevel="0" collapsed="false">
      <c r="A297" s="57" t="s">
        <v>863</v>
      </c>
      <c r="B297" s="57" t="s">
        <v>246</v>
      </c>
      <c r="C297" s="57" t="str">
        <f aca="false">Flights!$F$13</f>
        <v>MH0753</v>
      </c>
      <c r="D297" s="58" t="n">
        <f aca="false">Flights!$D$13</f>
        <v>46306</v>
      </c>
      <c r="E297" s="57" t="str">
        <f aca="false">Flights!$G$13&amp;"-"&amp;Flights!$H$13</f>
        <v>HAN-KUL</v>
      </c>
      <c r="F297" s="57" t="str">
        <f aca="false">Flights!$K$13</f>
        <v>BC</v>
      </c>
      <c r="G297" s="57" t="s">
        <v>411</v>
      </c>
      <c r="H297" s="57" t="s">
        <v>369</v>
      </c>
      <c r="I297" s="57" t="s">
        <v>419</v>
      </c>
      <c r="J297" s="57" t="s">
        <v>424</v>
      </c>
      <c r="K297" s="67"/>
      <c r="L297" s="67" t="s">
        <v>413</v>
      </c>
      <c r="M297" s="67"/>
      <c r="N297" s="67" t="s">
        <v>374</v>
      </c>
      <c r="O297" s="67" t="s">
        <v>414</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file",IF(BL297=0,"INVALID – evidence needs a traceable reference (number, file name or link)",IF(OR(LEN(AX297)&lt;2,ISNUMBER(MATCH(AX297,L_Placeholder,0))),"INVALID – verifier missing",IF(AX297=AU297,"INVALID – verifier must be someone other than the PIC",IF(BH297=1,"INVALID – result not yet available (awaiting / TBC)",IF(AND(AQ297=1,OR(OR(LEN(AY297)&lt;3,ISNUMBER(MATCH(AY297,L_Placeholder,0))),BJ297=1)),"INVALID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CA","")&amp;IF(AND(LEN(BA297)&gt;=2,ISNA(MATCH(BA297,L_Placeholder,0)),TRIM(AB297)=""),"INVALID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")))/(LEN(L_PendNeg)+1)),1,0),1)</f>
        <v>0</v>
      </c>
      <c r="BK297" s="61" t="n">
        <f aca="false">IFERROR(IF(SUMPRODUCT((LEN(BF297)-LEN(SUBSTITUTE(BF297," "&amp;L_PendStrict&amp;" "," ")))/(LEN(L_PendStrict)+1))&gt;SUMPRODUCT((LEN(BF297)-LEN(SUBSTITUTE(BF297," "&amp;L_PendNeg&amp;" "," ")))/(LEN(L_PendNeg)+1)),1,0),1)</f>
        <v>0</v>
      </c>
      <c r="BL297" s="61" t="n">
        <f aca="false">IFERROR(IF(OR(SUMPRODUCT(--ISNUMBER(FIND({"0","1","2","3","4","5","6","7","8","9"},Z297)))&gt;0,SUMPRODUCT(--ISNUMBER(SEARCH({"http","www.","\",".pdf",".jpg",".jpeg",".png",".heic",".xls",".doc",".msg",".eml"},Z297)))&gt;0),1,0),0)</f>
        <v>0</v>
      </c>
    </row>
    <row r="298" customFormat="false" ht="78.75" hidden="false" customHeight="true" outlineLevel="0" collapsed="false">
      <c r="A298" s="57" t="s">
        <v>864</v>
      </c>
      <c r="B298" s="57" t="s">
        <v>246</v>
      </c>
      <c r="C298" s="57" t="str">
        <f aca="false">Flights!$F$13</f>
        <v>MH0753</v>
      </c>
      <c r="D298" s="58" t="n">
        <f aca="false">Flights!$D$13</f>
        <v>46306</v>
      </c>
      <c r="E298" s="57" t="str">
        <f aca="false">Flights!$G$13&amp;"-"&amp;Flights!$H$13</f>
        <v>HAN-KUL</v>
      </c>
      <c r="F298" s="57" t="str">
        <f aca="false">Flights!$K$13</f>
        <v>BC</v>
      </c>
      <c r="G298" s="57" t="s">
        <v>411</v>
      </c>
      <c r="H298" s="57" t="s">
        <v>369</v>
      </c>
      <c r="I298" s="57" t="s">
        <v>419</v>
      </c>
      <c r="J298" s="57" t="s">
        <v>426</v>
      </c>
      <c r="K298" s="67" t="s">
        <v>482</v>
      </c>
      <c r="L298" s="67" t="s">
        <v>413</v>
      </c>
      <c r="M298" s="67"/>
      <c r="N298" s="67" t="s">
        <v>374</v>
      </c>
      <c r="O298" s="67" t="s">
        <v>414</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file",IF(BL298=0,"INVALID – evidence needs a traceable reference (number, file name or link)",IF(OR(LEN(AX298)&lt;2,ISNUMBER(MATCH(AX298,L_Placeholder,0))),"INVALID – verifier missing",IF(AX298=AU298,"INVALID – verifier must be someone other than the PIC",IF(BH298=1,"INVALID – result not yet available (awaiting / TBC)",IF(AND(AQ298=1,OR(OR(LEN(AY298)&lt;3,ISNUMBER(MATCH(AY298,L_Placeholder,0))),BJ298=1)),"INVALID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CA","")&amp;IF(AND(LEN(BA298)&gt;=2,ISNA(MATCH(BA298,L_Placeholder,0)),TRIM(AB298)=""),"INVALID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")))/(LEN(L_PendNeg)+1)),1,0),1)</f>
        <v>0</v>
      </c>
      <c r="BK298" s="61" t="n">
        <f aca="false">IFERROR(IF(SUMPRODUCT((LEN(BF298)-LEN(SUBSTITUTE(BF298," "&amp;L_PendStrict&amp;" "," ")))/(LEN(L_PendStrict)+1))&gt;SUMPRODUCT((LEN(BF298)-LEN(SUBSTITUTE(BF298," "&amp;L_PendNeg&amp;" "," ")))/(LEN(L_PendNeg)+1)),1,0),1)</f>
        <v>0</v>
      </c>
      <c r="BL298" s="61" t="n">
        <f aca="false">IFERROR(IF(OR(SUMPRODUCT(--ISNUMBER(FIND({"0","1","2","3","4","5","6","7","8","9"},Z298)))&gt;0,SUMPRODUCT(--ISNUMBER(SEARCH({"http","www.","\",".pdf",".jpg",".jpeg",".png",".heic",".xls",".doc",".msg",".eml"},Z298)))&gt;0),1,0),0)</f>
        <v>0</v>
      </c>
    </row>
    <row r="299" customFormat="false" ht="39.75" hidden="false" customHeight="true" outlineLevel="0" collapsed="false">
      <c r="A299" s="57" t="s">
        <v>865</v>
      </c>
      <c r="B299" s="57" t="s">
        <v>246</v>
      </c>
      <c r="C299" s="57" t="str">
        <f aca="false">Flights!$F$13</f>
        <v>MH0753</v>
      </c>
      <c r="D299" s="58" t="n">
        <f aca="false">Flights!$D$13</f>
        <v>46306</v>
      </c>
      <c r="E299" s="57" t="str">
        <f aca="false">Flights!$G$13&amp;"-"&amp;Flights!$H$13</f>
        <v>HAN-KUL</v>
      </c>
      <c r="F299" s="57" t="str">
        <f aca="false">Flights!$K$13</f>
        <v>BC</v>
      </c>
      <c r="G299" s="57" t="s">
        <v>411</v>
      </c>
      <c r="H299" s="57" t="s">
        <v>369</v>
      </c>
      <c r="I299" s="57" t="s">
        <v>419</v>
      </c>
      <c r="J299" s="57" t="s">
        <v>429</v>
      </c>
      <c r="K299" s="67"/>
      <c r="L299" s="67" t="s">
        <v>413</v>
      </c>
      <c r="M299" s="67"/>
      <c r="N299" s="67" t="s">
        <v>374</v>
      </c>
      <c r="O299" s="67" t="s">
        <v>414</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file",IF(BL299=0,"INVALID – evidence needs a traceable reference (number, file name or link)",IF(OR(LEN(AX299)&lt;2,ISNUMBER(MATCH(AX299,L_Placeholder,0))),"INVALID – verifier missing",IF(AX299=AU299,"INVALID – verifier must be someone other than the PIC",IF(BH299=1,"INVALID – result not yet available (awaiting / TBC)",IF(AND(AQ299=1,OR(OR(LEN(AY299)&lt;3,ISNUMBER(MATCH(AY299,L_Placeholder,0))),BJ299=1)),"INVALID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CA","")&amp;IF(AND(LEN(BA299)&gt;=2,ISNA(MATCH(BA299,L_Placeholder,0)),TRIM(AB299)=""),"INVALID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")))/(LEN(L_PendNeg)+1)),1,0),1)</f>
        <v>0</v>
      </c>
      <c r="BK299" s="61" t="n">
        <f aca="false">IFERROR(IF(SUMPRODUCT((LEN(BF299)-LEN(SUBSTITUTE(BF299," "&amp;L_PendStrict&amp;" "," ")))/(LEN(L_PendStrict)+1))&gt;SUMPRODUCT((LEN(BF299)-LEN(SUBSTITUTE(BF299," "&amp;L_PendNeg&amp;" "," ")))/(LEN(L_PendNeg)+1)),1,0),1)</f>
        <v>0</v>
      </c>
      <c r="BL299" s="61" t="n">
        <f aca="false">IFERROR(IF(OR(SUMPRODUCT(--ISNUMBER(FIND({"0","1","2","3","4","5","6","7","8","9"},Z299)))&gt;0,SUMPRODUCT(--ISNUMBER(SEARCH({"http","www.","\",".pdf",".jpg",".jpeg",".png",".heic",".xls",".doc",".msg",".eml"},Z299)))&gt;0),1,0),0)</f>
        <v>0</v>
      </c>
    </row>
    <row r="300" customFormat="false" ht="66" hidden="false" customHeight="true" outlineLevel="0" collapsed="false">
      <c r="A300" s="57" t="s">
        <v>866</v>
      </c>
      <c r="B300" s="57" t="s">
        <v>246</v>
      </c>
      <c r="C300" s="57" t="str">
        <f aca="false">Flights!$F$13</f>
        <v>MH0753</v>
      </c>
      <c r="D300" s="58" t="n">
        <f aca="false">Flights!$D$13</f>
        <v>46306</v>
      </c>
      <c r="E300" s="57" t="str">
        <f aca="false">Flights!$G$13&amp;"-"&amp;Flights!$H$13</f>
        <v>HAN-KUL</v>
      </c>
      <c r="F300" s="57" t="str">
        <f aca="false">Flights!$K$13</f>
        <v>BC</v>
      </c>
      <c r="G300" s="57" t="s">
        <v>411</v>
      </c>
      <c r="H300" s="57" t="s">
        <v>369</v>
      </c>
      <c r="I300" s="57" t="s">
        <v>431</v>
      </c>
      <c r="J300" s="57" t="s">
        <v>485</v>
      </c>
      <c r="K300" s="67" t="s">
        <v>486</v>
      </c>
      <c r="L300" s="67" t="s">
        <v>867</v>
      </c>
      <c r="M300" s="67" t="s">
        <v>442</v>
      </c>
      <c r="N300" s="67" t="s">
        <v>374</v>
      </c>
      <c r="O300" s="67" t="s">
        <v>868</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file",IF(BL300=0,"INVALID – evidence needs a traceable reference (number, file name or link)",IF(OR(LEN(AX300)&lt;2,ISNUMBER(MATCH(AX300,L_Placeholder,0))),"INVALID – verifier missing",IF(AX300=AU300,"INVALID – verifier must be someone other than the PIC",IF(BH300=1,"INVALID – result not yet available (awaiting / TBC)",IF(AND(AQ300=1,OR(OR(LEN(AY300)&lt;3,ISNUMBER(MATCH(AY300,L_Placeholder,0))),BJ300=1)),"INVALID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CA","")&amp;IF(AND(LEN(BA300)&gt;=2,ISNA(MATCH(BA300,L_Placeholder,0)),TRIM(AB300)=""),"INVALID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")))/(LEN(L_PendNeg)+1)),1,0),1)</f>
        <v>0</v>
      </c>
      <c r="BK300" s="61" t="n">
        <f aca="false">IFERROR(IF(SUMPRODUCT((LEN(BF300)-LEN(SUBSTITUTE(BF300," "&amp;L_PendStrict&amp;" "," ")))/(LEN(L_PendStrict)+1))&gt;SUMPRODUCT((LEN(BF300)-LEN(SUBSTITUTE(BF300," "&amp;L_PendNeg&amp;" "," ")))/(LEN(L_PendNeg)+1)),1,0),1)</f>
        <v>0</v>
      </c>
      <c r="BL300" s="61" t="n">
        <f aca="false">IFERROR(IF(OR(SUMPRODUCT(--ISNUMBER(FIND({"0","1","2","3","4","5","6","7","8","9"},Z300)))&gt;0,SUMPRODUCT(--ISNUMBER(SEARCH({"http","www.","\",".pdf",".jpg",".jpeg",".png",".heic",".xls",".doc",".msg",".eml"},Z300)))&gt;0),1,0),0)</f>
        <v>0</v>
      </c>
    </row>
    <row r="301" customFormat="false" ht="41.25" hidden="false" customHeight="true" outlineLevel="0" collapsed="false">
      <c r="A301" s="57" t="s">
        <v>869</v>
      </c>
      <c r="B301" s="57" t="s">
        <v>246</v>
      </c>
      <c r="C301" s="57" t="str">
        <f aca="false">Flights!$F$13</f>
        <v>MH0753</v>
      </c>
      <c r="D301" s="58" t="n">
        <f aca="false">Flights!$D$13</f>
        <v>46306</v>
      </c>
      <c r="E301" s="57" t="str">
        <f aca="false">Flights!$G$13&amp;"-"&amp;Flights!$H$13</f>
        <v>HAN-KUL</v>
      </c>
      <c r="F301" s="57" t="str">
        <f aca="false">Flights!$K$13</f>
        <v>BC</v>
      </c>
      <c r="G301" s="57" t="s">
        <v>411</v>
      </c>
      <c r="H301" s="57" t="s">
        <v>369</v>
      </c>
      <c r="I301" s="57" t="s">
        <v>490</v>
      </c>
      <c r="J301" s="57" t="s">
        <v>491</v>
      </c>
      <c r="K301" s="67" t="s">
        <v>492</v>
      </c>
      <c r="L301" s="67" t="s">
        <v>870</v>
      </c>
      <c r="M301" s="67" t="s">
        <v>442</v>
      </c>
      <c r="N301" s="67" t="s">
        <v>374</v>
      </c>
      <c r="O301" s="67" t="s">
        <v>871</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file",IF(BL301=0,"INVALID – evidence needs a traceable reference (number, file name or link)",IF(OR(LEN(AX301)&lt;2,ISNUMBER(MATCH(AX301,L_Placeholder,0))),"INVALID – verifier missing",IF(AX301=AU301,"INVALID – verifier must be someone other than the PIC",IF(BH301=1,"INVALID – result not yet available (awaiting / TBC)",IF(AND(AQ301=1,OR(OR(LEN(AY301)&lt;3,ISNUMBER(MATCH(AY301,L_Placeholder,0))),BJ301=1)),"INVALID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CA","")&amp;IF(AND(LEN(BA301)&gt;=2,ISNA(MATCH(BA301,L_Placeholder,0)),TRIM(AB301)=""),"INVALID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")))/(LEN(L_PendNeg)+1)),1,0),1)</f>
        <v>0</v>
      </c>
      <c r="BK301" s="61" t="n">
        <f aca="false">IFERROR(IF(SUMPRODUCT((LEN(BF301)-LEN(SUBSTITUTE(BF301," "&amp;L_PendStrict&amp;" "," ")))/(LEN(L_PendStrict)+1))&gt;SUMPRODUCT((LEN(BF301)-LEN(SUBSTITUTE(BF301," "&amp;L_PendNeg&amp;" "," ")))/(LEN(L_PendNeg)+1)),1,0),1)</f>
        <v>0</v>
      </c>
      <c r="BL301" s="61" t="n">
        <f aca="false">IFERROR(IF(OR(SUMPRODUCT(--ISNUMBER(FIND({"0","1","2","3","4","5","6","7","8","9"},Z301)))&gt;0,SUMPRODUCT(--ISNUMBER(SEARCH({"http","www.","\",".pdf",".jpg",".jpeg",".png",".heic",".xls",".doc",".msg",".eml"},Z301)))&gt;0),1,0),0)</f>
        <v>0</v>
      </c>
    </row>
    <row r="302" customFormat="false" ht="41.25" hidden="false" customHeight="true" outlineLevel="0" collapsed="false">
      <c r="A302" s="57" t="s">
        <v>872</v>
      </c>
      <c r="B302" s="57" t="s">
        <v>246</v>
      </c>
      <c r="C302" s="57" t="str">
        <f aca="false">Flights!$F$13</f>
        <v>MH0753</v>
      </c>
      <c r="D302" s="58" t="n">
        <f aca="false">Flights!$D$13</f>
        <v>46306</v>
      </c>
      <c r="E302" s="57" t="str">
        <f aca="false">Flights!$G$13&amp;"-"&amp;Flights!$H$13</f>
        <v>HAN-KUL</v>
      </c>
      <c r="F302" s="57" t="str">
        <f aca="false">Flights!$K$13</f>
        <v>BC</v>
      </c>
      <c r="G302" s="57" t="s">
        <v>411</v>
      </c>
      <c r="H302" s="57" t="s">
        <v>369</v>
      </c>
      <c r="I302" s="57" t="s">
        <v>490</v>
      </c>
      <c r="J302" s="57" t="s">
        <v>496</v>
      </c>
      <c r="K302" s="67" t="s">
        <v>492</v>
      </c>
      <c r="L302" s="67" t="s">
        <v>873</v>
      </c>
      <c r="M302" s="67" t="s">
        <v>442</v>
      </c>
      <c r="N302" s="67" t="s">
        <v>374</v>
      </c>
      <c r="O302" s="67" t="s">
        <v>871</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file",IF(BL302=0,"INVALID – evidence needs a traceable reference (number, file name or link)",IF(OR(LEN(AX302)&lt;2,ISNUMBER(MATCH(AX302,L_Placeholder,0))),"INVALID – verifier missing",IF(AX302=AU302,"INVALID – verifier must be someone other than the PIC",IF(BH302=1,"INVALID – result not yet available (awaiting / TBC)",IF(AND(AQ302=1,OR(OR(LEN(AY302)&lt;3,ISNUMBER(MATCH(AY302,L_Placeholder,0))),BJ302=1)),"INVALID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CA","")&amp;IF(AND(LEN(BA302)&gt;=2,ISNA(MATCH(BA302,L_Placeholder,0)),TRIM(AB302)=""),"INVALID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")))/(LEN(L_PendNeg)+1)),1,0),1)</f>
        <v>0</v>
      </c>
      <c r="BK302" s="61" t="n">
        <f aca="false">IFERROR(IF(SUMPRODUCT((LEN(BF302)-LEN(SUBSTITUTE(BF302," "&amp;L_PendStrict&amp;" "," ")))/(LEN(L_PendStrict)+1))&gt;SUMPRODUCT((LEN(BF302)-LEN(SUBSTITUTE(BF302," "&amp;L_PendNeg&amp;" "," ")))/(LEN(L_PendNeg)+1)),1,0),1)</f>
        <v>0</v>
      </c>
      <c r="BL302" s="61" t="n">
        <f aca="false">IFERROR(IF(OR(SUMPRODUCT(--ISNUMBER(FIND({"0","1","2","3","4","5","6","7","8","9"},Z302)))&gt;0,SUMPRODUCT(--ISNUMBER(SEARCH({"http","www.","\",".pdf",".jpg",".jpeg",".png",".heic",".xls",".doc",".msg",".eml"},Z302)))&gt;0),1,0),0)</f>
        <v>0</v>
      </c>
    </row>
    <row r="303" customFormat="false" ht="41.25" hidden="false" customHeight="true" outlineLevel="0" collapsed="false">
      <c r="A303" s="57" t="s">
        <v>874</v>
      </c>
      <c r="B303" s="57" t="s">
        <v>246</v>
      </c>
      <c r="C303" s="57" t="str">
        <f aca="false">Flights!$F$13</f>
        <v>MH0753</v>
      </c>
      <c r="D303" s="58" t="n">
        <f aca="false">Flights!$D$13</f>
        <v>46306</v>
      </c>
      <c r="E303" s="57" t="str">
        <f aca="false">Flights!$G$13&amp;"-"&amp;Flights!$H$13</f>
        <v>HAN-KUL</v>
      </c>
      <c r="F303" s="57" t="str">
        <f aca="false">Flights!$K$13</f>
        <v>BC</v>
      </c>
      <c r="G303" s="57" t="s">
        <v>411</v>
      </c>
      <c r="H303" s="57" t="s">
        <v>369</v>
      </c>
      <c r="I303" s="57" t="s">
        <v>490</v>
      </c>
      <c r="J303" s="57" t="s">
        <v>499</v>
      </c>
      <c r="K303" s="67" t="s">
        <v>492</v>
      </c>
      <c r="L303" s="67" t="s">
        <v>875</v>
      </c>
      <c r="M303" s="67" t="s">
        <v>442</v>
      </c>
      <c r="N303" s="67" t="s">
        <v>374</v>
      </c>
      <c r="O303" s="67" t="s">
        <v>871</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file",IF(BL303=0,"INVALID – evidence needs a traceable reference (number, file name or link)",IF(OR(LEN(AX303)&lt;2,ISNUMBER(MATCH(AX303,L_Placeholder,0))),"INVALID – verifier missing",IF(AX303=AU303,"INVALID – verifier must be someone other than the PIC",IF(BH303=1,"INVALID – result not yet available (awaiting / TBC)",IF(AND(AQ303=1,OR(OR(LEN(AY303)&lt;3,ISNUMBER(MATCH(AY303,L_Placeholder,0))),BJ303=1)),"INVALID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CA","")&amp;IF(AND(LEN(BA303)&gt;=2,ISNA(MATCH(BA303,L_Placeholder,0)),TRIM(AB303)=""),"INVALID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")))/(LEN(L_PendNeg)+1)),1,0),1)</f>
        <v>0</v>
      </c>
      <c r="BK303" s="61" t="n">
        <f aca="false">IFERROR(IF(SUMPRODUCT((LEN(BF303)-LEN(SUBSTITUTE(BF303," "&amp;L_PendStrict&amp;" "," ")))/(LEN(L_PendStrict)+1))&gt;SUMPRODUCT((LEN(BF303)-LEN(SUBSTITUTE(BF303," "&amp;L_PendNeg&amp;" "," ")))/(LEN(L_PendNeg)+1)),1,0),1)</f>
        <v>0</v>
      </c>
      <c r="BL303" s="61" t="n">
        <f aca="false">IFERROR(IF(OR(SUMPRODUCT(--ISNUMBER(FIND({"0","1","2","3","4","5","6","7","8","9"},Z303)))&gt;0,SUMPRODUCT(--ISNUMBER(SEARCH({"http","www.","\",".pdf",".jpg",".jpeg",".png",".heic",".xls",".doc",".msg",".eml"},Z303)))&gt;0),1,0),0)</f>
        <v>0</v>
      </c>
    </row>
    <row r="304" customFormat="false" ht="116.25" hidden="false" customHeight="true" outlineLevel="0" collapsed="false">
      <c r="A304" s="57" t="s">
        <v>876</v>
      </c>
      <c r="B304" s="57" t="s">
        <v>246</v>
      </c>
      <c r="C304" s="57" t="str">
        <f aca="false">Flights!$F$13</f>
        <v>MH0753</v>
      </c>
      <c r="D304" s="58" t="n">
        <f aca="false">Flights!$D$13</f>
        <v>46306</v>
      </c>
      <c r="E304" s="57" t="str">
        <f aca="false">Flights!$G$13&amp;"-"&amp;Flights!$H$13</f>
        <v>HAN-KUL</v>
      </c>
      <c r="F304" s="57" t="str">
        <f aca="false">Flights!$K$13</f>
        <v>BC</v>
      </c>
      <c r="G304" s="57" t="s">
        <v>411</v>
      </c>
      <c r="H304" s="57" t="s">
        <v>369</v>
      </c>
      <c r="I304" s="57" t="s">
        <v>490</v>
      </c>
      <c r="J304" s="57" t="s">
        <v>502</v>
      </c>
      <c r="K304" s="67" t="s">
        <v>492</v>
      </c>
      <c r="L304" s="67" t="s">
        <v>877</v>
      </c>
      <c r="M304" s="67" t="s">
        <v>442</v>
      </c>
      <c r="N304" s="67" t="s">
        <v>435</v>
      </c>
      <c r="O304" s="67" t="s">
        <v>878</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file",IF(BL304=0,"INVALID – evidence needs a traceable reference (number, file name or link)",IF(OR(LEN(AX304)&lt;2,ISNUMBER(MATCH(AX304,L_Placeholder,0))),"INVALID – verifier missing",IF(AX304=AU304,"INVALID – verifier must be someone other than the PIC",IF(BH304=1,"INVALID – result not yet available (awaiting / TBC)",IF(AND(AQ304=1,OR(OR(LEN(AY304)&lt;3,ISNUMBER(MATCH(AY304,L_Placeholder,0))),BJ304=1)),"INVALID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CA","")&amp;IF(AND(LEN(BA304)&gt;=2,ISNA(MATCH(BA304,L_Placeholder,0)),TRIM(AB304)=""),"INVALID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")))/(LEN(L_PendNeg)+1)),1,0),1)</f>
        <v>0</v>
      </c>
      <c r="BK304" s="61" t="n">
        <f aca="false">IFERROR(IF(SUMPRODUCT((LEN(BF304)-LEN(SUBSTITUTE(BF304," "&amp;L_PendStrict&amp;" "," ")))/(LEN(L_PendStrict)+1))&gt;SUMPRODUCT((LEN(BF304)-LEN(SUBSTITUTE(BF304," "&amp;L_PendNeg&amp;" "," ")))/(LEN(L_PendNeg)+1)),1,0),1)</f>
        <v>0</v>
      </c>
      <c r="BL304" s="61" t="n">
        <f aca="false">IFERROR(IF(OR(SUMPRODUCT(--ISNUMBER(FIND({"0","1","2","3","4","5","6","7","8","9"},Z304)))&gt;0,SUMPRODUCT(--ISNUMBER(SEARCH({"http","www.","\",".pdf",".jpg",".jpeg",".png",".heic",".xls",".doc",".msg",".eml"},Z304)))&gt;0),1,0),0)</f>
        <v>0</v>
      </c>
    </row>
    <row r="305" customFormat="false" ht="116.25" hidden="false" customHeight="true" outlineLevel="0" collapsed="false">
      <c r="A305" s="57" t="s">
        <v>879</v>
      </c>
      <c r="B305" s="57" t="s">
        <v>246</v>
      </c>
      <c r="C305" s="57" t="str">
        <f aca="false">Flights!$F$13</f>
        <v>MH0753</v>
      </c>
      <c r="D305" s="58" t="n">
        <f aca="false">Flights!$D$13</f>
        <v>46306</v>
      </c>
      <c r="E305" s="57" t="str">
        <f aca="false">Flights!$G$13&amp;"-"&amp;Flights!$H$13</f>
        <v>HAN-KUL</v>
      </c>
      <c r="F305" s="57" t="str">
        <f aca="false">Flights!$K$13</f>
        <v>BC</v>
      </c>
      <c r="G305" s="57" t="s">
        <v>411</v>
      </c>
      <c r="H305" s="57" t="s">
        <v>369</v>
      </c>
      <c r="I305" s="57" t="s">
        <v>490</v>
      </c>
      <c r="J305" s="57" t="s">
        <v>506</v>
      </c>
      <c r="K305" s="67" t="s">
        <v>492</v>
      </c>
      <c r="L305" s="67" t="s">
        <v>880</v>
      </c>
      <c r="M305" s="67" t="s">
        <v>442</v>
      </c>
      <c r="N305" s="67" t="s">
        <v>435</v>
      </c>
      <c r="O305" s="67" t="s">
        <v>878</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file",IF(BL305=0,"INVALID – evidence needs a traceable reference (number, file name or link)",IF(OR(LEN(AX305)&lt;2,ISNUMBER(MATCH(AX305,L_Placeholder,0))),"INVALID – verifier missing",IF(AX305=AU305,"INVALID – verifier must be someone other than the PIC",IF(BH305=1,"INVALID – result not yet available (awaiting / TBC)",IF(AND(AQ305=1,OR(OR(LEN(AY305)&lt;3,ISNUMBER(MATCH(AY305,L_Placeholder,0))),BJ305=1)),"INVALID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CA","")&amp;IF(AND(LEN(BA305)&gt;=2,ISNA(MATCH(BA305,L_Placeholder,0)),TRIM(AB305)=""),"INVALID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")))/(LEN(L_PendNeg)+1)),1,0),1)</f>
        <v>0</v>
      </c>
      <c r="BK305" s="61" t="n">
        <f aca="false">IFERROR(IF(SUMPRODUCT((LEN(BF305)-LEN(SUBSTITUTE(BF305," "&amp;L_PendStrict&amp;" "," ")))/(LEN(L_PendStrict)+1))&gt;SUMPRODUCT((LEN(BF305)-LEN(SUBSTITUTE(BF305," "&amp;L_PendNeg&amp;" "," ")))/(LEN(L_PendNeg)+1)),1,0),1)</f>
        <v>0</v>
      </c>
      <c r="BL305" s="61" t="n">
        <f aca="false">IFERROR(IF(OR(SUMPRODUCT(--ISNUMBER(FIND({"0","1","2","3","4","5","6","7","8","9"},Z305)))&gt;0,SUMPRODUCT(--ISNUMBER(SEARCH({"http","www.","\",".pdf",".jpg",".jpeg",".png",".heic",".xls",".doc",".msg",".eml"},Z305)))&gt;0),1,0),0)</f>
        <v>0</v>
      </c>
    </row>
    <row r="306" customFormat="false" ht="54" hidden="false" customHeight="true" outlineLevel="0" collapsed="false">
      <c r="A306" s="57" t="s">
        <v>881</v>
      </c>
      <c r="B306" s="57" t="s">
        <v>246</v>
      </c>
      <c r="C306" s="57" t="str">
        <f aca="false">Flights!$F$13</f>
        <v>MH0753</v>
      </c>
      <c r="D306" s="58" t="n">
        <f aca="false">Flights!$D$13</f>
        <v>46306</v>
      </c>
      <c r="E306" s="57" t="str">
        <f aca="false">Flights!$G$13&amp;"-"&amp;Flights!$H$13</f>
        <v>HAN-KUL</v>
      </c>
      <c r="F306" s="57" t="str">
        <f aca="false">Flights!$K$13</f>
        <v>BC</v>
      </c>
      <c r="G306" s="57" t="s">
        <v>411</v>
      </c>
      <c r="H306" s="57" t="s">
        <v>369</v>
      </c>
      <c r="I306" s="57" t="s">
        <v>490</v>
      </c>
      <c r="J306" s="57" t="s">
        <v>509</v>
      </c>
      <c r="K306" s="67" t="s">
        <v>510</v>
      </c>
      <c r="L306" s="67" t="s">
        <v>882</v>
      </c>
      <c r="M306" s="67" t="s">
        <v>442</v>
      </c>
      <c r="N306" s="67" t="s">
        <v>374</v>
      </c>
      <c r="O306" s="67" t="s">
        <v>883</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file",IF(BL306=0,"INVALID – evidence needs a traceable reference (number, file name or link)",IF(OR(LEN(AX306)&lt;2,ISNUMBER(MATCH(AX306,L_Placeholder,0))),"INVALID – verifier missing",IF(AX306=AU306,"INVALID – verifier must be someone other than the PIC",IF(BH306=1,"INVALID – result not yet available (awaiting / TBC)",IF(AND(AQ306=1,OR(OR(LEN(AY306)&lt;3,ISNUMBER(MATCH(AY306,L_Placeholder,0))),BJ306=1)),"INVALID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CA","")&amp;IF(AND(LEN(BA306)&gt;=2,ISNA(MATCH(BA306,L_Placeholder,0)),TRIM(AB306)=""),"INVALID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")))/(LEN(L_PendNeg)+1)),1,0),1)</f>
        <v>0</v>
      </c>
      <c r="BK306" s="61" t="n">
        <f aca="false">IFERROR(IF(SUMPRODUCT((LEN(BF306)-LEN(SUBSTITUTE(BF306," "&amp;L_PendStrict&amp;" "," ")))/(LEN(L_PendStrict)+1))&gt;SUMPRODUCT((LEN(BF306)-LEN(SUBSTITUTE(BF306," "&amp;L_PendNeg&amp;" "," ")))/(LEN(L_PendNeg)+1)),1,0),1)</f>
        <v>0</v>
      </c>
      <c r="BL306" s="61" t="n">
        <f aca="false">IFERROR(IF(OR(SUMPRODUCT(--ISNUMBER(FIND({"0","1","2","3","4","5","6","7","8","9"},Z306)))&gt;0,SUMPRODUCT(--ISNUMBER(SEARCH({"http","www.","\",".pdf",".jpg",".jpeg",".png",".heic",".xls",".doc",".msg",".eml"},Z306)))&gt;0),1,0),0)</f>
        <v>0</v>
      </c>
    </row>
    <row r="307" customFormat="false" ht="41.25" hidden="false" customHeight="true" outlineLevel="0" collapsed="false">
      <c r="A307" s="57" t="s">
        <v>884</v>
      </c>
      <c r="B307" s="57" t="s">
        <v>246</v>
      </c>
      <c r="C307" s="57" t="str">
        <f aca="false">Flights!$F$13</f>
        <v>MH0753</v>
      </c>
      <c r="D307" s="58" t="n">
        <f aca="false">Flights!$D$13</f>
        <v>46306</v>
      </c>
      <c r="E307" s="57" t="str">
        <f aca="false">Flights!$G$13&amp;"-"&amp;Flights!$H$13</f>
        <v>HAN-KUL</v>
      </c>
      <c r="F307" s="57" t="str">
        <f aca="false">Flights!$K$13</f>
        <v>BC</v>
      </c>
      <c r="G307" s="57" t="s">
        <v>411</v>
      </c>
      <c r="H307" s="57" t="s">
        <v>369</v>
      </c>
      <c r="I307" s="57" t="s">
        <v>490</v>
      </c>
      <c r="J307" s="57" t="s">
        <v>514</v>
      </c>
      <c r="K307" s="67" t="s">
        <v>492</v>
      </c>
      <c r="L307" s="67" t="s">
        <v>885</v>
      </c>
      <c r="M307" s="67" t="s">
        <v>442</v>
      </c>
      <c r="N307" s="67" t="s">
        <v>374</v>
      </c>
      <c r="O307" s="67" t="s">
        <v>871</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file",IF(BL307=0,"INVALID – evidence needs a traceable reference (number, file name or link)",IF(OR(LEN(AX307)&lt;2,ISNUMBER(MATCH(AX307,L_Placeholder,0))),"INVALID – verifier missing",IF(AX307=AU307,"INVALID – verifier must be someone other than the PIC",IF(BH307=1,"INVALID – result not yet available (awaiting / TBC)",IF(AND(AQ307=1,OR(OR(LEN(AY307)&lt;3,ISNUMBER(MATCH(AY307,L_Placeholder,0))),BJ307=1)),"INVALID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CA","")&amp;IF(AND(LEN(BA307)&gt;=2,ISNA(MATCH(BA307,L_Placeholder,0)),TRIM(AB307)=""),"INVALID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")))/(LEN(L_PendNeg)+1)),1,0),1)</f>
        <v>0</v>
      </c>
      <c r="BK307" s="61" t="n">
        <f aca="false">IFERROR(IF(SUMPRODUCT((LEN(BF307)-LEN(SUBSTITUTE(BF307," "&amp;L_PendStrict&amp;" "," ")))/(LEN(L_PendStrict)+1))&gt;SUMPRODUCT((LEN(BF307)-LEN(SUBSTITUTE(BF307," "&amp;L_PendNeg&amp;" "," ")))/(LEN(L_PendNeg)+1)),1,0),1)</f>
        <v>0</v>
      </c>
      <c r="BL307" s="61" t="n">
        <f aca="false">IFERROR(IF(OR(SUMPRODUCT(--ISNUMBER(FIND({"0","1","2","3","4","5","6","7","8","9"},Z307)))&gt;0,SUMPRODUCT(--ISNUMBER(SEARCH({"http","www.","\",".pdf",".jpg",".jpeg",".png",".heic",".xls",".doc",".msg",".eml"},Z307)))&gt;0),1,0),0)</f>
        <v>0</v>
      </c>
    </row>
    <row r="308" customFormat="false" ht="41.25" hidden="false" customHeight="true" outlineLevel="0" collapsed="false">
      <c r="A308" s="57" t="s">
        <v>886</v>
      </c>
      <c r="B308" s="57" t="s">
        <v>246</v>
      </c>
      <c r="C308" s="57" t="str">
        <f aca="false">Flights!$F$13</f>
        <v>MH0753</v>
      </c>
      <c r="D308" s="58" t="n">
        <f aca="false">Flights!$D$13</f>
        <v>46306</v>
      </c>
      <c r="E308" s="57" t="str">
        <f aca="false">Flights!$G$13&amp;"-"&amp;Flights!$H$13</f>
        <v>HAN-KUL</v>
      </c>
      <c r="F308" s="57" t="str">
        <f aca="false">Flights!$K$13</f>
        <v>BC</v>
      </c>
      <c r="G308" s="57" t="s">
        <v>411</v>
      </c>
      <c r="H308" s="57" t="s">
        <v>369</v>
      </c>
      <c r="I308" s="57" t="s">
        <v>438</v>
      </c>
      <c r="J308" s="57" t="s">
        <v>517</v>
      </c>
      <c r="K308" s="67" t="s">
        <v>440</v>
      </c>
      <c r="L308" s="67" t="s">
        <v>887</v>
      </c>
      <c r="M308" s="67" t="s">
        <v>442</v>
      </c>
      <c r="N308" s="67" t="s">
        <v>374</v>
      </c>
      <c r="O308" s="67" t="s">
        <v>871</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file",IF(BL308=0,"INVALID – evidence needs a traceable reference (number, file name or link)",IF(OR(LEN(AX308)&lt;2,ISNUMBER(MATCH(AX308,L_Placeholder,0))),"INVALID – verifier missing",IF(AX308=AU308,"INVALID – verifier must be someone other than the PIC",IF(BH308=1,"INVALID – result not yet available (awaiting / TBC)",IF(AND(AQ308=1,OR(OR(LEN(AY308)&lt;3,ISNUMBER(MATCH(AY308,L_Placeholder,0))),BJ308=1)),"INVALID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CA","")&amp;IF(AND(LEN(BA308)&gt;=2,ISNA(MATCH(BA308,L_Placeholder,0)),TRIM(AB308)=""),"INVALID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")))/(LEN(L_PendNeg)+1)),1,0),1)</f>
        <v>0</v>
      </c>
      <c r="BK308" s="61" t="n">
        <f aca="false">IFERROR(IF(SUMPRODUCT((LEN(BF308)-LEN(SUBSTITUTE(BF308," "&amp;L_PendStrict&amp;" "," ")))/(LEN(L_PendStrict)+1))&gt;SUMPRODUCT((LEN(BF308)-LEN(SUBSTITUTE(BF308," "&amp;L_PendNeg&amp;" "," ")))/(LEN(L_PendNeg)+1)),1,0),1)</f>
        <v>0</v>
      </c>
      <c r="BL308" s="61" t="n">
        <f aca="false">IFERROR(IF(OR(SUMPRODUCT(--ISNUMBER(FIND({"0","1","2","3","4","5","6","7","8","9"},Z308)))&gt;0,SUMPRODUCT(--ISNUMBER(SEARCH({"http","www.","\",".pdf",".jpg",".jpeg",".png",".heic",".xls",".doc",".msg",".eml"},Z308)))&gt;0),1,0),0)</f>
        <v>0</v>
      </c>
    </row>
    <row r="309" customFormat="false" ht="41.25" hidden="false" customHeight="true" outlineLevel="0" collapsed="false">
      <c r="A309" s="57" t="s">
        <v>888</v>
      </c>
      <c r="B309" s="57" t="s">
        <v>246</v>
      </c>
      <c r="C309" s="57" t="str">
        <f aca="false">Flights!$F$13</f>
        <v>MH0753</v>
      </c>
      <c r="D309" s="58" t="n">
        <f aca="false">Flights!$D$13</f>
        <v>46306</v>
      </c>
      <c r="E309" s="57" t="str">
        <f aca="false">Flights!$G$13&amp;"-"&amp;Flights!$H$13</f>
        <v>HAN-KUL</v>
      </c>
      <c r="F309" s="57" t="str">
        <f aca="false">Flights!$K$13</f>
        <v>BC</v>
      </c>
      <c r="G309" s="57" t="s">
        <v>411</v>
      </c>
      <c r="H309" s="57" t="s">
        <v>369</v>
      </c>
      <c r="I309" s="57" t="s">
        <v>438</v>
      </c>
      <c r="J309" s="57" t="s">
        <v>520</v>
      </c>
      <c r="K309" s="67" t="s">
        <v>440</v>
      </c>
      <c r="L309" s="67" t="s">
        <v>889</v>
      </c>
      <c r="M309" s="67" t="s">
        <v>442</v>
      </c>
      <c r="N309" s="67" t="s">
        <v>374</v>
      </c>
      <c r="O309" s="67" t="s">
        <v>871</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file",IF(BL309=0,"INVALID – evidence needs a traceable reference (number, file name or link)",IF(OR(LEN(AX309)&lt;2,ISNUMBER(MATCH(AX309,L_Placeholder,0))),"INVALID – verifier missing",IF(AX309=AU309,"INVALID – verifier must be someone other than the PIC",IF(BH309=1,"INVALID – result not yet available (awaiting / TBC)",IF(AND(AQ309=1,OR(OR(LEN(AY309)&lt;3,ISNUMBER(MATCH(AY309,L_Placeholder,0))),BJ309=1)),"INVALID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CA","")&amp;IF(AND(LEN(BA309)&gt;=2,ISNA(MATCH(BA309,L_Placeholder,0)),TRIM(AB309)=""),"INVALID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")))/(LEN(L_PendNeg)+1)),1,0),1)</f>
        <v>0</v>
      </c>
      <c r="BK309" s="61" t="n">
        <f aca="false">IFERROR(IF(SUMPRODUCT((LEN(BF309)-LEN(SUBSTITUTE(BF309," "&amp;L_PendStrict&amp;" "," ")))/(LEN(L_PendStrict)+1))&gt;SUMPRODUCT((LEN(BF309)-LEN(SUBSTITUTE(BF309," "&amp;L_PendNeg&amp;" "," ")))/(LEN(L_PendNeg)+1)),1,0),1)</f>
        <v>0</v>
      </c>
      <c r="BL309" s="61" t="n">
        <f aca="false">IFERROR(IF(OR(SUMPRODUCT(--ISNUMBER(FIND({"0","1","2","3","4","5","6","7","8","9"},Z309)))&gt;0,SUMPRODUCT(--ISNUMBER(SEARCH({"http","www.","\",".pdf",".jpg",".jpeg",".png",".heic",".xls",".doc",".msg",".eml"},Z309)))&gt;0),1,0),0)</f>
        <v>0</v>
      </c>
    </row>
    <row r="310" customFormat="false" ht="39.75" hidden="false" customHeight="true" outlineLevel="0" collapsed="false">
      <c r="A310" s="57" t="s">
        <v>890</v>
      </c>
      <c r="B310" s="57" t="s">
        <v>246</v>
      </c>
      <c r="C310" s="57" t="str">
        <f aca="false">Flights!$F$13</f>
        <v>MH0753</v>
      </c>
      <c r="D310" s="58" t="n">
        <f aca="false">Flights!$D$13</f>
        <v>46306</v>
      </c>
      <c r="E310" s="57" t="str">
        <f aca="false">Flights!$G$13&amp;"-"&amp;Flights!$H$13</f>
        <v>HAN-KUL</v>
      </c>
      <c r="F310" s="57" t="str">
        <f aca="false">Flights!$K$13</f>
        <v>BC</v>
      </c>
      <c r="G310" s="57" t="s">
        <v>450</v>
      </c>
      <c r="H310" s="57" t="s">
        <v>451</v>
      </c>
      <c r="I310" s="57" t="s">
        <v>370</v>
      </c>
      <c r="J310" s="57" t="s">
        <v>452</v>
      </c>
      <c r="K310" s="67" t="s">
        <v>417</v>
      </c>
      <c r="L310" s="67" t="s">
        <v>453</v>
      </c>
      <c r="M310" s="67"/>
      <c r="N310" s="67" t="s">
        <v>374</v>
      </c>
      <c r="O310" s="67" t="s">
        <v>454</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file",IF(BL310=0,"INVALID – evidence needs a traceable reference (number, file name or link)",IF(OR(LEN(AX310)&lt;2,ISNUMBER(MATCH(AX310,L_Placeholder,0))),"INVALID – verifier missing",IF(AX310=AU310,"INVALID – verifier must be someone other than the PIC",IF(BH310=1,"INVALID – result not yet available (awaiting / TBC)",IF(AND(AQ310=1,OR(OR(LEN(AY310)&lt;3,ISNUMBER(MATCH(AY310,L_Placeholder,0))),BJ310=1)),"INVALID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CA","")&amp;IF(AND(LEN(BA310)&gt;=2,ISNA(MATCH(BA310,L_Placeholder,0)),TRIM(AB310)=""),"INVALID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IFERROR(IF(OR(SUMPRODUCT(--ISNUMBER(FIND({"0","1","2","3","4","5","6","7","8","9"},Z310)))&gt;0,SUMPRODUCT(--ISNUMBER(SEARCH({"http","www.","\",".pdf",".jpg",".jpeg",".png",".heic",".xls",".doc",".msg",".eml"},Z310)))&gt;0),1,0),0)</f>
        <v>0</v>
      </c>
    </row>
    <row r="311" customFormat="false" ht="39.75" hidden="false" customHeight="true" outlineLevel="0" collapsed="false">
      <c r="A311" s="57" t="s">
        <v>891</v>
      </c>
      <c r="B311" s="57" t="s">
        <v>246</v>
      </c>
      <c r="C311" s="57" t="str">
        <f aca="false">Flights!$F$13</f>
        <v>MH0753</v>
      </c>
      <c r="D311" s="58" t="n">
        <f aca="false">Flights!$D$13</f>
        <v>46306</v>
      </c>
      <c r="E311" s="57" t="str">
        <f aca="false">Flights!$G$13&amp;"-"&amp;Flights!$H$13</f>
        <v>HAN-KUL</v>
      </c>
      <c r="F311" s="57" t="str">
        <f aca="false">Flights!$K$13</f>
        <v>BC</v>
      </c>
      <c r="G311" s="57" t="s">
        <v>450</v>
      </c>
      <c r="H311" s="57" t="s">
        <v>451</v>
      </c>
      <c r="I311" s="57" t="s">
        <v>419</v>
      </c>
      <c r="J311" s="57" t="s">
        <v>456</v>
      </c>
      <c r="K311" s="67" t="s">
        <v>417</v>
      </c>
      <c r="L311" s="67" t="s">
        <v>453</v>
      </c>
      <c r="M311" s="67"/>
      <c r="N311" s="67" t="s">
        <v>374</v>
      </c>
      <c r="O311" s="67" t="s">
        <v>454</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file",IF(BL311=0,"INVALID – evidence needs a traceable reference (number, file name or link)",IF(OR(LEN(AX311)&lt;2,ISNUMBER(MATCH(AX311,L_Placeholder,0))),"INVALID – verifier missing",IF(AX311=AU311,"INVALID – verifier must be someone other than the PIC",IF(BH311=1,"INVALID – result not yet available (awaiting / TBC)",IF(AND(AQ311=1,OR(OR(LEN(AY311)&lt;3,ISNUMBER(MATCH(AY311,L_Placeholder,0))),BJ311=1)),"INVALID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CA","")&amp;IF(AND(LEN(BA311)&gt;=2,ISNA(MATCH(BA311,L_Placeholder,0)),TRIM(AB311)=""),"INVALID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IFERROR(IF(OR(SUMPRODUCT(--ISNUMBER(FIND({"0","1","2","3","4","5","6","7","8","9"},Z311)))&gt;0,SUMPRODUCT(--ISNUMBER(SEARCH({"http","www.","\",".pdf",".jpg",".jpeg",".png",".heic",".xls",".doc",".msg",".eml"},Z311)))&gt;0),1,0),0)</f>
        <v>0</v>
      </c>
    </row>
    <row r="312" customFormat="false" ht="41.25" hidden="false" customHeight="true" outlineLevel="0" collapsed="false">
      <c r="A312" s="57" t="s">
        <v>892</v>
      </c>
      <c r="B312" s="57" t="s">
        <v>246</v>
      </c>
      <c r="C312" s="57" t="str">
        <f aca="false">Flights!$F$13</f>
        <v>MH0753</v>
      </c>
      <c r="D312" s="58" t="n">
        <f aca="false">Flights!$D$13</f>
        <v>46306</v>
      </c>
      <c r="E312" s="57" t="str">
        <f aca="false">Flights!$G$13&amp;"-"&amp;Flights!$H$13</f>
        <v>HAN-KUL</v>
      </c>
      <c r="F312" s="57" t="str">
        <f aca="false">Flights!$K$13</f>
        <v>BC</v>
      </c>
      <c r="G312" s="57" t="s">
        <v>450</v>
      </c>
      <c r="H312" s="57" t="s">
        <v>451</v>
      </c>
      <c r="I312" s="57" t="s">
        <v>431</v>
      </c>
      <c r="J312" s="57" t="s">
        <v>525</v>
      </c>
      <c r="K312" s="67" t="s">
        <v>486</v>
      </c>
      <c r="L312" s="67" t="s">
        <v>867</v>
      </c>
      <c r="M312" s="67" t="s">
        <v>442</v>
      </c>
      <c r="N312" s="67" t="s">
        <v>374</v>
      </c>
      <c r="O312" s="67" t="s">
        <v>526</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file",IF(BL312=0,"INVALID – evidence needs a traceable reference (number, file name or link)",IF(OR(LEN(AX312)&lt;2,ISNUMBER(MATCH(AX312,L_Placeholder,0))),"INVALID – verifier missing",IF(AX312=AU312,"INVALID – verifier must be someone other than the PIC",IF(BH312=1,"INVALID – result not yet available (awaiting / TBC)",IF(AND(AQ312=1,OR(OR(LEN(AY312)&lt;3,ISNUMBER(MATCH(AY312,L_Placeholder,0))),BJ312=1)),"INVALID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CA","")&amp;IF(AND(LEN(BA312)&gt;=2,ISNA(MATCH(BA312,L_Placeholder,0)),TRIM(AB312)=""),"INVALID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IFERROR(IF(OR(SUMPRODUCT(--ISNUMBER(FIND({"0","1","2","3","4","5","6","7","8","9"},Z312)))&gt;0,SUMPRODUCT(--ISNUMBER(SEARCH({"http","www.","\",".pdf",".jpg",".jpeg",".png",".heic",".xls",".doc",".msg",".eml"},Z312)))&gt;0),1,0),0)</f>
        <v>0</v>
      </c>
    </row>
    <row r="313" customFormat="false" ht="39.75" hidden="false" customHeight="true" outlineLevel="0" collapsed="false">
      <c r="A313" s="57" t="s">
        <v>893</v>
      </c>
      <c r="B313" s="57" t="s">
        <v>246</v>
      </c>
      <c r="C313" s="57" t="str">
        <f aca="false">Flights!$F$13</f>
        <v>MH0753</v>
      </c>
      <c r="D313" s="58" t="n">
        <f aca="false">Flights!$D$13</f>
        <v>46306</v>
      </c>
      <c r="E313" s="57" t="str">
        <f aca="false">Flights!$G$13&amp;"-"&amp;Flights!$H$13</f>
        <v>HAN-KUL</v>
      </c>
      <c r="F313" s="57" t="str">
        <f aca="false">Flights!$K$13</f>
        <v>BC</v>
      </c>
      <c r="G313" s="57" t="s">
        <v>450</v>
      </c>
      <c r="H313" s="57" t="s">
        <v>451</v>
      </c>
      <c r="I313" s="57" t="s">
        <v>490</v>
      </c>
      <c r="J313" s="57" t="s">
        <v>528</v>
      </c>
      <c r="K313" s="67" t="s">
        <v>492</v>
      </c>
      <c r="L313" s="67" t="s">
        <v>870</v>
      </c>
      <c r="M313" s="67" t="s">
        <v>442</v>
      </c>
      <c r="N313" s="67" t="s">
        <v>374</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file",IF(BL313=0,"INVALID – evidence needs a traceable reference (number, file name or link)",IF(OR(LEN(AX313)&lt;2,ISNUMBER(MATCH(AX313,L_Placeholder,0))),"INVALID – verifier missing",IF(AX313=AU313,"INVALID – verifier must be someone other than the PIC",IF(BH313=1,"INVALID – result not yet available (awaiting / TBC)",IF(AND(AQ313=1,OR(OR(LEN(AY313)&lt;3,ISNUMBER(MATCH(AY313,L_Placeholder,0))),BJ313=1)),"INVALID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CA","")&amp;IF(AND(LEN(BA313)&gt;=2,ISNA(MATCH(BA313,L_Placeholder,0)),TRIM(AB313)=""),"INVALID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IFERROR(IF(OR(SUMPRODUCT(--ISNUMBER(FIND({"0","1","2","3","4","5","6","7","8","9"},Z313)))&gt;0,SUMPRODUCT(--ISNUMBER(SEARCH({"http","www.","\",".pdf",".jpg",".jpeg",".png",".heic",".xls",".doc",".msg",".eml"},Z313)))&gt;0),1,0),0)</f>
        <v>0</v>
      </c>
    </row>
    <row r="314" customFormat="false" ht="39.75" hidden="false" customHeight="true" outlineLevel="0" collapsed="false">
      <c r="A314" s="57" t="s">
        <v>894</v>
      </c>
      <c r="B314" s="57" t="s">
        <v>246</v>
      </c>
      <c r="C314" s="57" t="str">
        <f aca="false">Flights!$F$13</f>
        <v>MH0753</v>
      </c>
      <c r="D314" s="58" t="n">
        <f aca="false">Flights!$D$13</f>
        <v>46306</v>
      </c>
      <c r="E314" s="57" t="str">
        <f aca="false">Flights!$G$13&amp;"-"&amp;Flights!$H$13</f>
        <v>HAN-KUL</v>
      </c>
      <c r="F314" s="57" t="str">
        <f aca="false">Flights!$K$13</f>
        <v>BC</v>
      </c>
      <c r="G314" s="57" t="s">
        <v>450</v>
      </c>
      <c r="H314" s="57" t="s">
        <v>451</v>
      </c>
      <c r="I314" s="57" t="s">
        <v>490</v>
      </c>
      <c r="J314" s="57" t="s">
        <v>530</v>
      </c>
      <c r="K314" s="67" t="s">
        <v>492</v>
      </c>
      <c r="L314" s="67" t="s">
        <v>873</v>
      </c>
      <c r="M314" s="67" t="s">
        <v>442</v>
      </c>
      <c r="N314" s="67" t="s">
        <v>374</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file",IF(BL314=0,"INVALID – evidence needs a traceable reference (number, file name or link)",IF(OR(LEN(AX314)&lt;2,ISNUMBER(MATCH(AX314,L_Placeholder,0))),"INVALID – verifier missing",IF(AX314=AU314,"INVALID – verifier must be someone other than the PIC",IF(BH314=1,"INVALID – result not yet available (awaiting / TBC)",IF(AND(AQ314=1,OR(OR(LEN(AY314)&lt;3,ISNUMBER(MATCH(AY314,L_Placeholder,0))),BJ314=1)),"INVALID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CA","")&amp;IF(AND(LEN(BA314)&gt;=2,ISNA(MATCH(BA314,L_Placeholder,0)),TRIM(AB314)=""),"INVALID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IFERROR(IF(OR(SUMPRODUCT(--ISNUMBER(FIND({"0","1","2","3","4","5","6","7","8","9"},Z314)))&gt;0,SUMPRODUCT(--ISNUMBER(SEARCH({"http","www.","\",".pdf",".jpg",".jpeg",".png",".heic",".xls",".doc",".msg",".eml"},Z314)))&gt;0),1,0),0)</f>
        <v>0</v>
      </c>
    </row>
    <row r="315" customFormat="false" ht="39.75" hidden="false" customHeight="true" outlineLevel="0" collapsed="false">
      <c r="A315" s="57" t="s">
        <v>895</v>
      </c>
      <c r="B315" s="57" t="s">
        <v>246</v>
      </c>
      <c r="C315" s="57" t="str">
        <f aca="false">Flights!$F$13</f>
        <v>MH0753</v>
      </c>
      <c r="D315" s="58" t="n">
        <f aca="false">Flights!$D$13</f>
        <v>46306</v>
      </c>
      <c r="E315" s="57" t="str">
        <f aca="false">Flights!$G$13&amp;"-"&amp;Flights!$H$13</f>
        <v>HAN-KUL</v>
      </c>
      <c r="F315" s="57" t="str">
        <f aca="false">Flights!$K$13</f>
        <v>BC</v>
      </c>
      <c r="G315" s="57" t="s">
        <v>450</v>
      </c>
      <c r="H315" s="57" t="s">
        <v>451</v>
      </c>
      <c r="I315" s="57" t="s">
        <v>490</v>
      </c>
      <c r="J315" s="57" t="s">
        <v>532</v>
      </c>
      <c r="K315" s="67" t="s">
        <v>492</v>
      </c>
      <c r="L315" s="67" t="s">
        <v>875</v>
      </c>
      <c r="M315" s="67" t="s">
        <v>442</v>
      </c>
      <c r="N315" s="67" t="s">
        <v>374</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file",IF(BL315=0,"INVALID – evidence needs a traceable reference (number, file name or link)",IF(OR(LEN(AX315)&lt;2,ISNUMBER(MATCH(AX315,L_Placeholder,0))),"INVALID – verifier missing",IF(AX315=AU315,"INVALID – verifier must be someone other than the PIC",IF(BH315=1,"INVALID – result not yet available (awaiting / TBC)",IF(AND(AQ315=1,OR(OR(LEN(AY315)&lt;3,ISNUMBER(MATCH(AY315,L_Placeholder,0))),BJ315=1)),"INVALID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CA","")&amp;IF(AND(LEN(BA315)&gt;=2,ISNA(MATCH(BA315,L_Placeholder,0)),TRIM(AB315)=""),"INVALID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IFERROR(IF(OR(SUMPRODUCT(--ISNUMBER(FIND({"0","1","2","3","4","5","6","7","8","9"},Z315)))&gt;0,SUMPRODUCT(--ISNUMBER(SEARCH({"http","www.","\",".pdf",".jpg",".jpeg",".png",".heic",".xls",".doc",".msg",".eml"},Z315)))&gt;0),1,0),0)</f>
        <v>0</v>
      </c>
    </row>
    <row r="316" customFormat="false" ht="78.75" hidden="false" customHeight="true" outlineLevel="0" collapsed="false">
      <c r="A316" s="57" t="s">
        <v>896</v>
      </c>
      <c r="B316" s="57" t="s">
        <v>246</v>
      </c>
      <c r="C316" s="57" t="str">
        <f aca="false">Flights!$F$13</f>
        <v>MH0753</v>
      </c>
      <c r="D316" s="58" t="n">
        <f aca="false">Flights!$D$13</f>
        <v>46306</v>
      </c>
      <c r="E316" s="57" t="str">
        <f aca="false">Flights!$G$13&amp;"-"&amp;Flights!$H$13</f>
        <v>HAN-KUL</v>
      </c>
      <c r="F316" s="57" t="str">
        <f aca="false">Flights!$K$13</f>
        <v>BC</v>
      </c>
      <c r="G316" s="57" t="s">
        <v>450</v>
      </c>
      <c r="H316" s="57" t="s">
        <v>451</v>
      </c>
      <c r="I316" s="57" t="s">
        <v>490</v>
      </c>
      <c r="J316" s="57" t="s">
        <v>534</v>
      </c>
      <c r="K316" s="67" t="s">
        <v>492</v>
      </c>
      <c r="L316" s="67" t="s">
        <v>877</v>
      </c>
      <c r="M316" s="67" t="s">
        <v>442</v>
      </c>
      <c r="N316" s="67" t="s">
        <v>435</v>
      </c>
      <c r="O316" s="67" t="s">
        <v>535</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file",IF(BL316=0,"INVALID – evidence needs a traceable reference (number, file name or link)",IF(OR(LEN(AX316)&lt;2,ISNUMBER(MATCH(AX316,L_Placeholder,0))),"INVALID – verifier missing",IF(AX316=AU316,"INVALID – verifier must be someone other than the PIC",IF(BH316=1,"INVALID – result not yet available (awaiting / TBC)",IF(AND(AQ316=1,OR(OR(LEN(AY316)&lt;3,ISNUMBER(MATCH(AY316,L_Placeholder,0))),BJ316=1)),"INVALID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CA","")&amp;IF(AND(LEN(BA316)&gt;=2,ISNA(MATCH(BA316,L_Placeholder,0)),TRIM(AB316)=""),"INVALID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IFERROR(IF(OR(SUMPRODUCT(--ISNUMBER(FIND({"0","1","2","3","4","5","6","7","8","9"},Z316)))&gt;0,SUMPRODUCT(--ISNUMBER(SEARCH({"http","www.","\",".pdf",".jpg",".jpeg",".png",".heic",".xls",".doc",".msg",".eml"},Z316)))&gt;0),1,0),0)</f>
        <v>0</v>
      </c>
    </row>
    <row r="317" customFormat="false" ht="78.75" hidden="false" customHeight="true" outlineLevel="0" collapsed="false">
      <c r="A317" s="57" t="s">
        <v>897</v>
      </c>
      <c r="B317" s="57" t="s">
        <v>246</v>
      </c>
      <c r="C317" s="57" t="str">
        <f aca="false">Flights!$F$13</f>
        <v>MH0753</v>
      </c>
      <c r="D317" s="58" t="n">
        <f aca="false">Flights!$D$13</f>
        <v>46306</v>
      </c>
      <c r="E317" s="57" t="str">
        <f aca="false">Flights!$G$13&amp;"-"&amp;Flights!$H$13</f>
        <v>HAN-KUL</v>
      </c>
      <c r="F317" s="57" t="str">
        <f aca="false">Flights!$K$13</f>
        <v>BC</v>
      </c>
      <c r="G317" s="57" t="s">
        <v>450</v>
      </c>
      <c r="H317" s="57" t="s">
        <v>451</v>
      </c>
      <c r="I317" s="57" t="s">
        <v>490</v>
      </c>
      <c r="J317" s="57" t="s">
        <v>537</v>
      </c>
      <c r="K317" s="67" t="s">
        <v>492</v>
      </c>
      <c r="L317" s="67" t="s">
        <v>880</v>
      </c>
      <c r="M317" s="67" t="s">
        <v>442</v>
      </c>
      <c r="N317" s="67" t="s">
        <v>435</v>
      </c>
      <c r="O317" s="67" t="s">
        <v>535</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file",IF(BL317=0,"INVALID – evidence needs a traceable reference (number, file name or link)",IF(OR(LEN(AX317)&lt;2,ISNUMBER(MATCH(AX317,L_Placeholder,0))),"INVALID – verifier missing",IF(AX317=AU317,"INVALID – verifier must be someone other than the PIC",IF(BH317=1,"INVALID – result not yet available (awaiting / TBC)",IF(AND(AQ317=1,OR(OR(LEN(AY317)&lt;3,ISNUMBER(MATCH(AY317,L_Placeholder,0))),BJ317=1)),"INVALID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CA","")&amp;IF(AND(LEN(BA317)&gt;=2,ISNA(MATCH(BA317,L_Placeholder,0)),TRIM(AB317)=""),"INVALID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IFERROR(IF(OR(SUMPRODUCT(--ISNUMBER(FIND({"0","1","2","3","4","5","6","7","8","9"},Z317)))&gt;0,SUMPRODUCT(--ISNUMBER(SEARCH({"http","www.","\",".pdf",".jpg",".jpeg",".png",".heic",".xls",".doc",".msg",".eml"},Z317)))&gt;0),1,0),0)</f>
        <v>0</v>
      </c>
    </row>
    <row r="318" customFormat="false" ht="39.75" hidden="false" customHeight="true" outlineLevel="0" collapsed="false">
      <c r="A318" s="57" t="s">
        <v>898</v>
      </c>
      <c r="B318" s="57" t="s">
        <v>246</v>
      </c>
      <c r="C318" s="57" t="str">
        <f aca="false">Flights!$F$13</f>
        <v>MH0753</v>
      </c>
      <c r="D318" s="58" t="n">
        <f aca="false">Flights!$D$13</f>
        <v>46306</v>
      </c>
      <c r="E318" s="57" t="str">
        <f aca="false">Flights!$G$13&amp;"-"&amp;Flights!$H$13</f>
        <v>HAN-KUL</v>
      </c>
      <c r="F318" s="57" t="str">
        <f aca="false">Flights!$K$13</f>
        <v>BC</v>
      </c>
      <c r="G318" s="57" t="s">
        <v>450</v>
      </c>
      <c r="H318" s="57" t="s">
        <v>451</v>
      </c>
      <c r="I318" s="57" t="s">
        <v>490</v>
      </c>
      <c r="J318" s="57" t="s">
        <v>539</v>
      </c>
      <c r="K318" s="67" t="s">
        <v>510</v>
      </c>
      <c r="L318" s="67" t="s">
        <v>882</v>
      </c>
      <c r="M318" s="67" t="s">
        <v>442</v>
      </c>
      <c r="N318" s="67" t="s">
        <v>374</v>
      </c>
      <c r="O318" s="67" t="s">
        <v>540</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file",IF(BL318=0,"INVALID – evidence needs a traceable reference (number, file name or link)",IF(OR(LEN(AX318)&lt;2,ISNUMBER(MATCH(AX318,L_Placeholder,0))),"INVALID – verifier missing",IF(AX318=AU318,"INVALID – verifier must be someone other than the PIC",IF(BH318=1,"INVALID – result not yet available (awaiting / TBC)",IF(AND(AQ318=1,OR(OR(LEN(AY318)&lt;3,ISNUMBER(MATCH(AY318,L_Placeholder,0))),BJ318=1)),"INVALID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CA","")&amp;IF(AND(LEN(BA318)&gt;=2,ISNA(MATCH(BA318,L_Placeholder,0)),TRIM(AB318)=""),"INVALID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IFERROR(IF(OR(SUMPRODUCT(--ISNUMBER(FIND({"0","1","2","3","4","5","6","7","8","9"},Z318)))&gt;0,SUMPRODUCT(--ISNUMBER(SEARCH({"http","www.","\",".pdf",".jpg",".jpeg",".png",".heic",".xls",".doc",".msg",".eml"},Z318)))&gt;0),1,0),0)</f>
        <v>0</v>
      </c>
    </row>
    <row r="319" customFormat="false" ht="39.75" hidden="false" customHeight="true" outlineLevel="0" collapsed="false">
      <c r="A319" s="57" t="s">
        <v>899</v>
      </c>
      <c r="B319" s="57" t="s">
        <v>246</v>
      </c>
      <c r="C319" s="57" t="str">
        <f aca="false">Flights!$F$13</f>
        <v>MH0753</v>
      </c>
      <c r="D319" s="58" t="n">
        <f aca="false">Flights!$D$13</f>
        <v>46306</v>
      </c>
      <c r="E319" s="57" t="str">
        <f aca="false">Flights!$G$13&amp;"-"&amp;Flights!$H$13</f>
        <v>HAN-KUL</v>
      </c>
      <c r="F319" s="57" t="str">
        <f aca="false">Flights!$K$13</f>
        <v>BC</v>
      </c>
      <c r="G319" s="57" t="s">
        <v>450</v>
      </c>
      <c r="H319" s="57" t="s">
        <v>451</v>
      </c>
      <c r="I319" s="57" t="s">
        <v>490</v>
      </c>
      <c r="J319" s="57" t="s">
        <v>542</v>
      </c>
      <c r="K319" s="67" t="s">
        <v>492</v>
      </c>
      <c r="L319" s="67" t="s">
        <v>885</v>
      </c>
      <c r="M319" s="67" t="s">
        <v>442</v>
      </c>
      <c r="N319" s="67" t="s">
        <v>374</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file",IF(BL319=0,"INVALID – evidence needs a traceable reference (number, file name or link)",IF(OR(LEN(AX319)&lt;2,ISNUMBER(MATCH(AX319,L_Placeholder,0))),"INVALID – verifier missing",IF(AX319=AU319,"INVALID – verifier must be someone other than the PIC",IF(BH319=1,"INVALID – result not yet available (awaiting / TBC)",IF(AND(AQ319=1,OR(OR(LEN(AY319)&lt;3,ISNUMBER(MATCH(AY319,L_Placeholder,0))),BJ319=1)),"INVALID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CA","")&amp;IF(AND(LEN(BA319)&gt;=2,ISNA(MATCH(BA319,L_Placeholder,0)),TRIM(AB319)=""),"INVALID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IFERROR(IF(OR(SUMPRODUCT(--ISNUMBER(FIND({"0","1","2","3","4","5","6","7","8","9"},Z319)))&gt;0,SUMPRODUCT(--ISNUMBER(SEARCH({"http","www.","\",".pdf",".jpg",".jpeg",".png",".heic",".xls",".doc",".msg",".eml"},Z319)))&gt;0),1,0),0)</f>
        <v>0</v>
      </c>
    </row>
    <row r="320" customFormat="false" ht="39.75" hidden="false" customHeight="true" outlineLevel="0" collapsed="false">
      <c r="A320" s="57" t="s">
        <v>900</v>
      </c>
      <c r="B320" s="57" t="s">
        <v>246</v>
      </c>
      <c r="C320" s="57" t="str">
        <f aca="false">Flights!$F$13</f>
        <v>MH0753</v>
      </c>
      <c r="D320" s="58" t="n">
        <f aca="false">Flights!$D$13</f>
        <v>46306</v>
      </c>
      <c r="E320" s="57" t="str">
        <f aca="false">Flights!$G$13&amp;"-"&amp;Flights!$H$13</f>
        <v>HAN-KUL</v>
      </c>
      <c r="F320" s="57" t="str">
        <f aca="false">Flights!$K$13</f>
        <v>BC</v>
      </c>
      <c r="G320" s="57" t="s">
        <v>450</v>
      </c>
      <c r="H320" s="57" t="s">
        <v>451</v>
      </c>
      <c r="I320" s="57" t="s">
        <v>438</v>
      </c>
      <c r="J320" s="57" t="s">
        <v>544</v>
      </c>
      <c r="K320" s="67" t="s">
        <v>440</v>
      </c>
      <c r="L320" s="67" t="s">
        <v>887</v>
      </c>
      <c r="M320" s="67" t="s">
        <v>442</v>
      </c>
      <c r="N320" s="67" t="s">
        <v>374</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file",IF(BL320=0,"INVALID – evidence needs a traceable reference (number, file name or link)",IF(OR(LEN(AX320)&lt;2,ISNUMBER(MATCH(AX320,L_Placeholder,0))),"INVALID – verifier missing",IF(AX320=AU320,"INVALID – verifier must be someone other than the PIC",IF(BH320=1,"INVALID – result not yet available (awaiting / TBC)",IF(AND(AQ320=1,OR(OR(LEN(AY320)&lt;3,ISNUMBER(MATCH(AY320,L_Placeholder,0))),BJ320=1)),"INVALID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CA","")&amp;IF(AND(LEN(BA320)&gt;=2,ISNA(MATCH(BA320,L_Placeholder,0)),TRIM(AB320)=""),"INVALID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IFERROR(IF(OR(SUMPRODUCT(--ISNUMBER(FIND({"0","1","2","3","4","5","6","7","8","9"},Z320)))&gt;0,SUMPRODUCT(--ISNUMBER(SEARCH({"http","www.","\",".pdf",".jpg",".jpeg",".png",".heic",".xls",".doc",".msg",".eml"},Z320)))&gt;0),1,0),0)</f>
        <v>0</v>
      </c>
    </row>
    <row r="321" customFormat="false" ht="39.75" hidden="false" customHeight="true" outlineLevel="0" collapsed="false">
      <c r="A321" s="57" t="s">
        <v>901</v>
      </c>
      <c r="B321" s="57" t="s">
        <v>246</v>
      </c>
      <c r="C321" s="57" t="str">
        <f aca="false">Flights!$F$13</f>
        <v>MH0753</v>
      </c>
      <c r="D321" s="58" t="n">
        <f aca="false">Flights!$D$13</f>
        <v>46306</v>
      </c>
      <c r="E321" s="57" t="str">
        <f aca="false">Flights!$G$13&amp;"-"&amp;Flights!$H$13</f>
        <v>HAN-KUL</v>
      </c>
      <c r="F321" s="57" t="str">
        <f aca="false">Flights!$K$13</f>
        <v>BC</v>
      </c>
      <c r="G321" s="57" t="s">
        <v>450</v>
      </c>
      <c r="H321" s="57" t="s">
        <v>451</v>
      </c>
      <c r="I321" s="57" t="s">
        <v>438</v>
      </c>
      <c r="J321" s="57" t="s">
        <v>546</v>
      </c>
      <c r="K321" s="67" t="s">
        <v>440</v>
      </c>
      <c r="L321" s="67" t="s">
        <v>889</v>
      </c>
      <c r="M321" s="67" t="s">
        <v>442</v>
      </c>
      <c r="N321" s="67" t="s">
        <v>374</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file",IF(BL321=0,"INVALID – evidence needs a traceable reference (number, file name or link)",IF(OR(LEN(AX321)&lt;2,ISNUMBER(MATCH(AX321,L_Placeholder,0))),"INVALID – verifier missing",IF(AX321=AU321,"INVALID – verifier must be someone other than the PIC",IF(BH321=1,"INVALID – result not yet available (awaiting / TBC)",IF(AND(AQ321=1,OR(OR(LEN(AY321)&lt;3,ISNUMBER(MATCH(AY321,L_Placeholder,0))),BJ321=1)),"INVALID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CA","")&amp;IF(AND(LEN(BA321)&gt;=2,ISNA(MATCH(BA321,L_Placeholder,0)),TRIM(AB321)=""),"INVALID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IFERROR(IF(OR(SUMPRODUCT(--ISNUMBER(FIND({"0","1","2","3","4","5","6","7","8","9"},Z321)))&gt;0,SUMPRODUCT(--ISNUMBER(SEARCH({"http","www.","\",".pdf",".jpg",".jpeg",".png",".heic",".xls",".doc",".msg",".eml"},Z321)))&gt;0),1,0),0)</f>
        <v>0</v>
      </c>
    </row>
    <row r="322" customFormat="false" ht="39.75" hidden="false" customHeight="true" outlineLevel="0" collapsed="false">
      <c r="A322" s="57" t="s">
        <v>902</v>
      </c>
      <c r="B322" s="57" t="s">
        <v>251</v>
      </c>
      <c r="C322" s="57" t="str">
        <f aca="false">Flights!$F$14</f>
        <v>MH1140</v>
      </c>
      <c r="D322" s="58" t="n">
        <f aca="false">Flights!$D$14</f>
        <v>46307</v>
      </c>
      <c r="E322" s="57" t="str">
        <f aca="false">Flights!$G$14&amp;"-"&amp;Flights!$H$14</f>
        <v>KUL-PEN</v>
      </c>
      <c r="F322" s="57" t="str">
        <f aca="false">Flights!$K$14</f>
        <v>BC</v>
      </c>
      <c r="G322" s="57" t="s">
        <v>81</v>
      </c>
      <c r="H322" s="57" t="s">
        <v>369</v>
      </c>
      <c r="I322" s="57" t="s">
        <v>370</v>
      </c>
      <c r="J322" s="57" t="s">
        <v>371</v>
      </c>
      <c r="K322" s="67" t="s">
        <v>372</v>
      </c>
      <c r="L322" s="67" t="s">
        <v>373</v>
      </c>
      <c r="M322" s="67"/>
      <c r="N322" s="67" t="s">
        <v>374</v>
      </c>
      <c r="O322" s="67" t="s">
        <v>903</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file",IF(BL322=0,"INVALID – evidence needs a traceable reference (number, file name or link)",IF(OR(LEN(AX322)&lt;2,ISNUMBER(MATCH(AX322,L_Placeholder,0))),"INVALID – verifier missing",IF(AX322=AU322,"INVALID – verifier must be someone other than the PIC",IF(BH322=1,"INVALID – result not yet available (awaiting / TBC)",IF(AND(AQ322=1,OR(OR(LEN(AY322)&lt;3,ISNUMBER(MATCH(AY322,L_Placeholder,0))),BJ322=1)),"INVALID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CA","")&amp;IF(AND(LEN(BA322)&gt;=2,ISNA(MATCH(BA322,L_Placeholder,0)),TRIM(AB322)=""),"INVALID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")))/(LEN(L_PendNeg)+1)),1,0),1)</f>
        <v>0</v>
      </c>
      <c r="BK322" s="61" t="n">
        <f aca="false">IFERROR(IF(SUMPRODUCT((LEN(BF322)-LEN(SUBSTITUTE(BF322," "&amp;L_PendStrict&amp;" "," ")))/(LEN(L_PendStrict)+1))&gt;SUMPRODUCT((LEN(BF322)-LEN(SUBSTITUTE(BF322," "&amp;L_PendNeg&amp;" "," ")))/(LEN(L_PendNeg)+1)),1,0),1)</f>
        <v>0</v>
      </c>
      <c r="BL322" s="61" t="n">
        <f aca="false">IFERROR(IF(OR(SUMPRODUCT(--ISNUMBER(FIND({"0","1","2","3","4","5","6","7","8","9"},Z322)))&gt;0,SUMPRODUCT(--ISNUMBER(SEARCH({"http","www.","\",".pdf",".jpg",".jpeg",".png",".heic",".xls",".doc",".msg",".eml"},Z322)))&gt;0),1,0),0)</f>
        <v>0</v>
      </c>
    </row>
    <row r="323" customFormat="false" ht="41.25" hidden="false" customHeight="true" outlineLevel="0" collapsed="false">
      <c r="A323" s="57" t="s">
        <v>904</v>
      </c>
      <c r="B323" s="57" t="s">
        <v>251</v>
      </c>
      <c r="C323" s="57" t="str">
        <f aca="false">Flights!$F$14</f>
        <v>MH1140</v>
      </c>
      <c r="D323" s="58" t="n">
        <f aca="false">Flights!$D$14</f>
        <v>46307</v>
      </c>
      <c r="E323" s="57" t="str">
        <f aca="false">Flights!$G$14&amp;"-"&amp;Flights!$H$14</f>
        <v>KUL-PEN</v>
      </c>
      <c r="F323" s="57" t="str">
        <f aca="false">Flights!$K$14</f>
        <v>BC</v>
      </c>
      <c r="G323" s="57" t="s">
        <v>81</v>
      </c>
      <c r="H323" s="57" t="s">
        <v>369</v>
      </c>
      <c r="I323" s="57" t="s">
        <v>376</v>
      </c>
      <c r="J323" s="57" t="s">
        <v>377</v>
      </c>
      <c r="K323" s="67" t="s">
        <v>378</v>
      </c>
      <c r="L323" s="67" t="s">
        <v>373</v>
      </c>
      <c r="M323" s="67"/>
      <c r="N323" s="67" t="s">
        <v>374</v>
      </c>
      <c r="O323" s="67" t="s">
        <v>905</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file",IF(BL323=0,"INVALID – evidence needs a traceable reference (number, file name or link)",IF(OR(LEN(AX323)&lt;2,ISNUMBER(MATCH(AX323,L_Placeholder,0))),"INVALID – verifier missing",IF(AX323=AU323,"INVALID – verifier must be someone other than the PIC",IF(BH323=1,"INVALID – result not yet available (awaiting / TBC)",IF(AND(AQ323=1,OR(OR(LEN(AY323)&lt;3,ISNUMBER(MATCH(AY323,L_Placeholder,0))),BJ323=1)),"INVALID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CA","")&amp;IF(AND(LEN(BA323)&gt;=2,ISNA(MATCH(BA323,L_Placeholder,0)),TRIM(AB323)=""),"INVALID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")))/(LEN(L_PendNeg)+1)),1,0),1)</f>
        <v>0</v>
      </c>
      <c r="BK323" s="61" t="n">
        <f aca="false">IFERROR(IF(SUMPRODUCT((LEN(BF323)-LEN(SUBSTITUTE(BF323," "&amp;L_PendStrict&amp;" "," ")))/(LEN(L_PendStrict)+1))&gt;SUMPRODUCT((LEN(BF323)-LEN(SUBSTITUTE(BF323," "&amp;L_PendNeg&amp;" "," ")))/(LEN(L_PendNeg)+1)),1,0),1)</f>
        <v>0</v>
      </c>
      <c r="BL323" s="61" t="n">
        <f aca="false">IFERROR(IF(OR(SUMPRODUCT(--ISNUMBER(FIND({"0","1","2","3","4","5","6","7","8","9"},Z323)))&gt;0,SUMPRODUCT(--ISNUMBER(SEARCH({"http","www.","\",".pdf",".jpg",".jpeg",".png",".heic",".xls",".doc",".msg",".eml"},Z323)))&gt;0),1,0),0)</f>
        <v>0</v>
      </c>
    </row>
    <row r="324" customFormat="false" ht="41.25" hidden="false" customHeight="true" outlineLevel="0" collapsed="false">
      <c r="A324" s="57" t="s">
        <v>906</v>
      </c>
      <c r="B324" s="57" t="s">
        <v>251</v>
      </c>
      <c r="C324" s="57" t="str">
        <f aca="false">Flights!$F$14</f>
        <v>MH1140</v>
      </c>
      <c r="D324" s="58" t="n">
        <f aca="false">Flights!$D$14</f>
        <v>46307</v>
      </c>
      <c r="E324" s="57" t="str">
        <f aca="false">Flights!$G$14&amp;"-"&amp;Flights!$H$14</f>
        <v>KUL-PEN</v>
      </c>
      <c r="F324" s="57" t="str">
        <f aca="false">Flights!$K$14</f>
        <v>BC</v>
      </c>
      <c r="G324" s="57" t="s">
        <v>81</v>
      </c>
      <c r="H324" s="57" t="s">
        <v>369</v>
      </c>
      <c r="I324" s="57" t="s">
        <v>380</v>
      </c>
      <c r="J324" s="57" t="s">
        <v>381</v>
      </c>
      <c r="K324" s="67" t="s">
        <v>382</v>
      </c>
      <c r="L324" s="67" t="s">
        <v>373</v>
      </c>
      <c r="M324" s="67"/>
      <c r="N324" s="67" t="str">
        <f aca="false">IF(TRIM(Flights!$L$14)="A339","Required","N/A – rule")</f>
        <v>N/A – rule</v>
      </c>
      <c r="O324" s="67" t="s">
        <v>383</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file",IF(BL324=0,"INVALID – evidence needs a traceable reference (number, file name or link)",IF(OR(LEN(AX324)&lt;2,ISNUMBER(MATCH(AX324,L_Placeholder,0))),"INVALID – verifier missing",IF(AX324=AU324,"INVALID – verifier must be someone other than the PIC",IF(BH324=1,"INVALID – result not yet available (awaiting / TBC)",IF(AND(AQ324=1,OR(OR(LEN(AY324)&lt;3,ISNUMBER(MATCH(AY324,L_Placeholder,0))),BJ324=1)),"INVALID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CA","")&amp;IF(AND(LEN(BA324)&gt;=2,ISNA(MATCH(BA324,L_Placeholder,0)),TRIM(AB324)=""),"INVALID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")))/(LEN(L_PendNeg)+1)),1,0),1)</f>
        <v>0</v>
      </c>
      <c r="BK324" s="61" t="n">
        <f aca="false">IFERROR(IF(SUMPRODUCT((LEN(BF324)-LEN(SUBSTITUTE(BF324," "&amp;L_PendStrict&amp;" "," ")))/(LEN(L_PendStrict)+1))&gt;SUMPRODUCT((LEN(BF324)-LEN(SUBSTITUTE(BF324," "&amp;L_PendNeg&amp;" "," ")))/(LEN(L_PendNeg)+1)),1,0),1)</f>
        <v>0</v>
      </c>
      <c r="BL324" s="61" t="n">
        <f aca="false">IFERROR(IF(OR(SUMPRODUCT(--ISNUMBER(FIND({"0","1","2","3","4","5","6","7","8","9"},Z324)))&gt;0,SUMPRODUCT(--ISNUMBER(SEARCH({"http","www.","\",".pdf",".jpg",".jpeg",".png",".heic",".xls",".doc",".msg",".eml"},Z324)))&gt;0),1,0),0)</f>
        <v>0</v>
      </c>
    </row>
    <row r="325" customFormat="false" ht="39.75" hidden="false" customHeight="true" outlineLevel="0" collapsed="false">
      <c r="A325" s="57" t="s">
        <v>907</v>
      </c>
      <c r="B325" s="57" t="s">
        <v>251</v>
      </c>
      <c r="C325" s="57" t="str">
        <f aca="false">Flights!$F$14</f>
        <v>MH1140</v>
      </c>
      <c r="D325" s="58" t="n">
        <f aca="false">Flights!$D$14</f>
        <v>46307</v>
      </c>
      <c r="E325" s="57" t="str">
        <f aca="false">Flights!$G$14&amp;"-"&amp;Flights!$H$14</f>
        <v>KUL-PEN</v>
      </c>
      <c r="F325" s="57" t="str">
        <f aca="false">Flights!$K$14</f>
        <v>BC</v>
      </c>
      <c r="G325" s="57" t="s">
        <v>81</v>
      </c>
      <c r="H325" s="57" t="s">
        <v>369</v>
      </c>
      <c r="I325" s="57" t="s">
        <v>385</v>
      </c>
      <c r="J325" s="57" t="s">
        <v>386</v>
      </c>
      <c r="K325" s="67" t="s">
        <v>387</v>
      </c>
      <c r="L325" s="67" t="s">
        <v>373</v>
      </c>
      <c r="M325" s="67"/>
      <c r="N325" s="67" t="s">
        <v>374</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file",IF(BL325=0,"INVALID – evidence needs a traceable reference (number, file name or link)",IF(OR(LEN(AX325)&lt;2,ISNUMBER(MATCH(AX325,L_Placeholder,0))),"INVALID – verifier missing",IF(AX325=AU325,"INVALID – verifier must be someone other than the PIC",IF(BH325=1,"INVALID – result not yet available (awaiting / TBC)",IF(AND(AQ325=1,OR(OR(LEN(AY325)&lt;3,ISNUMBER(MATCH(AY325,L_Placeholder,0))),BJ325=1)),"INVALID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CA","")&amp;IF(AND(LEN(BA325)&gt;=2,ISNA(MATCH(BA325,L_Placeholder,0)),TRIM(AB325)=""),"INVALID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")))/(LEN(L_PendNeg)+1)),1,0),1)</f>
        <v>0</v>
      </c>
      <c r="BK325" s="61" t="n">
        <f aca="false">IFERROR(IF(SUMPRODUCT((LEN(BF325)-LEN(SUBSTITUTE(BF325," "&amp;L_PendStrict&amp;" "," ")))/(LEN(L_PendStrict)+1))&gt;SUMPRODUCT((LEN(BF325)-LEN(SUBSTITUTE(BF325," "&amp;L_PendNeg&amp;" "," ")))/(LEN(L_PendNeg)+1)),1,0),1)</f>
        <v>0</v>
      </c>
      <c r="BL325" s="61" t="n">
        <f aca="false">IFERROR(IF(OR(SUMPRODUCT(--ISNUMBER(FIND({"0","1","2","3","4","5","6","7","8","9"},Z325)))&gt;0,SUMPRODUCT(--ISNUMBER(SEARCH({"http","www.","\",".pdf",".jpg",".jpeg",".png",".heic",".xls",".doc",".msg",".eml"},Z325)))&gt;0),1,0),0)</f>
        <v>0</v>
      </c>
    </row>
    <row r="326" customFormat="false" ht="39.75" hidden="false" customHeight="true" outlineLevel="0" collapsed="false">
      <c r="A326" s="57" t="s">
        <v>908</v>
      </c>
      <c r="B326" s="57" t="s">
        <v>251</v>
      </c>
      <c r="C326" s="57" t="str">
        <f aca="false">Flights!$F$14</f>
        <v>MH1140</v>
      </c>
      <c r="D326" s="58" t="n">
        <f aca="false">Flights!$D$14</f>
        <v>46307</v>
      </c>
      <c r="E326" s="57" t="str">
        <f aca="false">Flights!$G$14&amp;"-"&amp;Flights!$H$14</f>
        <v>KUL-PEN</v>
      </c>
      <c r="F326" s="57" t="str">
        <f aca="false">Flights!$K$14</f>
        <v>BC</v>
      </c>
      <c r="G326" s="57" t="s">
        <v>81</v>
      </c>
      <c r="H326" s="57" t="s">
        <v>369</v>
      </c>
      <c r="I326" s="57" t="s">
        <v>389</v>
      </c>
      <c r="J326" s="57" t="s">
        <v>390</v>
      </c>
      <c r="K326" s="67" t="s">
        <v>391</v>
      </c>
      <c r="L326" s="67" t="s">
        <v>373</v>
      </c>
      <c r="M326" s="67"/>
      <c r="N326" s="67" t="s">
        <v>374</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file",IF(BL326=0,"INVALID – evidence needs a traceable reference (number, file name or link)",IF(OR(LEN(AX326)&lt;2,ISNUMBER(MATCH(AX326,L_Placeholder,0))),"INVALID – verifier missing",IF(AX326=AU326,"INVALID – verifier must be someone other than the PIC",IF(BH326=1,"INVALID – result not yet available (awaiting / TBC)",IF(AND(AQ326=1,OR(OR(LEN(AY326)&lt;3,ISNUMBER(MATCH(AY326,L_Placeholder,0))),BJ326=1)),"INVALID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CA","")&amp;IF(AND(LEN(BA326)&gt;=2,ISNA(MATCH(BA326,L_Placeholder,0)),TRIM(AB326)=""),"INVALID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")))/(LEN(L_PendNeg)+1)),1,0),1)</f>
        <v>0</v>
      </c>
      <c r="BK326" s="61" t="n">
        <f aca="false">IFERROR(IF(SUMPRODUCT((LEN(BF326)-LEN(SUBSTITUTE(BF326," "&amp;L_PendStrict&amp;" "," ")))/(LEN(L_PendStrict)+1))&gt;SUMPRODUCT((LEN(BF326)-LEN(SUBSTITUTE(BF326," "&amp;L_PendNeg&amp;" "," ")))/(LEN(L_PendNeg)+1)),1,0),1)</f>
        <v>0</v>
      </c>
      <c r="BL326" s="61" t="n">
        <f aca="false">IFERROR(IF(OR(SUMPRODUCT(--ISNUMBER(FIND({"0","1","2","3","4","5","6","7","8","9"},Z326)))&gt;0,SUMPRODUCT(--ISNUMBER(SEARCH({"http","www.","\",".pdf",".jpg",".jpeg",".png",".heic",".xls",".doc",".msg",".eml"},Z326)))&gt;0),1,0),0)</f>
        <v>0</v>
      </c>
    </row>
    <row r="327" customFormat="false" ht="39.75" hidden="false" customHeight="true" outlineLevel="0" collapsed="false">
      <c r="A327" s="57" t="s">
        <v>909</v>
      </c>
      <c r="B327" s="57" t="s">
        <v>251</v>
      </c>
      <c r="C327" s="57" t="str">
        <f aca="false">Flights!$F$14</f>
        <v>MH1140</v>
      </c>
      <c r="D327" s="58" t="n">
        <f aca="false">Flights!$D$14</f>
        <v>46307</v>
      </c>
      <c r="E327" s="57" t="str">
        <f aca="false">Flights!$G$14&amp;"-"&amp;Flights!$H$14</f>
        <v>KUL-PEN</v>
      </c>
      <c r="F327" s="57" t="str">
        <f aca="false">Flights!$K$14</f>
        <v>BC</v>
      </c>
      <c r="G327" s="57" t="s">
        <v>81</v>
      </c>
      <c r="H327" s="57" t="s">
        <v>369</v>
      </c>
      <c r="I327" s="57" t="s">
        <v>389</v>
      </c>
      <c r="J327" s="57" t="s">
        <v>393</v>
      </c>
      <c r="K327" s="67" t="s">
        <v>394</v>
      </c>
      <c r="L327" s="67" t="s">
        <v>373</v>
      </c>
      <c r="M327" s="67"/>
      <c r="N327" s="67" t="s">
        <v>374</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file",IF(BL327=0,"INVALID – evidence needs a traceable reference (number, file name or link)",IF(OR(LEN(AX327)&lt;2,ISNUMBER(MATCH(AX327,L_Placeholder,0))),"INVALID – verifier missing",IF(AX327=AU327,"INVALID – verifier must be someone other than the PIC",IF(BH327=1,"INVALID – result not yet available (awaiting / TBC)",IF(AND(AQ327=1,OR(OR(LEN(AY327)&lt;3,ISNUMBER(MATCH(AY327,L_Placeholder,0))),BJ327=1)),"INVALID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CA","")&amp;IF(AND(LEN(BA327)&gt;=2,ISNA(MATCH(BA327,L_Placeholder,0)),TRIM(AB327)=""),"INVALID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")))/(LEN(L_PendNeg)+1)),1,0),1)</f>
        <v>0</v>
      </c>
      <c r="BK327" s="61" t="n">
        <f aca="false">IFERROR(IF(SUMPRODUCT((LEN(BF327)-LEN(SUBSTITUTE(BF327," "&amp;L_PendStrict&amp;" "," ")))/(LEN(L_PendStrict)+1))&gt;SUMPRODUCT((LEN(BF327)-LEN(SUBSTITUTE(BF327," "&amp;L_PendNeg&amp;" "," ")))/(LEN(L_PendNeg)+1)),1,0),1)</f>
        <v>0</v>
      </c>
      <c r="BL327" s="61" t="n">
        <f aca="false">IFERROR(IF(OR(SUMPRODUCT(--ISNUMBER(FIND({"0","1","2","3","4","5","6","7","8","9"},Z327)))&gt;0,SUMPRODUCT(--ISNUMBER(SEARCH({"http","www.","\",".pdf",".jpg",".jpeg",".png",".heic",".xls",".doc",".msg",".eml"},Z327)))&gt;0),1,0),0)</f>
        <v>0</v>
      </c>
    </row>
    <row r="328" customFormat="false" ht="39.75" hidden="false" customHeight="true" outlineLevel="0" collapsed="false">
      <c r="A328" s="57" t="s">
        <v>910</v>
      </c>
      <c r="B328" s="57" t="s">
        <v>251</v>
      </c>
      <c r="C328" s="57" t="str">
        <f aca="false">Flights!$F$14</f>
        <v>MH1140</v>
      </c>
      <c r="D328" s="58" t="n">
        <f aca="false">Flights!$D$14</f>
        <v>46307</v>
      </c>
      <c r="E328" s="57" t="str">
        <f aca="false">Flights!$G$14&amp;"-"&amp;Flights!$H$14</f>
        <v>KUL-PEN</v>
      </c>
      <c r="F328" s="57" t="str">
        <f aca="false">Flights!$K$14</f>
        <v>BC</v>
      </c>
      <c r="G328" s="57" t="s">
        <v>81</v>
      </c>
      <c r="H328" s="57" t="s">
        <v>369</v>
      </c>
      <c r="I328" s="57" t="s">
        <v>396</v>
      </c>
      <c r="J328" s="57" t="s">
        <v>397</v>
      </c>
      <c r="K328" s="67" t="s">
        <v>398</v>
      </c>
      <c r="L328" s="67" t="s">
        <v>373</v>
      </c>
      <c r="M328" s="67"/>
      <c r="N328" s="67" t="s">
        <v>374</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file",IF(BL328=0,"INVALID – evidence needs a traceable reference (number, file name or link)",IF(OR(LEN(AX328)&lt;2,ISNUMBER(MATCH(AX328,L_Placeholder,0))),"INVALID – verifier missing",IF(AX328=AU328,"INVALID – verifier must be someone other than the PIC",IF(BH328=1,"INVALID – result not yet available (awaiting / TBC)",IF(AND(AQ328=1,OR(OR(LEN(AY328)&lt;3,ISNUMBER(MATCH(AY328,L_Placeholder,0))),BJ328=1)),"INVALID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CA","")&amp;IF(AND(LEN(BA328)&gt;=2,ISNA(MATCH(BA328,L_Placeholder,0)),TRIM(AB328)=""),"INVALID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")))/(LEN(L_PendNeg)+1)),1,0),1)</f>
        <v>0</v>
      </c>
      <c r="BK328" s="61" t="n">
        <f aca="false">IFERROR(IF(SUMPRODUCT((LEN(BF328)-LEN(SUBSTITUTE(BF328," "&amp;L_PendStrict&amp;" "," ")))/(LEN(L_PendStrict)+1))&gt;SUMPRODUCT((LEN(BF328)-LEN(SUBSTITUTE(BF328," "&amp;L_PendNeg&amp;" "," ")))/(LEN(L_PendNeg)+1)),1,0),1)</f>
        <v>0</v>
      </c>
      <c r="BL328" s="61" t="n">
        <f aca="false">IFERROR(IF(OR(SUMPRODUCT(--ISNUMBER(FIND({"0","1","2","3","4","5","6","7","8","9"},Z328)))&gt;0,SUMPRODUCT(--ISNUMBER(SEARCH({"http","www.","\",".pdf",".jpg",".jpeg",".png",".heic",".xls",".doc",".msg",".eml"},Z328)))&gt;0),1,0),0)</f>
        <v>0</v>
      </c>
    </row>
    <row r="329" customFormat="false" ht="39.75" hidden="false" customHeight="true" outlineLevel="0" collapsed="false">
      <c r="A329" s="57" t="s">
        <v>911</v>
      </c>
      <c r="B329" s="57" t="s">
        <v>251</v>
      </c>
      <c r="C329" s="57" t="str">
        <f aca="false">Flights!$F$14</f>
        <v>MH1140</v>
      </c>
      <c r="D329" s="58" t="n">
        <f aca="false">Flights!$D$14</f>
        <v>46307</v>
      </c>
      <c r="E329" s="57" t="str">
        <f aca="false">Flights!$G$14&amp;"-"&amp;Flights!$H$14</f>
        <v>KUL-PEN</v>
      </c>
      <c r="F329" s="57" t="str">
        <f aca="false">Flights!$K$14</f>
        <v>BC</v>
      </c>
      <c r="G329" s="57" t="s">
        <v>81</v>
      </c>
      <c r="H329" s="57" t="s">
        <v>369</v>
      </c>
      <c r="I329" s="57" t="s">
        <v>396</v>
      </c>
      <c r="J329" s="57" t="s">
        <v>400</v>
      </c>
      <c r="K329" s="67" t="s">
        <v>398</v>
      </c>
      <c r="L329" s="67" t="s">
        <v>373</v>
      </c>
      <c r="M329" s="67"/>
      <c r="N329" s="67" t="s">
        <v>374</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file",IF(BL329=0,"INVALID – evidence needs a traceable reference (number, file name or link)",IF(OR(LEN(AX329)&lt;2,ISNUMBER(MATCH(AX329,L_Placeholder,0))),"INVALID – verifier missing",IF(AX329=AU329,"INVALID – verifier must be someone other than the PIC",IF(BH329=1,"INVALID – result not yet available (awaiting / TBC)",IF(AND(AQ329=1,OR(OR(LEN(AY329)&lt;3,ISNUMBER(MATCH(AY329,L_Placeholder,0))),BJ329=1)),"INVALID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CA","")&amp;IF(AND(LEN(BA329)&gt;=2,ISNA(MATCH(BA329,L_Placeholder,0)),TRIM(AB329)=""),"INVALID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")))/(LEN(L_PendNeg)+1)),1,0),1)</f>
        <v>0</v>
      </c>
      <c r="BK329" s="61" t="n">
        <f aca="false">IFERROR(IF(SUMPRODUCT((LEN(BF329)-LEN(SUBSTITUTE(BF329," "&amp;L_PendStrict&amp;" "," ")))/(LEN(L_PendStrict)+1))&gt;SUMPRODUCT((LEN(BF329)-LEN(SUBSTITUTE(BF329," "&amp;L_PendNeg&amp;" "," ")))/(LEN(L_PendNeg)+1)),1,0),1)</f>
        <v>0</v>
      </c>
      <c r="BL329" s="61" t="n">
        <f aca="false">IFERROR(IF(OR(SUMPRODUCT(--ISNUMBER(FIND({"0","1","2","3","4","5","6","7","8","9"},Z329)))&gt;0,SUMPRODUCT(--ISNUMBER(SEARCH({"http","www.","\",".pdf",".jpg",".jpeg",".png",".heic",".xls",".doc",".msg",".eml"},Z329)))&gt;0),1,0),0)</f>
        <v>0</v>
      </c>
    </row>
    <row r="330" customFormat="false" ht="39.75" hidden="false" customHeight="true" outlineLevel="0" collapsed="false">
      <c r="A330" s="57" t="s">
        <v>912</v>
      </c>
      <c r="B330" s="57" t="s">
        <v>251</v>
      </c>
      <c r="C330" s="57" t="str">
        <f aca="false">Flights!$F$14</f>
        <v>MH1140</v>
      </c>
      <c r="D330" s="58" t="n">
        <f aca="false">Flights!$D$14</f>
        <v>46307</v>
      </c>
      <c r="E330" s="57" t="str">
        <f aca="false">Flights!$G$14&amp;"-"&amp;Flights!$H$14</f>
        <v>KUL-PEN</v>
      </c>
      <c r="F330" s="57" t="str">
        <f aca="false">Flights!$K$14</f>
        <v>BC</v>
      </c>
      <c r="G330" s="57" t="s">
        <v>81</v>
      </c>
      <c r="H330" s="57" t="s">
        <v>369</v>
      </c>
      <c r="I330" s="57" t="s">
        <v>402</v>
      </c>
      <c r="J330" s="57" t="s">
        <v>403</v>
      </c>
      <c r="K330" s="67" t="s">
        <v>913</v>
      </c>
      <c r="L330" s="67" t="s">
        <v>914</v>
      </c>
      <c r="M330" s="67"/>
      <c r="N330" s="67" t="s">
        <v>374</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file",IF(BL330=0,"INVALID – evidence needs a traceable reference (number, file name or link)",IF(OR(LEN(AX330)&lt;2,ISNUMBER(MATCH(AX330,L_Placeholder,0))),"INVALID – verifier missing",IF(AX330=AU330,"INVALID – verifier must be someone other than the PIC",IF(BH330=1,"INVALID – result not yet available (awaiting / TBC)",IF(AND(AQ330=1,OR(OR(LEN(AY330)&lt;3,ISNUMBER(MATCH(AY330,L_Placeholder,0))),BJ330=1)),"INVALID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CA","")&amp;IF(AND(LEN(BA330)&gt;=2,ISNA(MATCH(BA330,L_Placeholder,0)),TRIM(AB330)=""),"INVALID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")))/(LEN(L_PendNeg)+1)),1,0),1)</f>
        <v>0</v>
      </c>
      <c r="BK330" s="61" t="n">
        <f aca="false">IFERROR(IF(SUMPRODUCT((LEN(BF330)-LEN(SUBSTITUTE(BF330," "&amp;L_PendStrict&amp;" "," ")))/(LEN(L_PendStrict)+1))&gt;SUMPRODUCT((LEN(BF330)-LEN(SUBSTITUTE(BF330," "&amp;L_PendNeg&amp;" "," ")))/(LEN(L_PendNeg)+1)),1,0),1)</f>
        <v>0</v>
      </c>
      <c r="BL330" s="61" t="n">
        <f aca="false">IFERROR(IF(OR(SUMPRODUCT(--ISNUMBER(FIND({"0","1","2","3","4","5","6","7","8","9"},Z330)))&gt;0,SUMPRODUCT(--ISNUMBER(SEARCH({"http","www.","\",".pdf",".jpg",".jpeg",".png",".heic",".xls",".doc",".msg",".eml"},Z330)))&gt;0),1,0),0)</f>
        <v>0</v>
      </c>
    </row>
    <row r="331" customFormat="false" ht="39.75" hidden="false" customHeight="true" outlineLevel="0" collapsed="false">
      <c r="A331" s="57" t="s">
        <v>915</v>
      </c>
      <c r="B331" s="57" t="s">
        <v>251</v>
      </c>
      <c r="C331" s="57" t="str">
        <f aca="false">Flights!$F$14</f>
        <v>MH1140</v>
      </c>
      <c r="D331" s="58" t="n">
        <f aca="false">Flights!$D$14</f>
        <v>46307</v>
      </c>
      <c r="E331" s="57" t="str">
        <f aca="false">Flights!$G$14&amp;"-"&amp;Flights!$H$14</f>
        <v>KUL-PEN</v>
      </c>
      <c r="F331" s="57" t="str">
        <f aca="false">Flights!$K$14</f>
        <v>BC</v>
      </c>
      <c r="G331" s="57" t="s">
        <v>83</v>
      </c>
      <c r="H331" s="57" t="s">
        <v>369</v>
      </c>
      <c r="I331" s="57" t="s">
        <v>370</v>
      </c>
      <c r="J331" s="57" t="s">
        <v>407</v>
      </c>
      <c r="K331" s="67" t="s">
        <v>408</v>
      </c>
      <c r="L331" s="67" t="s">
        <v>409</v>
      </c>
      <c r="M331" s="67"/>
      <c r="N331" s="67" t="s">
        <v>374</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file",IF(BL331=0,"INVALID – evidence needs a traceable reference (number, file name or link)",IF(OR(LEN(AX331)&lt;2,ISNUMBER(MATCH(AX331,L_Placeholder,0))),"INVALID – verifier missing",IF(AX331=AU331,"INVALID – verifier must be someone other than the PIC",IF(BH331=1,"INVALID – result not yet available (awaiting / TBC)",IF(AND(AQ331=1,OR(OR(LEN(AY331)&lt;3,ISNUMBER(MATCH(AY331,L_Placeholder,0))),BJ331=1)),"INVALID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CA","")&amp;IF(AND(LEN(BA331)&gt;=2,ISNA(MATCH(BA331,L_Placeholder,0)),TRIM(AB331)=""),"INVALID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")))/(LEN(L_PendNeg)+1)),1,0),1)</f>
        <v>0</v>
      </c>
      <c r="BK331" s="61" t="n">
        <f aca="false">IFERROR(IF(SUMPRODUCT((LEN(BF331)-LEN(SUBSTITUTE(BF331," "&amp;L_PendStrict&amp;" "," ")))/(LEN(L_PendStrict)+1))&gt;SUMPRODUCT((LEN(BF331)-LEN(SUBSTITUTE(BF331," "&amp;L_PendNeg&amp;" "," ")))/(LEN(L_PendNeg)+1)),1,0),1)</f>
        <v>0</v>
      </c>
      <c r="BL331" s="61" t="n">
        <f aca="false">IFERROR(IF(OR(SUMPRODUCT(--ISNUMBER(FIND({"0","1","2","3","4","5","6","7","8","9"},Z331)))&gt;0,SUMPRODUCT(--ISNUMBER(SEARCH({"http","www.","\",".pdf",".jpg",".jpeg",".png",".heic",".xls",".doc",".msg",".eml"},Z331)))&gt;0),1,0),0)</f>
        <v>0</v>
      </c>
    </row>
    <row r="332" customFormat="false" ht="39.75" hidden="false" customHeight="true" outlineLevel="0" collapsed="false">
      <c r="A332" s="57" t="s">
        <v>916</v>
      </c>
      <c r="B332" s="57" t="s">
        <v>251</v>
      </c>
      <c r="C332" s="57" t="str">
        <f aca="false">Flights!$F$14</f>
        <v>MH1140</v>
      </c>
      <c r="D332" s="58" t="n">
        <f aca="false">Flights!$D$14</f>
        <v>46307</v>
      </c>
      <c r="E332" s="57" t="str">
        <f aca="false">Flights!$G$14&amp;"-"&amp;Flights!$H$14</f>
        <v>KUL-PEN</v>
      </c>
      <c r="F332" s="57" t="str">
        <f aca="false">Flights!$K$14</f>
        <v>BC</v>
      </c>
      <c r="G332" s="57" t="s">
        <v>411</v>
      </c>
      <c r="H332" s="57" t="s">
        <v>369</v>
      </c>
      <c r="I332" s="57" t="s">
        <v>370</v>
      </c>
      <c r="J332" s="57" t="s">
        <v>412</v>
      </c>
      <c r="K332" s="67"/>
      <c r="L332" s="67" t="s">
        <v>413</v>
      </c>
      <c r="M332" s="67"/>
      <c r="N332" s="67" t="s">
        <v>374</v>
      </c>
      <c r="O332" s="67" t="s">
        <v>414</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file",IF(BL332=0,"INVALID – evidence needs a traceable reference (number, file name or link)",IF(OR(LEN(AX332)&lt;2,ISNUMBER(MATCH(AX332,L_Placeholder,0))),"INVALID – verifier missing",IF(AX332=AU332,"INVALID – verifier must be someone other than the PIC",IF(BH332=1,"INVALID – result not yet available (awaiting / TBC)",IF(AND(AQ332=1,OR(OR(LEN(AY332)&lt;3,ISNUMBER(MATCH(AY332,L_Placeholder,0))),BJ332=1)),"INVALID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CA","")&amp;IF(AND(LEN(BA332)&gt;=2,ISNA(MATCH(BA332,L_Placeholder,0)),TRIM(AB332)=""),"INVALID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")))/(LEN(L_PendNeg)+1)),1,0),1)</f>
        <v>0</v>
      </c>
      <c r="BK332" s="61" t="n">
        <f aca="false">IFERROR(IF(SUMPRODUCT((LEN(BF332)-LEN(SUBSTITUTE(BF332," "&amp;L_PendStrict&amp;" "," ")))/(LEN(L_PendStrict)+1))&gt;SUMPRODUCT((LEN(BF332)-LEN(SUBSTITUTE(BF332," "&amp;L_PendNeg&amp;" "," ")))/(LEN(L_PendNeg)+1)),1,0),1)</f>
        <v>0</v>
      </c>
      <c r="BL332" s="61" t="n">
        <f aca="false">IFERROR(IF(OR(SUMPRODUCT(--ISNUMBER(FIND({"0","1","2","3","4","5","6","7","8","9"},Z332)))&gt;0,SUMPRODUCT(--ISNUMBER(SEARCH({"http","www.","\",".pdf",".jpg",".jpeg",".png",".heic",".xls",".doc",".msg",".eml"},Z332)))&gt;0),1,0),0)</f>
        <v>0</v>
      </c>
    </row>
    <row r="333" customFormat="false" ht="39.75" hidden="false" customHeight="true" outlineLevel="0" collapsed="false">
      <c r="A333" s="57" t="s">
        <v>917</v>
      </c>
      <c r="B333" s="57" t="s">
        <v>251</v>
      </c>
      <c r="C333" s="57" t="str">
        <f aca="false">Flights!$F$14</f>
        <v>MH1140</v>
      </c>
      <c r="D333" s="58" t="n">
        <f aca="false">Flights!$D$14</f>
        <v>46307</v>
      </c>
      <c r="E333" s="57" t="str">
        <f aca="false">Flights!$G$14&amp;"-"&amp;Flights!$H$14</f>
        <v>KUL-PEN</v>
      </c>
      <c r="F333" s="57" t="str">
        <f aca="false">Flights!$K$14</f>
        <v>BC</v>
      </c>
      <c r="G333" s="57" t="s">
        <v>411</v>
      </c>
      <c r="H333" s="57" t="s">
        <v>369</v>
      </c>
      <c r="I333" s="57" t="s">
        <v>370</v>
      </c>
      <c r="J333" s="57" t="s">
        <v>416</v>
      </c>
      <c r="K333" s="67" t="s">
        <v>417</v>
      </c>
      <c r="L333" s="67" t="s">
        <v>413</v>
      </c>
      <c r="M333" s="67"/>
      <c r="N333" s="67" t="s">
        <v>374</v>
      </c>
      <c r="O333" s="67" t="s">
        <v>414</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file",IF(BL333=0,"INVALID – evidence needs a traceable reference (number, file name or link)",IF(OR(LEN(AX333)&lt;2,ISNUMBER(MATCH(AX333,L_Placeholder,0))),"INVALID – verifier missing",IF(AX333=AU333,"INVALID – verifier must be someone other than the PIC",IF(BH333=1,"INVALID – result not yet available (awaiting / TBC)",IF(AND(AQ333=1,OR(OR(LEN(AY333)&lt;3,ISNUMBER(MATCH(AY333,L_Placeholder,0))),BJ333=1)),"INVALID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CA","")&amp;IF(AND(LEN(BA333)&gt;=2,ISNA(MATCH(BA333,L_Placeholder,0)),TRIM(AB333)=""),"INVALID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")))/(LEN(L_PendNeg)+1)),1,0),1)</f>
        <v>0</v>
      </c>
      <c r="BK333" s="61" t="n">
        <f aca="false">IFERROR(IF(SUMPRODUCT((LEN(BF333)-LEN(SUBSTITUTE(BF333," "&amp;L_PendStrict&amp;" "," ")))/(LEN(L_PendStrict)+1))&gt;SUMPRODUCT((LEN(BF333)-LEN(SUBSTITUTE(BF333," "&amp;L_PendNeg&amp;" "," ")))/(LEN(L_PendNeg)+1)),1,0),1)</f>
        <v>0</v>
      </c>
      <c r="BL333" s="61" t="n">
        <f aca="false">IFERROR(IF(OR(SUMPRODUCT(--ISNUMBER(FIND({"0","1","2","3","4","5","6","7","8","9"},Z333)))&gt;0,SUMPRODUCT(--ISNUMBER(SEARCH({"http","www.","\",".pdf",".jpg",".jpeg",".png",".heic",".xls",".doc",".msg",".eml"},Z333)))&gt;0),1,0),0)</f>
        <v>0</v>
      </c>
    </row>
    <row r="334" customFormat="false" ht="39.75" hidden="false" customHeight="true" outlineLevel="0" collapsed="false">
      <c r="A334" s="57" t="s">
        <v>918</v>
      </c>
      <c r="B334" s="57" t="s">
        <v>251</v>
      </c>
      <c r="C334" s="57" t="str">
        <f aca="false">Flights!$F$14</f>
        <v>MH1140</v>
      </c>
      <c r="D334" s="58" t="n">
        <f aca="false">Flights!$D$14</f>
        <v>46307</v>
      </c>
      <c r="E334" s="57" t="str">
        <f aca="false">Flights!$G$14&amp;"-"&amp;Flights!$H$14</f>
        <v>KUL-PEN</v>
      </c>
      <c r="F334" s="57" t="str">
        <f aca="false">Flights!$K$14</f>
        <v>BC</v>
      </c>
      <c r="G334" s="57" t="s">
        <v>411</v>
      </c>
      <c r="H334" s="57" t="s">
        <v>369</v>
      </c>
      <c r="I334" s="57" t="s">
        <v>419</v>
      </c>
      <c r="J334" s="57" t="s">
        <v>420</v>
      </c>
      <c r="K334" s="67"/>
      <c r="L334" s="67" t="s">
        <v>413</v>
      </c>
      <c r="M334" s="67"/>
      <c r="N334" s="67" t="s">
        <v>374</v>
      </c>
      <c r="O334" s="67" t="s">
        <v>414</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file",IF(BL334=0,"INVALID – evidence needs a traceable reference (number, file name or link)",IF(OR(LEN(AX334)&lt;2,ISNUMBER(MATCH(AX334,L_Placeholder,0))),"INVALID – verifier missing",IF(AX334=AU334,"INVALID – verifier must be someone other than the PIC",IF(BH334=1,"INVALID – result not yet available (awaiting / TBC)",IF(AND(AQ334=1,OR(OR(LEN(AY334)&lt;3,ISNUMBER(MATCH(AY334,L_Placeholder,0))),BJ334=1)),"INVALID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CA","")&amp;IF(AND(LEN(BA334)&gt;=2,ISNA(MATCH(BA334,L_Placeholder,0)),TRIM(AB334)=""),"INVALID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")))/(LEN(L_PendNeg)+1)),1,0),1)</f>
        <v>0</v>
      </c>
      <c r="BK334" s="61" t="n">
        <f aca="false">IFERROR(IF(SUMPRODUCT((LEN(BF334)-LEN(SUBSTITUTE(BF334," "&amp;L_PendStrict&amp;" "," ")))/(LEN(L_PendStrict)+1))&gt;SUMPRODUCT((LEN(BF334)-LEN(SUBSTITUTE(BF334," "&amp;L_PendNeg&amp;" "," ")))/(LEN(L_PendNeg)+1)),1,0),1)</f>
        <v>0</v>
      </c>
      <c r="BL334" s="61" t="n">
        <f aca="false">IFERROR(IF(OR(SUMPRODUCT(--ISNUMBER(FIND({"0","1","2","3","4","5","6","7","8","9"},Z334)))&gt;0,SUMPRODUCT(--ISNUMBER(SEARCH({"http","www.","\",".pdf",".jpg",".jpeg",".png",".heic",".xls",".doc",".msg",".eml"},Z334)))&gt;0),1,0),0)</f>
        <v>0</v>
      </c>
    </row>
    <row r="335" customFormat="false" ht="39.75" hidden="false" customHeight="true" outlineLevel="0" collapsed="false">
      <c r="A335" s="57" t="s">
        <v>919</v>
      </c>
      <c r="B335" s="57" t="s">
        <v>251</v>
      </c>
      <c r="C335" s="57" t="str">
        <f aca="false">Flights!$F$14</f>
        <v>MH1140</v>
      </c>
      <c r="D335" s="58" t="n">
        <f aca="false">Flights!$D$14</f>
        <v>46307</v>
      </c>
      <c r="E335" s="57" t="str">
        <f aca="false">Flights!$G$14&amp;"-"&amp;Flights!$H$14</f>
        <v>KUL-PEN</v>
      </c>
      <c r="F335" s="57" t="str">
        <f aca="false">Flights!$K$14</f>
        <v>BC</v>
      </c>
      <c r="G335" s="57" t="s">
        <v>411</v>
      </c>
      <c r="H335" s="57" t="s">
        <v>369</v>
      </c>
      <c r="I335" s="57" t="s">
        <v>419</v>
      </c>
      <c r="J335" s="57" t="s">
        <v>422</v>
      </c>
      <c r="K335" s="67"/>
      <c r="L335" s="67" t="s">
        <v>413</v>
      </c>
      <c r="M335" s="67"/>
      <c r="N335" s="67" t="s">
        <v>374</v>
      </c>
      <c r="O335" s="67" t="s">
        <v>414</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file",IF(BL335=0,"INVALID – evidence needs a traceable reference (number, file name or link)",IF(OR(LEN(AX335)&lt;2,ISNUMBER(MATCH(AX335,L_Placeholder,0))),"INVALID – verifier missing",IF(AX335=AU335,"INVALID – verifier must be someone other than the PIC",IF(BH335=1,"INVALID – result not yet available (awaiting / TBC)",IF(AND(AQ335=1,OR(OR(LEN(AY335)&lt;3,ISNUMBER(MATCH(AY335,L_Placeholder,0))),BJ335=1)),"INVALID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CA","")&amp;IF(AND(LEN(BA335)&gt;=2,ISNA(MATCH(BA335,L_Placeholder,0)),TRIM(AB335)=""),"INVALID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")))/(LEN(L_PendNeg)+1)),1,0),1)</f>
        <v>0</v>
      </c>
      <c r="BK335" s="61" t="n">
        <f aca="false">IFERROR(IF(SUMPRODUCT((LEN(BF335)-LEN(SUBSTITUTE(BF335," "&amp;L_PendStrict&amp;" "," ")))/(LEN(L_PendStrict)+1))&gt;SUMPRODUCT((LEN(BF335)-LEN(SUBSTITUTE(BF335," "&amp;L_PendNeg&amp;" "," ")))/(LEN(L_PendNeg)+1)),1,0),1)</f>
        <v>0</v>
      </c>
      <c r="BL335" s="61" t="n">
        <f aca="false">IFERROR(IF(OR(SUMPRODUCT(--ISNUMBER(FIND({"0","1","2","3","4","5","6","7","8","9"},Z335)))&gt;0,SUMPRODUCT(--ISNUMBER(SEARCH({"http","www.","\",".pdf",".jpg",".jpeg",".png",".heic",".xls",".doc",".msg",".eml"},Z335)))&gt;0),1,0),0)</f>
        <v>0</v>
      </c>
    </row>
    <row r="336" customFormat="false" ht="39.75" hidden="false" customHeight="true" outlineLevel="0" collapsed="false">
      <c r="A336" s="57" t="s">
        <v>920</v>
      </c>
      <c r="B336" s="57" t="s">
        <v>251</v>
      </c>
      <c r="C336" s="57" t="str">
        <f aca="false">Flights!$F$14</f>
        <v>MH1140</v>
      </c>
      <c r="D336" s="58" t="n">
        <f aca="false">Flights!$D$14</f>
        <v>46307</v>
      </c>
      <c r="E336" s="57" t="str">
        <f aca="false">Flights!$G$14&amp;"-"&amp;Flights!$H$14</f>
        <v>KUL-PEN</v>
      </c>
      <c r="F336" s="57" t="str">
        <f aca="false">Flights!$K$14</f>
        <v>BC</v>
      </c>
      <c r="G336" s="57" t="s">
        <v>411</v>
      </c>
      <c r="H336" s="57" t="s">
        <v>369</v>
      </c>
      <c r="I336" s="57" t="s">
        <v>419</v>
      </c>
      <c r="J336" s="57" t="s">
        <v>424</v>
      </c>
      <c r="K336" s="67"/>
      <c r="L336" s="67" t="s">
        <v>413</v>
      </c>
      <c r="M336" s="67"/>
      <c r="N336" s="67" t="s">
        <v>374</v>
      </c>
      <c r="O336" s="67" t="s">
        <v>414</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file",IF(BL336=0,"INVALID – evidence needs a traceable reference (number, file name or link)",IF(OR(LEN(AX336)&lt;2,ISNUMBER(MATCH(AX336,L_Placeholder,0))),"INVALID – verifier missing",IF(AX336=AU336,"INVALID – verifier must be someone other than the PIC",IF(BH336=1,"INVALID – result not yet available (awaiting / TBC)",IF(AND(AQ336=1,OR(OR(LEN(AY336)&lt;3,ISNUMBER(MATCH(AY336,L_Placeholder,0))),BJ336=1)),"INVALID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CA","")&amp;IF(AND(LEN(BA336)&gt;=2,ISNA(MATCH(BA336,L_Placeholder,0)),TRIM(AB336)=""),"INVALID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")))/(LEN(L_PendNeg)+1)),1,0),1)</f>
        <v>0</v>
      </c>
      <c r="BK336" s="61" t="n">
        <f aca="false">IFERROR(IF(SUMPRODUCT((LEN(BF336)-LEN(SUBSTITUTE(BF336," "&amp;L_PendStrict&amp;" "," ")))/(LEN(L_PendStrict)+1))&gt;SUMPRODUCT((LEN(BF336)-LEN(SUBSTITUTE(BF336," "&amp;L_PendNeg&amp;" "," ")))/(LEN(L_PendNeg)+1)),1,0),1)</f>
        <v>0</v>
      </c>
      <c r="BL336" s="61" t="n">
        <f aca="false">IFERROR(IF(OR(SUMPRODUCT(--ISNUMBER(FIND({"0","1","2","3","4","5","6","7","8","9"},Z336)))&gt;0,SUMPRODUCT(--ISNUMBER(SEARCH({"http","www.","\",".pdf",".jpg",".jpeg",".png",".heic",".xls",".doc",".msg",".eml"},Z336)))&gt;0),1,0),0)</f>
        <v>0</v>
      </c>
    </row>
    <row r="337" customFormat="false" ht="78.75" hidden="false" customHeight="true" outlineLevel="0" collapsed="false">
      <c r="A337" s="57" t="s">
        <v>921</v>
      </c>
      <c r="B337" s="57" t="s">
        <v>251</v>
      </c>
      <c r="C337" s="57" t="str">
        <f aca="false">Flights!$F$14</f>
        <v>MH1140</v>
      </c>
      <c r="D337" s="58" t="n">
        <f aca="false">Flights!$D$14</f>
        <v>46307</v>
      </c>
      <c r="E337" s="57" t="str">
        <f aca="false">Flights!$G$14&amp;"-"&amp;Flights!$H$14</f>
        <v>KUL-PEN</v>
      </c>
      <c r="F337" s="57" t="str">
        <f aca="false">Flights!$K$14</f>
        <v>BC</v>
      </c>
      <c r="G337" s="57" t="s">
        <v>411</v>
      </c>
      <c r="H337" s="57" t="s">
        <v>369</v>
      </c>
      <c r="I337" s="57" t="s">
        <v>419</v>
      </c>
      <c r="J337" s="57" t="s">
        <v>426</v>
      </c>
      <c r="K337" s="67" t="s">
        <v>482</v>
      </c>
      <c r="L337" s="67" t="s">
        <v>413</v>
      </c>
      <c r="M337" s="67"/>
      <c r="N337" s="67" t="s">
        <v>374</v>
      </c>
      <c r="O337" s="67" t="s">
        <v>414</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file",IF(BL337=0,"INVALID – evidence needs a traceable reference (number, file name or link)",IF(OR(LEN(AX337)&lt;2,ISNUMBER(MATCH(AX337,L_Placeholder,0))),"INVALID – verifier missing",IF(AX337=AU337,"INVALID – verifier must be someone other than the PIC",IF(BH337=1,"INVALID – result not yet available (awaiting / TBC)",IF(AND(AQ337=1,OR(OR(LEN(AY337)&lt;3,ISNUMBER(MATCH(AY337,L_Placeholder,0))),BJ337=1)),"INVALID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CA","")&amp;IF(AND(LEN(BA337)&gt;=2,ISNA(MATCH(BA337,L_Placeholder,0)),TRIM(AB337)=""),"INVALID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")))/(LEN(L_PendNeg)+1)),1,0),1)</f>
        <v>0</v>
      </c>
      <c r="BK337" s="61" t="n">
        <f aca="false">IFERROR(IF(SUMPRODUCT((LEN(BF337)-LEN(SUBSTITUTE(BF337," "&amp;L_PendStrict&amp;" "," ")))/(LEN(L_PendStrict)+1))&gt;SUMPRODUCT((LEN(BF337)-LEN(SUBSTITUTE(BF337," "&amp;L_PendNeg&amp;" "," ")))/(LEN(L_PendNeg)+1)),1,0),1)</f>
        <v>0</v>
      </c>
      <c r="BL337" s="61" t="n">
        <f aca="false">IFERROR(IF(OR(SUMPRODUCT(--ISNUMBER(FIND({"0","1","2","3","4","5","6","7","8","9"},Z337)))&gt;0,SUMPRODUCT(--ISNUMBER(SEARCH({"http","www.","\",".pdf",".jpg",".jpeg",".png",".heic",".xls",".doc",".msg",".eml"},Z337)))&gt;0),1,0),0)</f>
        <v>0</v>
      </c>
    </row>
    <row r="338" customFormat="false" ht="39.75" hidden="false" customHeight="true" outlineLevel="0" collapsed="false">
      <c r="A338" s="57" t="s">
        <v>922</v>
      </c>
      <c r="B338" s="57" t="s">
        <v>251</v>
      </c>
      <c r="C338" s="57" t="str">
        <f aca="false">Flights!$F$14</f>
        <v>MH1140</v>
      </c>
      <c r="D338" s="58" t="n">
        <f aca="false">Flights!$D$14</f>
        <v>46307</v>
      </c>
      <c r="E338" s="57" t="str">
        <f aca="false">Flights!$G$14&amp;"-"&amp;Flights!$H$14</f>
        <v>KUL-PEN</v>
      </c>
      <c r="F338" s="57" t="str">
        <f aca="false">Flights!$K$14</f>
        <v>BC</v>
      </c>
      <c r="G338" s="57" t="s">
        <v>411</v>
      </c>
      <c r="H338" s="57" t="s">
        <v>369</v>
      </c>
      <c r="I338" s="57" t="s">
        <v>419</v>
      </c>
      <c r="J338" s="57" t="s">
        <v>429</v>
      </c>
      <c r="K338" s="67"/>
      <c r="L338" s="67" t="s">
        <v>413</v>
      </c>
      <c r="M338" s="67"/>
      <c r="N338" s="67" t="s">
        <v>374</v>
      </c>
      <c r="O338" s="67" t="s">
        <v>414</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file",IF(BL338=0,"INVALID – evidence needs a traceable reference (number, file name or link)",IF(OR(LEN(AX338)&lt;2,ISNUMBER(MATCH(AX338,L_Placeholder,0))),"INVALID – verifier missing",IF(AX338=AU338,"INVALID – verifier must be someone other than the PIC",IF(BH338=1,"INVALID – result not yet available (awaiting / TBC)",IF(AND(AQ338=1,OR(OR(LEN(AY338)&lt;3,ISNUMBER(MATCH(AY338,L_Placeholder,0))),BJ338=1)),"INVALID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CA","")&amp;IF(AND(LEN(BA338)&gt;=2,ISNA(MATCH(BA338,L_Placeholder,0)),TRIM(AB338)=""),"INVALID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")))/(LEN(L_PendNeg)+1)),1,0),1)</f>
        <v>0</v>
      </c>
      <c r="BK338" s="61" t="n">
        <f aca="false">IFERROR(IF(SUMPRODUCT((LEN(BF338)-LEN(SUBSTITUTE(BF338," "&amp;L_PendStrict&amp;" "," ")))/(LEN(L_PendStrict)+1))&gt;SUMPRODUCT((LEN(BF338)-LEN(SUBSTITUTE(BF338," "&amp;L_PendNeg&amp;" "," ")))/(LEN(L_PendNeg)+1)),1,0),1)</f>
        <v>0</v>
      </c>
      <c r="BL338" s="61" t="n">
        <f aca="false">IFERROR(IF(OR(SUMPRODUCT(--ISNUMBER(FIND({"0","1","2","3","4","5","6","7","8","9"},Z338)))&gt;0,SUMPRODUCT(--ISNUMBER(SEARCH({"http","www.","\",".pdf",".jpg",".jpeg",".png",".heic",".xls",".doc",".msg",".eml"},Z338)))&gt;0),1,0),0)</f>
        <v>0</v>
      </c>
    </row>
    <row r="339" customFormat="false" ht="66" hidden="false" customHeight="true" outlineLevel="0" collapsed="false">
      <c r="A339" s="57" t="s">
        <v>923</v>
      </c>
      <c r="B339" s="57" t="s">
        <v>251</v>
      </c>
      <c r="C339" s="57" t="str">
        <f aca="false">Flights!$F$14</f>
        <v>MH1140</v>
      </c>
      <c r="D339" s="58" t="n">
        <f aca="false">Flights!$D$14</f>
        <v>46307</v>
      </c>
      <c r="E339" s="57" t="str">
        <f aca="false">Flights!$G$14&amp;"-"&amp;Flights!$H$14</f>
        <v>KUL-PEN</v>
      </c>
      <c r="F339" s="57" t="str">
        <f aca="false">Flights!$K$14</f>
        <v>BC</v>
      </c>
      <c r="G339" s="57" t="s">
        <v>411</v>
      </c>
      <c r="H339" s="57" t="s">
        <v>369</v>
      </c>
      <c r="I339" s="57" t="s">
        <v>431</v>
      </c>
      <c r="J339" s="57" t="s">
        <v>485</v>
      </c>
      <c r="K339" s="67" t="s">
        <v>486</v>
      </c>
      <c r="L339" s="67" t="s">
        <v>924</v>
      </c>
      <c r="M339" s="67" t="s">
        <v>442</v>
      </c>
      <c r="N339" s="67" t="s">
        <v>374</v>
      </c>
      <c r="O339" s="67" t="s">
        <v>488</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file",IF(BL339=0,"INVALID – evidence needs a traceable reference (number, file name or link)",IF(OR(LEN(AX339)&lt;2,ISNUMBER(MATCH(AX339,L_Placeholder,0))),"INVALID – verifier missing",IF(AX339=AU339,"INVALID – verifier must be someone other than the PIC",IF(BH339=1,"INVALID – result not yet available (awaiting / TBC)",IF(AND(AQ339=1,OR(OR(LEN(AY339)&lt;3,ISNUMBER(MATCH(AY339,L_Placeholder,0))),BJ339=1)),"INVALID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CA","")&amp;IF(AND(LEN(BA339)&gt;=2,ISNA(MATCH(BA339,L_Placeholder,0)),TRIM(AB339)=""),"INVALID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")))/(LEN(L_PendNeg)+1)),1,0),1)</f>
        <v>0</v>
      </c>
      <c r="BK339" s="61" t="n">
        <f aca="false">IFERROR(IF(SUMPRODUCT((LEN(BF339)-LEN(SUBSTITUTE(BF339," "&amp;L_PendStrict&amp;" "," ")))/(LEN(L_PendStrict)+1))&gt;SUMPRODUCT((LEN(BF339)-LEN(SUBSTITUTE(BF339," "&amp;L_PendNeg&amp;" "," ")))/(LEN(L_PendNeg)+1)),1,0),1)</f>
        <v>0</v>
      </c>
      <c r="BL339" s="61" t="n">
        <f aca="false">IFERROR(IF(OR(SUMPRODUCT(--ISNUMBER(FIND({"0","1","2","3","4","5","6","7","8","9"},Z339)))&gt;0,SUMPRODUCT(--ISNUMBER(SEARCH({"http","www.","\",".pdf",".jpg",".jpeg",".png",".heic",".xls",".doc",".msg",".eml"},Z339)))&gt;0),1,0),0)</f>
        <v>0</v>
      </c>
    </row>
    <row r="340" customFormat="false" ht="41.25" hidden="false" customHeight="true" outlineLevel="0" collapsed="false">
      <c r="A340" s="57" t="s">
        <v>925</v>
      </c>
      <c r="B340" s="57" t="s">
        <v>251</v>
      </c>
      <c r="C340" s="57" t="str">
        <f aca="false">Flights!$F$14</f>
        <v>MH1140</v>
      </c>
      <c r="D340" s="58" t="n">
        <f aca="false">Flights!$D$14</f>
        <v>46307</v>
      </c>
      <c r="E340" s="57" t="str">
        <f aca="false">Flights!$G$14&amp;"-"&amp;Flights!$H$14</f>
        <v>KUL-PEN</v>
      </c>
      <c r="F340" s="57" t="str">
        <f aca="false">Flights!$K$14</f>
        <v>BC</v>
      </c>
      <c r="G340" s="57" t="s">
        <v>411</v>
      </c>
      <c r="H340" s="57" t="s">
        <v>369</v>
      </c>
      <c r="I340" s="57" t="s">
        <v>490</v>
      </c>
      <c r="J340" s="57" t="s">
        <v>491</v>
      </c>
      <c r="K340" s="67" t="s">
        <v>492</v>
      </c>
      <c r="L340" s="67" t="s">
        <v>926</v>
      </c>
      <c r="M340" s="67" t="s">
        <v>442</v>
      </c>
      <c r="N340" s="67" t="s">
        <v>374</v>
      </c>
      <c r="O340" s="67" t="s">
        <v>494</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file",IF(BL340=0,"INVALID – evidence needs a traceable reference (number, file name or link)",IF(OR(LEN(AX340)&lt;2,ISNUMBER(MATCH(AX340,L_Placeholder,0))),"INVALID – verifier missing",IF(AX340=AU340,"INVALID – verifier must be someone other than the PIC",IF(BH340=1,"INVALID – result not yet available (awaiting / TBC)",IF(AND(AQ340=1,OR(OR(LEN(AY340)&lt;3,ISNUMBER(MATCH(AY340,L_Placeholder,0))),BJ340=1)),"INVALID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CA","")&amp;IF(AND(LEN(BA340)&gt;=2,ISNA(MATCH(BA340,L_Placeholder,0)),TRIM(AB340)=""),"INVALID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")))/(LEN(L_PendNeg)+1)),1,0),1)</f>
        <v>0</v>
      </c>
      <c r="BK340" s="61" t="n">
        <f aca="false">IFERROR(IF(SUMPRODUCT((LEN(BF340)-LEN(SUBSTITUTE(BF340," "&amp;L_PendStrict&amp;" "," ")))/(LEN(L_PendStrict)+1))&gt;SUMPRODUCT((LEN(BF340)-LEN(SUBSTITUTE(BF340," "&amp;L_PendNeg&amp;" "," ")))/(LEN(L_PendNeg)+1)),1,0),1)</f>
        <v>0</v>
      </c>
      <c r="BL340" s="61" t="n">
        <f aca="false">IFERROR(IF(OR(SUMPRODUCT(--ISNUMBER(FIND({"0","1","2","3","4","5","6","7","8","9"},Z340)))&gt;0,SUMPRODUCT(--ISNUMBER(SEARCH({"http","www.","\",".pdf",".jpg",".jpeg",".png",".heic",".xls",".doc",".msg",".eml"},Z340)))&gt;0),1,0),0)</f>
        <v>0</v>
      </c>
    </row>
    <row r="341" customFormat="false" ht="41.25" hidden="false" customHeight="true" outlineLevel="0" collapsed="false">
      <c r="A341" s="57" t="s">
        <v>927</v>
      </c>
      <c r="B341" s="57" t="s">
        <v>251</v>
      </c>
      <c r="C341" s="57" t="str">
        <f aca="false">Flights!$F$14</f>
        <v>MH1140</v>
      </c>
      <c r="D341" s="58" t="n">
        <f aca="false">Flights!$D$14</f>
        <v>46307</v>
      </c>
      <c r="E341" s="57" t="str">
        <f aca="false">Flights!$G$14&amp;"-"&amp;Flights!$H$14</f>
        <v>KUL-PEN</v>
      </c>
      <c r="F341" s="57" t="str">
        <f aca="false">Flights!$K$14</f>
        <v>BC</v>
      </c>
      <c r="G341" s="57" t="s">
        <v>411</v>
      </c>
      <c r="H341" s="57" t="s">
        <v>369</v>
      </c>
      <c r="I341" s="57" t="s">
        <v>490</v>
      </c>
      <c r="J341" s="57" t="s">
        <v>496</v>
      </c>
      <c r="K341" s="67" t="s">
        <v>492</v>
      </c>
      <c r="L341" s="67" t="s">
        <v>928</v>
      </c>
      <c r="M341" s="67" t="s">
        <v>442</v>
      </c>
      <c r="N341" s="67" t="s">
        <v>374</v>
      </c>
      <c r="O341" s="67" t="s">
        <v>494</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file",IF(BL341=0,"INVALID – evidence needs a traceable reference (number, file name or link)",IF(OR(LEN(AX341)&lt;2,ISNUMBER(MATCH(AX341,L_Placeholder,0))),"INVALID – verifier missing",IF(AX341=AU341,"INVALID – verifier must be someone other than the PIC",IF(BH341=1,"INVALID – result not yet available (awaiting / TBC)",IF(AND(AQ341=1,OR(OR(LEN(AY341)&lt;3,ISNUMBER(MATCH(AY341,L_Placeholder,0))),BJ341=1)),"INVALID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CA","")&amp;IF(AND(LEN(BA341)&gt;=2,ISNA(MATCH(BA341,L_Placeholder,0)),TRIM(AB341)=""),"INVALID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")))/(LEN(L_PendNeg)+1)),1,0),1)</f>
        <v>0</v>
      </c>
      <c r="BK341" s="61" t="n">
        <f aca="false">IFERROR(IF(SUMPRODUCT((LEN(BF341)-LEN(SUBSTITUTE(BF341," "&amp;L_PendStrict&amp;" "," ")))/(LEN(L_PendStrict)+1))&gt;SUMPRODUCT((LEN(BF341)-LEN(SUBSTITUTE(BF341," "&amp;L_PendNeg&amp;" "," ")))/(LEN(L_PendNeg)+1)),1,0),1)</f>
        <v>0</v>
      </c>
      <c r="BL341" s="61" t="n">
        <f aca="false">IFERROR(IF(OR(SUMPRODUCT(--ISNUMBER(FIND({"0","1","2","3","4","5","6","7","8","9"},Z341)))&gt;0,SUMPRODUCT(--ISNUMBER(SEARCH({"http","www.","\",".pdf",".jpg",".jpeg",".png",".heic",".xls",".doc",".msg",".eml"},Z341)))&gt;0),1,0),0)</f>
        <v>0</v>
      </c>
    </row>
    <row r="342" customFormat="false" ht="41.25" hidden="false" customHeight="true" outlineLevel="0" collapsed="false">
      <c r="A342" s="57" t="s">
        <v>929</v>
      </c>
      <c r="B342" s="57" t="s">
        <v>251</v>
      </c>
      <c r="C342" s="57" t="str">
        <f aca="false">Flights!$F$14</f>
        <v>MH1140</v>
      </c>
      <c r="D342" s="58" t="n">
        <f aca="false">Flights!$D$14</f>
        <v>46307</v>
      </c>
      <c r="E342" s="57" t="str">
        <f aca="false">Flights!$G$14&amp;"-"&amp;Flights!$H$14</f>
        <v>KUL-PEN</v>
      </c>
      <c r="F342" s="57" t="str">
        <f aca="false">Flights!$K$14</f>
        <v>BC</v>
      </c>
      <c r="G342" s="57" t="s">
        <v>411</v>
      </c>
      <c r="H342" s="57" t="s">
        <v>369</v>
      </c>
      <c r="I342" s="57" t="s">
        <v>490</v>
      </c>
      <c r="J342" s="57" t="s">
        <v>499</v>
      </c>
      <c r="K342" s="67" t="s">
        <v>492</v>
      </c>
      <c r="L342" s="67" t="s">
        <v>930</v>
      </c>
      <c r="M342" s="67" t="s">
        <v>442</v>
      </c>
      <c r="N342" s="67" t="s">
        <v>374</v>
      </c>
      <c r="O342" s="67" t="s">
        <v>494</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file",IF(BL342=0,"INVALID – evidence needs a traceable reference (number, file name or link)",IF(OR(LEN(AX342)&lt;2,ISNUMBER(MATCH(AX342,L_Placeholder,0))),"INVALID – verifier missing",IF(AX342=AU342,"INVALID – verifier must be someone other than the PIC",IF(BH342=1,"INVALID – result not yet available (awaiting / TBC)",IF(AND(AQ342=1,OR(OR(LEN(AY342)&lt;3,ISNUMBER(MATCH(AY342,L_Placeholder,0))),BJ342=1)),"INVALID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CA","")&amp;IF(AND(LEN(BA342)&gt;=2,ISNA(MATCH(BA342,L_Placeholder,0)),TRIM(AB342)=""),"INVALID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")))/(LEN(L_PendNeg)+1)),1,0),1)</f>
        <v>0</v>
      </c>
      <c r="BK342" s="61" t="n">
        <f aca="false">IFERROR(IF(SUMPRODUCT((LEN(BF342)-LEN(SUBSTITUTE(BF342," "&amp;L_PendStrict&amp;" "," ")))/(LEN(L_PendStrict)+1))&gt;SUMPRODUCT((LEN(BF342)-LEN(SUBSTITUTE(BF342," "&amp;L_PendNeg&amp;" "," ")))/(LEN(L_PendNeg)+1)),1,0),1)</f>
        <v>0</v>
      </c>
      <c r="BL342" s="61" t="n">
        <f aca="false">IFERROR(IF(OR(SUMPRODUCT(--ISNUMBER(FIND({"0","1","2","3","4","5","6","7","8","9"},Z342)))&gt;0,SUMPRODUCT(--ISNUMBER(SEARCH({"http","www.","\",".pdf",".jpg",".jpeg",".png",".heic",".xls",".doc",".msg",".eml"},Z342)))&gt;0),1,0),0)</f>
        <v>0</v>
      </c>
    </row>
    <row r="343" customFormat="false" ht="54" hidden="false" customHeight="true" outlineLevel="0" collapsed="false">
      <c r="A343" s="57" t="s">
        <v>931</v>
      </c>
      <c r="B343" s="57" t="s">
        <v>251</v>
      </c>
      <c r="C343" s="57" t="str">
        <f aca="false">Flights!$F$14</f>
        <v>MH1140</v>
      </c>
      <c r="D343" s="58" t="n">
        <f aca="false">Flights!$D$14</f>
        <v>46307</v>
      </c>
      <c r="E343" s="57" t="str">
        <f aca="false">Flights!$G$14&amp;"-"&amp;Flights!$H$14</f>
        <v>KUL-PEN</v>
      </c>
      <c r="F343" s="57" t="str">
        <f aca="false">Flights!$K$14</f>
        <v>BC</v>
      </c>
      <c r="G343" s="57" t="s">
        <v>411</v>
      </c>
      <c r="H343" s="57" t="s">
        <v>369</v>
      </c>
      <c r="I343" s="57" t="s">
        <v>490</v>
      </c>
      <c r="J343" s="57" t="s">
        <v>509</v>
      </c>
      <c r="K343" s="67" t="s">
        <v>510</v>
      </c>
      <c r="L343" s="67" t="s">
        <v>932</v>
      </c>
      <c r="M343" s="67" t="s">
        <v>442</v>
      </c>
      <c r="N343" s="67" t="s">
        <v>374</v>
      </c>
      <c r="O343" s="67" t="s">
        <v>512</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file",IF(BL343=0,"INVALID – evidence needs a traceable reference (number, file name or link)",IF(OR(LEN(AX343)&lt;2,ISNUMBER(MATCH(AX343,L_Placeholder,0))),"INVALID – verifier missing",IF(AX343=AU343,"INVALID – verifier must be someone other than the PIC",IF(BH343=1,"INVALID – result not yet available (awaiting / TBC)",IF(AND(AQ343=1,OR(OR(LEN(AY343)&lt;3,ISNUMBER(MATCH(AY343,L_Placeholder,0))),BJ343=1)),"INVALID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CA","")&amp;IF(AND(LEN(BA343)&gt;=2,ISNA(MATCH(BA343,L_Placeholder,0)),TRIM(AB343)=""),"INVALID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")))/(LEN(L_PendNeg)+1)),1,0),1)</f>
        <v>0</v>
      </c>
      <c r="BK343" s="61" t="n">
        <f aca="false">IFERROR(IF(SUMPRODUCT((LEN(BF343)-LEN(SUBSTITUTE(BF343," "&amp;L_PendStrict&amp;" "," ")))/(LEN(L_PendStrict)+1))&gt;SUMPRODUCT((LEN(BF343)-LEN(SUBSTITUTE(BF343," "&amp;L_PendNeg&amp;" "," ")))/(LEN(L_PendNeg)+1)),1,0),1)</f>
        <v>0</v>
      </c>
      <c r="BL343" s="61" t="n">
        <f aca="false">IFERROR(IF(OR(SUMPRODUCT(--ISNUMBER(FIND({"0","1","2","3","4","5","6","7","8","9"},Z343)))&gt;0,SUMPRODUCT(--ISNUMBER(SEARCH({"http","www.","\",".pdf",".jpg",".jpeg",".png",".heic",".xls",".doc",".msg",".eml"},Z343)))&gt;0),1,0),0)</f>
        <v>0</v>
      </c>
    </row>
    <row r="344" customFormat="false" ht="41.25" hidden="false" customHeight="true" outlineLevel="0" collapsed="false">
      <c r="A344" s="57" t="s">
        <v>933</v>
      </c>
      <c r="B344" s="57" t="s">
        <v>251</v>
      </c>
      <c r="C344" s="57" t="str">
        <f aca="false">Flights!$F$14</f>
        <v>MH1140</v>
      </c>
      <c r="D344" s="58" t="n">
        <f aca="false">Flights!$D$14</f>
        <v>46307</v>
      </c>
      <c r="E344" s="57" t="str">
        <f aca="false">Flights!$G$14&amp;"-"&amp;Flights!$H$14</f>
        <v>KUL-PEN</v>
      </c>
      <c r="F344" s="57" t="str">
        <f aca="false">Flights!$K$14</f>
        <v>BC</v>
      </c>
      <c r="G344" s="57" t="s">
        <v>411</v>
      </c>
      <c r="H344" s="57" t="s">
        <v>369</v>
      </c>
      <c r="I344" s="57" t="s">
        <v>490</v>
      </c>
      <c r="J344" s="57" t="s">
        <v>514</v>
      </c>
      <c r="K344" s="67" t="s">
        <v>492</v>
      </c>
      <c r="L344" s="67" t="s">
        <v>934</v>
      </c>
      <c r="M344" s="67" t="s">
        <v>442</v>
      </c>
      <c r="N344" s="67" t="s">
        <v>374</v>
      </c>
      <c r="O344" s="67" t="s">
        <v>494</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file",IF(BL344=0,"INVALID – evidence needs a traceable reference (number, file name or link)",IF(OR(LEN(AX344)&lt;2,ISNUMBER(MATCH(AX344,L_Placeholder,0))),"INVALID – verifier missing",IF(AX344=AU344,"INVALID – verifier must be someone other than the PIC",IF(BH344=1,"INVALID – result not yet available (awaiting / TBC)",IF(AND(AQ344=1,OR(OR(LEN(AY344)&lt;3,ISNUMBER(MATCH(AY344,L_Placeholder,0))),BJ344=1)),"INVALID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CA","")&amp;IF(AND(LEN(BA344)&gt;=2,ISNA(MATCH(BA344,L_Placeholder,0)),TRIM(AB344)=""),"INVALID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")))/(LEN(L_PendNeg)+1)),1,0),1)</f>
        <v>0</v>
      </c>
      <c r="BK344" s="61" t="n">
        <f aca="false">IFERROR(IF(SUMPRODUCT((LEN(BF344)-LEN(SUBSTITUTE(BF344," "&amp;L_PendStrict&amp;" "," ")))/(LEN(L_PendStrict)+1))&gt;SUMPRODUCT((LEN(BF344)-LEN(SUBSTITUTE(BF344," "&amp;L_PendNeg&amp;" "," ")))/(LEN(L_PendNeg)+1)),1,0),1)</f>
        <v>0</v>
      </c>
      <c r="BL344" s="61" t="n">
        <f aca="false">IFERROR(IF(OR(SUMPRODUCT(--ISNUMBER(FIND({"0","1","2","3","4","5","6","7","8","9"},Z344)))&gt;0,SUMPRODUCT(--ISNUMBER(SEARCH({"http","www.","\",".pdf",".jpg",".jpeg",".png",".heic",".xls",".doc",".msg",".eml"},Z344)))&gt;0),1,0),0)</f>
        <v>0</v>
      </c>
    </row>
    <row r="345" customFormat="false" ht="41.25" hidden="false" customHeight="true" outlineLevel="0" collapsed="false">
      <c r="A345" s="57" t="s">
        <v>935</v>
      </c>
      <c r="B345" s="57" t="s">
        <v>251</v>
      </c>
      <c r="C345" s="57" t="str">
        <f aca="false">Flights!$F$14</f>
        <v>MH1140</v>
      </c>
      <c r="D345" s="58" t="n">
        <f aca="false">Flights!$D$14</f>
        <v>46307</v>
      </c>
      <c r="E345" s="57" t="str">
        <f aca="false">Flights!$G$14&amp;"-"&amp;Flights!$H$14</f>
        <v>KUL-PEN</v>
      </c>
      <c r="F345" s="57" t="str">
        <f aca="false">Flights!$K$14</f>
        <v>BC</v>
      </c>
      <c r="G345" s="57" t="s">
        <v>411</v>
      </c>
      <c r="H345" s="57" t="s">
        <v>369</v>
      </c>
      <c r="I345" s="57" t="s">
        <v>438</v>
      </c>
      <c r="J345" s="57" t="s">
        <v>517</v>
      </c>
      <c r="K345" s="67" t="s">
        <v>440</v>
      </c>
      <c r="L345" s="67" t="s">
        <v>936</v>
      </c>
      <c r="M345" s="67" t="s">
        <v>442</v>
      </c>
      <c r="N345" s="67" t="s">
        <v>374</v>
      </c>
      <c r="O345" s="67" t="s">
        <v>494</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file",IF(BL345=0,"INVALID – evidence needs a traceable reference (number, file name or link)",IF(OR(LEN(AX345)&lt;2,ISNUMBER(MATCH(AX345,L_Placeholder,0))),"INVALID – verifier missing",IF(AX345=AU345,"INVALID – verifier must be someone other than the PIC",IF(BH345=1,"INVALID – result not yet available (awaiting / TBC)",IF(AND(AQ345=1,OR(OR(LEN(AY345)&lt;3,ISNUMBER(MATCH(AY345,L_Placeholder,0))),BJ345=1)),"INVALID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CA","")&amp;IF(AND(LEN(BA345)&gt;=2,ISNA(MATCH(BA345,L_Placeholder,0)),TRIM(AB345)=""),"INVALID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")))/(LEN(L_PendNeg)+1)),1,0),1)</f>
        <v>0</v>
      </c>
      <c r="BK345" s="61" t="n">
        <f aca="false">IFERROR(IF(SUMPRODUCT((LEN(BF345)-LEN(SUBSTITUTE(BF345," "&amp;L_PendStrict&amp;" "," ")))/(LEN(L_PendStrict)+1))&gt;SUMPRODUCT((LEN(BF345)-LEN(SUBSTITUTE(BF345," "&amp;L_PendNeg&amp;" "," ")))/(LEN(L_PendNeg)+1)),1,0),1)</f>
        <v>0</v>
      </c>
      <c r="BL345" s="61" t="n">
        <f aca="false">IFERROR(IF(OR(SUMPRODUCT(--ISNUMBER(FIND({"0","1","2","3","4","5","6","7","8","9"},Z345)))&gt;0,SUMPRODUCT(--ISNUMBER(SEARCH({"http","www.","\",".pdf",".jpg",".jpeg",".png",".heic",".xls",".doc",".msg",".eml"},Z345)))&gt;0),1,0),0)</f>
        <v>0</v>
      </c>
    </row>
    <row r="346" customFormat="false" ht="41.25" hidden="false" customHeight="true" outlineLevel="0" collapsed="false">
      <c r="A346" s="57" t="s">
        <v>937</v>
      </c>
      <c r="B346" s="57" t="s">
        <v>251</v>
      </c>
      <c r="C346" s="57" t="str">
        <f aca="false">Flights!$F$14</f>
        <v>MH1140</v>
      </c>
      <c r="D346" s="58" t="n">
        <f aca="false">Flights!$D$14</f>
        <v>46307</v>
      </c>
      <c r="E346" s="57" t="str">
        <f aca="false">Flights!$G$14&amp;"-"&amp;Flights!$H$14</f>
        <v>KUL-PEN</v>
      </c>
      <c r="F346" s="57" t="str">
        <f aca="false">Flights!$K$14</f>
        <v>BC</v>
      </c>
      <c r="G346" s="57" t="s">
        <v>411</v>
      </c>
      <c r="H346" s="57" t="s">
        <v>369</v>
      </c>
      <c r="I346" s="57" t="s">
        <v>438</v>
      </c>
      <c r="J346" s="57" t="s">
        <v>520</v>
      </c>
      <c r="K346" s="67" t="s">
        <v>440</v>
      </c>
      <c r="L346" s="67" t="s">
        <v>938</v>
      </c>
      <c r="M346" s="67" t="s">
        <v>442</v>
      </c>
      <c r="N346" s="67" t="s">
        <v>374</v>
      </c>
      <c r="O346" s="67" t="s">
        <v>494</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file",IF(BL346=0,"INVALID – evidence needs a traceable reference (number, file name or link)",IF(OR(LEN(AX346)&lt;2,ISNUMBER(MATCH(AX346,L_Placeholder,0))),"INVALID – verifier missing",IF(AX346=AU346,"INVALID – verifier must be someone other than the PIC",IF(BH346=1,"INVALID – result not yet available (awaiting / TBC)",IF(AND(AQ346=1,OR(OR(LEN(AY346)&lt;3,ISNUMBER(MATCH(AY346,L_Placeholder,0))),BJ346=1)),"INVALID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CA","")&amp;IF(AND(LEN(BA346)&gt;=2,ISNA(MATCH(BA346,L_Placeholder,0)),TRIM(AB346)=""),"INVALID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")))/(LEN(L_PendNeg)+1)),1,0),1)</f>
        <v>0</v>
      </c>
      <c r="BK346" s="61" t="n">
        <f aca="false">IFERROR(IF(SUMPRODUCT((LEN(BF346)-LEN(SUBSTITUTE(BF346," "&amp;L_PendStrict&amp;" "," ")))/(LEN(L_PendStrict)+1))&gt;SUMPRODUCT((LEN(BF346)-LEN(SUBSTITUTE(BF346," "&amp;L_PendNeg&amp;" "," ")))/(LEN(L_PendNeg)+1)),1,0),1)</f>
        <v>0</v>
      </c>
      <c r="BL346" s="61" t="n">
        <f aca="false">IFERROR(IF(OR(SUMPRODUCT(--ISNUMBER(FIND({"0","1","2","3","4","5","6","7","8","9"},Z346)))&gt;0,SUMPRODUCT(--ISNUMBER(SEARCH({"http","www.","\",".pdf",".jpg",".jpeg",".png",".heic",".xls",".doc",".msg",".eml"},Z346)))&gt;0),1,0),0)</f>
        <v>0</v>
      </c>
    </row>
    <row r="347" customFormat="false" ht="39.75" hidden="false" customHeight="true" outlineLevel="0" collapsed="false">
      <c r="A347" s="57" t="s">
        <v>939</v>
      </c>
      <c r="B347" s="57" t="s">
        <v>251</v>
      </c>
      <c r="C347" s="57" t="str">
        <f aca="false">Flights!$F$14</f>
        <v>MH1140</v>
      </c>
      <c r="D347" s="58" t="n">
        <f aca="false">Flights!$D$14</f>
        <v>46307</v>
      </c>
      <c r="E347" s="57" t="str">
        <f aca="false">Flights!$G$14&amp;"-"&amp;Flights!$H$14</f>
        <v>KUL-PEN</v>
      </c>
      <c r="F347" s="57" t="str">
        <f aca="false">Flights!$K$14</f>
        <v>BC</v>
      </c>
      <c r="G347" s="57" t="s">
        <v>450</v>
      </c>
      <c r="H347" s="57" t="s">
        <v>451</v>
      </c>
      <c r="I347" s="57" t="s">
        <v>370</v>
      </c>
      <c r="J347" s="57" t="s">
        <v>452</v>
      </c>
      <c r="K347" s="67" t="s">
        <v>417</v>
      </c>
      <c r="L347" s="67" t="s">
        <v>453</v>
      </c>
      <c r="M347" s="67"/>
      <c r="N347" s="67" t="s">
        <v>374</v>
      </c>
      <c r="O347" s="67" t="s">
        <v>454</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file",IF(BL347=0,"INVALID – evidence needs a traceable reference (number, file name or link)",IF(OR(LEN(AX347)&lt;2,ISNUMBER(MATCH(AX347,L_Placeholder,0))),"INVALID – verifier missing",IF(AX347=AU347,"INVALID – verifier must be someone other than the PIC",IF(BH347=1,"INVALID – result not yet available (awaiting / TBC)",IF(AND(AQ347=1,OR(OR(LEN(AY347)&lt;3,ISNUMBER(MATCH(AY347,L_Placeholder,0))),BJ347=1)),"INVALID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CA","")&amp;IF(AND(LEN(BA347)&gt;=2,ISNA(MATCH(BA347,L_Placeholder,0)),TRIM(AB347)=""),"INVALID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IFERROR(IF(OR(SUMPRODUCT(--ISNUMBER(FIND({"0","1","2","3","4","5","6","7","8","9"},Z347)))&gt;0,SUMPRODUCT(--ISNUMBER(SEARCH({"http","www.","\",".pdf",".jpg",".jpeg",".png",".heic",".xls",".doc",".msg",".eml"},Z347)))&gt;0),1,0),0)</f>
        <v>0</v>
      </c>
    </row>
    <row r="348" customFormat="false" ht="39.75" hidden="false" customHeight="true" outlineLevel="0" collapsed="false">
      <c r="A348" s="57" t="s">
        <v>940</v>
      </c>
      <c r="B348" s="57" t="s">
        <v>251</v>
      </c>
      <c r="C348" s="57" t="str">
        <f aca="false">Flights!$F$14</f>
        <v>MH1140</v>
      </c>
      <c r="D348" s="58" t="n">
        <f aca="false">Flights!$D$14</f>
        <v>46307</v>
      </c>
      <c r="E348" s="57" t="str">
        <f aca="false">Flights!$G$14&amp;"-"&amp;Flights!$H$14</f>
        <v>KUL-PEN</v>
      </c>
      <c r="F348" s="57" t="str">
        <f aca="false">Flights!$K$14</f>
        <v>BC</v>
      </c>
      <c r="G348" s="57" t="s">
        <v>450</v>
      </c>
      <c r="H348" s="57" t="s">
        <v>451</v>
      </c>
      <c r="I348" s="57" t="s">
        <v>419</v>
      </c>
      <c r="J348" s="57" t="s">
        <v>456</v>
      </c>
      <c r="K348" s="67" t="s">
        <v>417</v>
      </c>
      <c r="L348" s="67" t="s">
        <v>453</v>
      </c>
      <c r="M348" s="67"/>
      <c r="N348" s="67" t="s">
        <v>374</v>
      </c>
      <c r="O348" s="67" t="s">
        <v>454</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file",IF(BL348=0,"INVALID – evidence needs a traceable reference (number, file name or link)",IF(OR(LEN(AX348)&lt;2,ISNUMBER(MATCH(AX348,L_Placeholder,0))),"INVALID – verifier missing",IF(AX348=AU348,"INVALID – verifier must be someone other than the PIC",IF(BH348=1,"INVALID – result not yet available (awaiting / TBC)",IF(AND(AQ348=1,OR(OR(LEN(AY348)&lt;3,ISNUMBER(MATCH(AY348,L_Placeholder,0))),BJ348=1)),"INVALID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CA","")&amp;IF(AND(LEN(BA348)&gt;=2,ISNA(MATCH(BA348,L_Placeholder,0)),TRIM(AB348)=""),"INVALID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IFERROR(IF(OR(SUMPRODUCT(--ISNUMBER(FIND({"0","1","2","3","4","5","6","7","8","9"},Z348)))&gt;0,SUMPRODUCT(--ISNUMBER(SEARCH({"http","www.","\",".pdf",".jpg",".jpeg",".png",".heic",".xls",".doc",".msg",".eml"},Z348)))&gt;0),1,0),0)</f>
        <v>0</v>
      </c>
    </row>
    <row r="349" customFormat="false" ht="41.25" hidden="false" customHeight="true" outlineLevel="0" collapsed="false">
      <c r="A349" s="57" t="s">
        <v>941</v>
      </c>
      <c r="B349" s="57" t="s">
        <v>251</v>
      </c>
      <c r="C349" s="57" t="str">
        <f aca="false">Flights!$F$14</f>
        <v>MH1140</v>
      </c>
      <c r="D349" s="58" t="n">
        <f aca="false">Flights!$D$14</f>
        <v>46307</v>
      </c>
      <c r="E349" s="57" t="str">
        <f aca="false">Flights!$G$14&amp;"-"&amp;Flights!$H$14</f>
        <v>KUL-PEN</v>
      </c>
      <c r="F349" s="57" t="str">
        <f aca="false">Flights!$K$14</f>
        <v>BC</v>
      </c>
      <c r="G349" s="57" t="s">
        <v>450</v>
      </c>
      <c r="H349" s="57" t="s">
        <v>451</v>
      </c>
      <c r="I349" s="57" t="s">
        <v>431</v>
      </c>
      <c r="J349" s="57" t="s">
        <v>525</v>
      </c>
      <c r="K349" s="67" t="s">
        <v>486</v>
      </c>
      <c r="L349" s="67" t="s">
        <v>924</v>
      </c>
      <c r="M349" s="67" t="s">
        <v>442</v>
      </c>
      <c r="N349" s="67" t="s">
        <v>374</v>
      </c>
      <c r="O349" s="67" t="s">
        <v>526</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file",IF(BL349=0,"INVALID – evidence needs a traceable reference (number, file name or link)",IF(OR(LEN(AX349)&lt;2,ISNUMBER(MATCH(AX349,L_Placeholder,0))),"INVALID – verifier missing",IF(AX349=AU349,"INVALID – verifier must be someone other than the PIC",IF(BH349=1,"INVALID – result not yet available (awaiting / TBC)",IF(AND(AQ349=1,OR(OR(LEN(AY349)&lt;3,ISNUMBER(MATCH(AY349,L_Placeholder,0))),BJ349=1)),"INVALID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CA","")&amp;IF(AND(LEN(BA349)&gt;=2,ISNA(MATCH(BA349,L_Placeholder,0)),TRIM(AB349)=""),"INVALID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IFERROR(IF(OR(SUMPRODUCT(--ISNUMBER(FIND({"0","1","2","3","4","5","6","7","8","9"},Z349)))&gt;0,SUMPRODUCT(--ISNUMBER(SEARCH({"http","www.","\",".pdf",".jpg",".jpeg",".png",".heic",".xls",".doc",".msg",".eml"},Z349)))&gt;0),1,0),0)</f>
        <v>0</v>
      </c>
    </row>
    <row r="350" customFormat="false" ht="39.75" hidden="false" customHeight="true" outlineLevel="0" collapsed="false">
      <c r="A350" s="57" t="s">
        <v>942</v>
      </c>
      <c r="B350" s="57" t="s">
        <v>251</v>
      </c>
      <c r="C350" s="57" t="str">
        <f aca="false">Flights!$F$14</f>
        <v>MH1140</v>
      </c>
      <c r="D350" s="58" t="n">
        <f aca="false">Flights!$D$14</f>
        <v>46307</v>
      </c>
      <c r="E350" s="57" t="str">
        <f aca="false">Flights!$G$14&amp;"-"&amp;Flights!$H$14</f>
        <v>KUL-PEN</v>
      </c>
      <c r="F350" s="57" t="str">
        <f aca="false">Flights!$K$14</f>
        <v>BC</v>
      </c>
      <c r="G350" s="57" t="s">
        <v>450</v>
      </c>
      <c r="H350" s="57" t="s">
        <v>451</v>
      </c>
      <c r="I350" s="57" t="s">
        <v>490</v>
      </c>
      <c r="J350" s="57" t="s">
        <v>528</v>
      </c>
      <c r="K350" s="67" t="s">
        <v>492</v>
      </c>
      <c r="L350" s="67" t="s">
        <v>926</v>
      </c>
      <c r="M350" s="67" t="s">
        <v>442</v>
      </c>
      <c r="N350" s="67" t="s">
        <v>374</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file",IF(BL350=0,"INVALID – evidence needs a traceable reference (number, file name or link)",IF(OR(LEN(AX350)&lt;2,ISNUMBER(MATCH(AX350,L_Placeholder,0))),"INVALID – verifier missing",IF(AX350=AU350,"INVALID – verifier must be someone other than the PIC",IF(BH350=1,"INVALID – result not yet available (awaiting / TBC)",IF(AND(AQ350=1,OR(OR(LEN(AY350)&lt;3,ISNUMBER(MATCH(AY350,L_Placeholder,0))),BJ350=1)),"INVALID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CA","")&amp;IF(AND(LEN(BA350)&gt;=2,ISNA(MATCH(BA350,L_Placeholder,0)),TRIM(AB350)=""),"INVALID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IFERROR(IF(OR(SUMPRODUCT(--ISNUMBER(FIND({"0","1","2","3","4","5","6","7","8","9"},Z350)))&gt;0,SUMPRODUCT(--ISNUMBER(SEARCH({"http","www.","\",".pdf",".jpg",".jpeg",".png",".heic",".xls",".doc",".msg",".eml"},Z350)))&gt;0),1,0),0)</f>
        <v>0</v>
      </c>
    </row>
    <row r="351" customFormat="false" ht="39.75" hidden="false" customHeight="true" outlineLevel="0" collapsed="false">
      <c r="A351" s="57" t="s">
        <v>943</v>
      </c>
      <c r="B351" s="57" t="s">
        <v>251</v>
      </c>
      <c r="C351" s="57" t="str">
        <f aca="false">Flights!$F$14</f>
        <v>MH1140</v>
      </c>
      <c r="D351" s="58" t="n">
        <f aca="false">Flights!$D$14</f>
        <v>46307</v>
      </c>
      <c r="E351" s="57" t="str">
        <f aca="false">Flights!$G$14&amp;"-"&amp;Flights!$H$14</f>
        <v>KUL-PEN</v>
      </c>
      <c r="F351" s="57" t="str">
        <f aca="false">Flights!$K$14</f>
        <v>BC</v>
      </c>
      <c r="G351" s="57" t="s">
        <v>450</v>
      </c>
      <c r="H351" s="57" t="s">
        <v>451</v>
      </c>
      <c r="I351" s="57" t="s">
        <v>490</v>
      </c>
      <c r="J351" s="57" t="s">
        <v>530</v>
      </c>
      <c r="K351" s="67" t="s">
        <v>492</v>
      </c>
      <c r="L351" s="67" t="s">
        <v>928</v>
      </c>
      <c r="M351" s="67" t="s">
        <v>442</v>
      </c>
      <c r="N351" s="67" t="s">
        <v>374</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file",IF(BL351=0,"INVALID – evidence needs a traceable reference (number, file name or link)",IF(OR(LEN(AX351)&lt;2,ISNUMBER(MATCH(AX351,L_Placeholder,0))),"INVALID – verifier missing",IF(AX351=AU351,"INVALID – verifier must be someone other than the PIC",IF(BH351=1,"INVALID – result not yet available (awaiting / TBC)",IF(AND(AQ351=1,OR(OR(LEN(AY351)&lt;3,ISNUMBER(MATCH(AY351,L_Placeholder,0))),BJ351=1)),"INVALID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CA","")&amp;IF(AND(LEN(BA351)&gt;=2,ISNA(MATCH(BA351,L_Placeholder,0)),TRIM(AB351)=""),"INVALID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IFERROR(IF(OR(SUMPRODUCT(--ISNUMBER(FIND({"0","1","2","3","4","5","6","7","8","9"},Z351)))&gt;0,SUMPRODUCT(--ISNUMBER(SEARCH({"http","www.","\",".pdf",".jpg",".jpeg",".png",".heic",".xls",".doc",".msg",".eml"},Z351)))&gt;0),1,0),0)</f>
        <v>0</v>
      </c>
    </row>
    <row r="352" customFormat="false" ht="39.75" hidden="false" customHeight="true" outlineLevel="0" collapsed="false">
      <c r="A352" s="57" t="s">
        <v>944</v>
      </c>
      <c r="B352" s="57" t="s">
        <v>251</v>
      </c>
      <c r="C352" s="57" t="str">
        <f aca="false">Flights!$F$14</f>
        <v>MH1140</v>
      </c>
      <c r="D352" s="58" t="n">
        <f aca="false">Flights!$D$14</f>
        <v>46307</v>
      </c>
      <c r="E352" s="57" t="str">
        <f aca="false">Flights!$G$14&amp;"-"&amp;Flights!$H$14</f>
        <v>KUL-PEN</v>
      </c>
      <c r="F352" s="57" t="str">
        <f aca="false">Flights!$K$14</f>
        <v>BC</v>
      </c>
      <c r="G352" s="57" t="s">
        <v>450</v>
      </c>
      <c r="H352" s="57" t="s">
        <v>451</v>
      </c>
      <c r="I352" s="57" t="s">
        <v>490</v>
      </c>
      <c r="J352" s="57" t="s">
        <v>532</v>
      </c>
      <c r="K352" s="67" t="s">
        <v>492</v>
      </c>
      <c r="L352" s="67" t="s">
        <v>930</v>
      </c>
      <c r="M352" s="67" t="s">
        <v>442</v>
      </c>
      <c r="N352" s="67" t="s">
        <v>374</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file",IF(BL352=0,"INVALID – evidence needs a traceable reference (number, file name or link)",IF(OR(LEN(AX352)&lt;2,ISNUMBER(MATCH(AX352,L_Placeholder,0))),"INVALID – verifier missing",IF(AX352=AU352,"INVALID – verifier must be someone other than the PIC",IF(BH352=1,"INVALID – result not yet available (awaiting / TBC)",IF(AND(AQ352=1,OR(OR(LEN(AY352)&lt;3,ISNUMBER(MATCH(AY352,L_Placeholder,0))),BJ352=1)),"INVALID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CA","")&amp;IF(AND(LEN(BA352)&gt;=2,ISNA(MATCH(BA352,L_Placeholder,0)),TRIM(AB352)=""),"INVALID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IFERROR(IF(OR(SUMPRODUCT(--ISNUMBER(FIND({"0","1","2","3","4","5","6","7","8","9"},Z352)))&gt;0,SUMPRODUCT(--ISNUMBER(SEARCH({"http","www.","\",".pdf",".jpg",".jpeg",".png",".heic",".xls",".doc",".msg",".eml"},Z352)))&gt;0),1,0),0)</f>
        <v>0</v>
      </c>
    </row>
    <row r="353" customFormat="false" ht="39.75" hidden="false" customHeight="true" outlineLevel="0" collapsed="false">
      <c r="A353" s="57" t="s">
        <v>945</v>
      </c>
      <c r="B353" s="57" t="s">
        <v>251</v>
      </c>
      <c r="C353" s="57" t="str">
        <f aca="false">Flights!$F$14</f>
        <v>MH1140</v>
      </c>
      <c r="D353" s="58" t="n">
        <f aca="false">Flights!$D$14</f>
        <v>46307</v>
      </c>
      <c r="E353" s="57" t="str">
        <f aca="false">Flights!$G$14&amp;"-"&amp;Flights!$H$14</f>
        <v>KUL-PEN</v>
      </c>
      <c r="F353" s="57" t="str">
        <f aca="false">Flights!$K$14</f>
        <v>BC</v>
      </c>
      <c r="G353" s="57" t="s">
        <v>450</v>
      </c>
      <c r="H353" s="57" t="s">
        <v>451</v>
      </c>
      <c r="I353" s="57" t="s">
        <v>490</v>
      </c>
      <c r="J353" s="57" t="s">
        <v>539</v>
      </c>
      <c r="K353" s="67" t="s">
        <v>510</v>
      </c>
      <c r="L353" s="67" t="s">
        <v>932</v>
      </c>
      <c r="M353" s="67" t="s">
        <v>442</v>
      </c>
      <c r="N353" s="67" t="s">
        <v>374</v>
      </c>
      <c r="O353" s="67" t="s">
        <v>540</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file",IF(BL353=0,"INVALID – evidence needs a traceable reference (number, file name or link)",IF(OR(LEN(AX353)&lt;2,ISNUMBER(MATCH(AX353,L_Placeholder,0))),"INVALID – verifier missing",IF(AX353=AU353,"INVALID – verifier must be someone other than the PIC",IF(BH353=1,"INVALID – result not yet available (awaiting / TBC)",IF(AND(AQ353=1,OR(OR(LEN(AY353)&lt;3,ISNUMBER(MATCH(AY353,L_Placeholder,0))),BJ353=1)),"INVALID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CA","")&amp;IF(AND(LEN(BA353)&gt;=2,ISNA(MATCH(BA353,L_Placeholder,0)),TRIM(AB353)=""),"INVALID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IFERROR(IF(OR(SUMPRODUCT(--ISNUMBER(FIND({"0","1","2","3","4","5","6","7","8","9"},Z353)))&gt;0,SUMPRODUCT(--ISNUMBER(SEARCH({"http","www.","\",".pdf",".jpg",".jpeg",".png",".heic",".xls",".doc",".msg",".eml"},Z353)))&gt;0),1,0),0)</f>
        <v>0</v>
      </c>
    </row>
    <row r="354" customFormat="false" ht="39.75" hidden="false" customHeight="true" outlineLevel="0" collapsed="false">
      <c r="A354" s="57" t="s">
        <v>946</v>
      </c>
      <c r="B354" s="57" t="s">
        <v>251</v>
      </c>
      <c r="C354" s="57" t="str">
        <f aca="false">Flights!$F$14</f>
        <v>MH1140</v>
      </c>
      <c r="D354" s="58" t="n">
        <f aca="false">Flights!$D$14</f>
        <v>46307</v>
      </c>
      <c r="E354" s="57" t="str">
        <f aca="false">Flights!$G$14&amp;"-"&amp;Flights!$H$14</f>
        <v>KUL-PEN</v>
      </c>
      <c r="F354" s="57" t="str">
        <f aca="false">Flights!$K$14</f>
        <v>BC</v>
      </c>
      <c r="G354" s="57" t="s">
        <v>450</v>
      </c>
      <c r="H354" s="57" t="s">
        <v>451</v>
      </c>
      <c r="I354" s="57" t="s">
        <v>490</v>
      </c>
      <c r="J354" s="57" t="s">
        <v>542</v>
      </c>
      <c r="K354" s="67" t="s">
        <v>492</v>
      </c>
      <c r="L354" s="67" t="s">
        <v>934</v>
      </c>
      <c r="M354" s="67" t="s">
        <v>442</v>
      </c>
      <c r="N354" s="67" t="s">
        <v>374</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file",IF(BL354=0,"INVALID – evidence needs a traceable reference (number, file name or link)",IF(OR(LEN(AX354)&lt;2,ISNUMBER(MATCH(AX354,L_Placeholder,0))),"INVALID – verifier missing",IF(AX354=AU354,"INVALID – verifier must be someone other than the PIC",IF(BH354=1,"INVALID – result not yet available (awaiting / TBC)",IF(AND(AQ354=1,OR(OR(LEN(AY354)&lt;3,ISNUMBER(MATCH(AY354,L_Placeholder,0))),BJ354=1)),"INVALID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CA","")&amp;IF(AND(LEN(BA354)&gt;=2,ISNA(MATCH(BA354,L_Placeholder,0)),TRIM(AB354)=""),"INVALID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IFERROR(IF(OR(SUMPRODUCT(--ISNUMBER(FIND({"0","1","2","3","4","5","6","7","8","9"},Z354)))&gt;0,SUMPRODUCT(--ISNUMBER(SEARCH({"http","www.","\",".pdf",".jpg",".jpeg",".png",".heic",".xls",".doc",".msg",".eml"},Z354)))&gt;0),1,0),0)</f>
        <v>0</v>
      </c>
    </row>
    <row r="355" customFormat="false" ht="39.75" hidden="false" customHeight="true" outlineLevel="0" collapsed="false">
      <c r="A355" s="57" t="s">
        <v>947</v>
      </c>
      <c r="B355" s="57" t="s">
        <v>251</v>
      </c>
      <c r="C355" s="57" t="str">
        <f aca="false">Flights!$F$14</f>
        <v>MH1140</v>
      </c>
      <c r="D355" s="58" t="n">
        <f aca="false">Flights!$D$14</f>
        <v>46307</v>
      </c>
      <c r="E355" s="57" t="str">
        <f aca="false">Flights!$G$14&amp;"-"&amp;Flights!$H$14</f>
        <v>KUL-PEN</v>
      </c>
      <c r="F355" s="57" t="str">
        <f aca="false">Flights!$K$14</f>
        <v>BC</v>
      </c>
      <c r="G355" s="57" t="s">
        <v>450</v>
      </c>
      <c r="H355" s="57" t="s">
        <v>451</v>
      </c>
      <c r="I355" s="57" t="s">
        <v>438</v>
      </c>
      <c r="J355" s="57" t="s">
        <v>544</v>
      </c>
      <c r="K355" s="67" t="s">
        <v>440</v>
      </c>
      <c r="L355" s="67" t="s">
        <v>936</v>
      </c>
      <c r="M355" s="67" t="s">
        <v>442</v>
      </c>
      <c r="N355" s="67" t="s">
        <v>374</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file",IF(BL355=0,"INVALID – evidence needs a traceable reference (number, file name or link)",IF(OR(LEN(AX355)&lt;2,ISNUMBER(MATCH(AX355,L_Placeholder,0))),"INVALID – verifier missing",IF(AX355=AU355,"INVALID – verifier must be someone other than the PIC",IF(BH355=1,"INVALID – result not yet available (awaiting / TBC)",IF(AND(AQ355=1,OR(OR(LEN(AY355)&lt;3,ISNUMBER(MATCH(AY355,L_Placeholder,0))),BJ355=1)),"INVALID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CA","")&amp;IF(AND(LEN(BA355)&gt;=2,ISNA(MATCH(BA355,L_Placeholder,0)),TRIM(AB355)=""),"INVALID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IFERROR(IF(OR(SUMPRODUCT(--ISNUMBER(FIND({"0","1","2","3","4","5","6","7","8","9"},Z355)))&gt;0,SUMPRODUCT(--ISNUMBER(SEARCH({"http","www.","\",".pdf",".jpg",".jpeg",".png",".heic",".xls",".doc",".msg",".eml"},Z355)))&gt;0),1,0),0)</f>
        <v>0</v>
      </c>
    </row>
    <row r="356" customFormat="false" ht="39.75" hidden="false" customHeight="true" outlineLevel="0" collapsed="false">
      <c r="A356" s="57" t="s">
        <v>948</v>
      </c>
      <c r="B356" s="57" t="s">
        <v>251</v>
      </c>
      <c r="C356" s="57" t="str">
        <f aca="false">Flights!$F$14</f>
        <v>MH1140</v>
      </c>
      <c r="D356" s="58" t="n">
        <f aca="false">Flights!$D$14</f>
        <v>46307</v>
      </c>
      <c r="E356" s="57" t="str">
        <f aca="false">Flights!$G$14&amp;"-"&amp;Flights!$H$14</f>
        <v>KUL-PEN</v>
      </c>
      <c r="F356" s="57" t="str">
        <f aca="false">Flights!$K$14</f>
        <v>BC</v>
      </c>
      <c r="G356" s="57" t="s">
        <v>450</v>
      </c>
      <c r="H356" s="57" t="s">
        <v>451</v>
      </c>
      <c r="I356" s="57" t="s">
        <v>438</v>
      </c>
      <c r="J356" s="57" t="s">
        <v>546</v>
      </c>
      <c r="K356" s="67" t="s">
        <v>440</v>
      </c>
      <c r="L356" s="67" t="s">
        <v>938</v>
      </c>
      <c r="M356" s="67" t="s">
        <v>442</v>
      </c>
      <c r="N356" s="67" t="s">
        <v>374</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file",IF(BL356=0,"INVALID – evidence needs a traceable reference (number, file name or link)",IF(OR(LEN(AX356)&lt;2,ISNUMBER(MATCH(AX356,L_Placeholder,0))),"INVALID – verifier missing",IF(AX356=AU356,"INVALID – verifier must be someone other than the PIC",IF(BH356=1,"INVALID – result not yet available (awaiting / TBC)",IF(AND(AQ356=1,OR(OR(LEN(AY356)&lt;3,ISNUMBER(MATCH(AY356,L_Placeholder,0))),BJ356=1)),"INVALID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CA","")&amp;IF(AND(LEN(BA356)&gt;=2,ISNA(MATCH(BA356,L_Placeholder,0)),TRIM(AB356)=""),"INVALID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IFERROR(IF(OR(SUMPRODUCT(--ISNUMBER(FIND({"0","1","2","3","4","5","6","7","8","9"},Z356)))&gt;0,SUMPRODUCT(--ISNUMBER(SEARCH({"http","www.","\",".pdf",".jpg",".jpeg",".png",".heic",".xls",".doc",".msg",".eml"},Z356)))&gt;0),1,0),0)</f>
        <v>0</v>
      </c>
    </row>
    <row r="357" customFormat="false" ht="39.75" hidden="false" customHeight="true" outlineLevel="0" collapsed="false">
      <c r="A357" s="57" t="s">
        <v>949</v>
      </c>
      <c r="B357" s="57" t="s">
        <v>258</v>
      </c>
      <c r="C357" s="57" t="str">
        <f aca="false">Flights!$F$15</f>
        <v>MH1149</v>
      </c>
      <c r="D357" s="58" t="n">
        <f aca="false">Flights!$D$15</f>
        <v>46307</v>
      </c>
      <c r="E357" s="57" t="str">
        <f aca="false">Flights!$G$15&amp;"-"&amp;Flights!$H$15</f>
        <v>PEN-KUL</v>
      </c>
      <c r="F357" s="57" t="str">
        <f aca="false">Flights!$K$15</f>
        <v>EY</v>
      </c>
      <c r="G357" s="57" t="s">
        <v>81</v>
      </c>
      <c r="H357" s="57" t="s">
        <v>369</v>
      </c>
      <c r="I357" s="57" t="s">
        <v>370</v>
      </c>
      <c r="J357" s="57" t="s">
        <v>371</v>
      </c>
      <c r="K357" s="67" t="s">
        <v>372</v>
      </c>
      <c r="L357" s="67" t="s">
        <v>373</v>
      </c>
      <c r="M357" s="67"/>
      <c r="N357" s="67" t="s">
        <v>374</v>
      </c>
      <c r="O357" s="67" t="s">
        <v>903</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file",IF(BL357=0,"INVALID – evidence needs a traceable reference (number, file name or link)",IF(OR(LEN(AX357)&lt;2,ISNUMBER(MATCH(AX357,L_Placeholder,0))),"INVALID – verifier missing",IF(AX357=AU357,"INVALID – verifier must be someone other than the PIC",IF(BH357=1,"INVALID – result not yet available (awaiting / TBC)",IF(AND(AQ357=1,OR(OR(LEN(AY357)&lt;3,ISNUMBER(MATCH(AY357,L_Placeholder,0))),BJ357=1)),"INVALID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CA","")&amp;IF(AND(LEN(BA357)&gt;=2,ISNA(MATCH(BA357,L_Placeholder,0)),TRIM(AB357)=""),"INVALID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")))/(LEN(L_PendNeg)+1)),1,0),1)</f>
        <v>0</v>
      </c>
      <c r="BK357" s="61" t="n">
        <f aca="false">IFERROR(IF(SUMPRODUCT((LEN(BF357)-LEN(SUBSTITUTE(BF357," "&amp;L_PendStrict&amp;" "," ")))/(LEN(L_PendStrict)+1))&gt;SUMPRODUCT((LEN(BF357)-LEN(SUBSTITUTE(BF357," "&amp;L_PendNeg&amp;" "," ")))/(LEN(L_PendNeg)+1)),1,0),1)</f>
        <v>0</v>
      </c>
      <c r="BL357" s="61" t="n">
        <f aca="false">IFERROR(IF(OR(SUMPRODUCT(--ISNUMBER(FIND({"0","1","2","3","4","5","6","7","8","9"},Z357)))&gt;0,SUMPRODUCT(--ISNUMBER(SEARCH({"http","www.","\",".pdf",".jpg",".jpeg",".png",".heic",".xls",".doc",".msg",".eml"},Z357)))&gt;0),1,0),0)</f>
        <v>0</v>
      </c>
    </row>
    <row r="358" customFormat="false" ht="41.25" hidden="false" customHeight="true" outlineLevel="0" collapsed="false">
      <c r="A358" s="57" t="s">
        <v>950</v>
      </c>
      <c r="B358" s="57" t="s">
        <v>258</v>
      </c>
      <c r="C358" s="57" t="str">
        <f aca="false">Flights!$F$15</f>
        <v>MH1149</v>
      </c>
      <c r="D358" s="58" t="n">
        <f aca="false">Flights!$D$15</f>
        <v>46307</v>
      </c>
      <c r="E358" s="57" t="str">
        <f aca="false">Flights!$G$15&amp;"-"&amp;Flights!$H$15</f>
        <v>PEN-KUL</v>
      </c>
      <c r="F358" s="57" t="str">
        <f aca="false">Flights!$K$15</f>
        <v>EY</v>
      </c>
      <c r="G358" s="57" t="s">
        <v>81</v>
      </c>
      <c r="H358" s="57" t="s">
        <v>369</v>
      </c>
      <c r="I358" s="57" t="s">
        <v>376</v>
      </c>
      <c r="J358" s="57" t="s">
        <v>377</v>
      </c>
      <c r="K358" s="67" t="s">
        <v>378</v>
      </c>
      <c r="L358" s="67" t="s">
        <v>373</v>
      </c>
      <c r="M358" s="67"/>
      <c r="N358" s="67" t="s">
        <v>374</v>
      </c>
      <c r="O358" s="67" t="s">
        <v>905</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file",IF(BL358=0,"INVALID – evidence needs a traceable reference (number, file name or link)",IF(OR(LEN(AX358)&lt;2,ISNUMBER(MATCH(AX358,L_Placeholder,0))),"INVALID – verifier missing",IF(AX358=AU358,"INVALID – verifier must be someone other than the PIC",IF(BH358=1,"INVALID – result not yet available (awaiting / TBC)",IF(AND(AQ358=1,OR(OR(LEN(AY358)&lt;3,ISNUMBER(MATCH(AY358,L_Placeholder,0))),BJ358=1)),"INVALID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CA","")&amp;IF(AND(LEN(BA358)&gt;=2,ISNA(MATCH(BA358,L_Placeholder,0)),TRIM(AB358)=""),"INVALID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")))/(LEN(L_PendNeg)+1)),1,0),1)</f>
        <v>0</v>
      </c>
      <c r="BK358" s="61" t="n">
        <f aca="false">IFERROR(IF(SUMPRODUCT((LEN(BF358)-LEN(SUBSTITUTE(BF358," "&amp;L_PendStrict&amp;" "," ")))/(LEN(L_PendStrict)+1))&gt;SUMPRODUCT((LEN(BF358)-LEN(SUBSTITUTE(BF358," "&amp;L_PendNeg&amp;" "," ")))/(LEN(L_PendNeg)+1)),1,0),1)</f>
        <v>0</v>
      </c>
      <c r="BL358" s="61" t="n">
        <f aca="false">IFERROR(IF(OR(SUMPRODUCT(--ISNUMBER(FIND({"0","1","2","3","4","5","6","7","8","9"},Z358)))&gt;0,SUMPRODUCT(--ISNUMBER(SEARCH({"http","www.","\",".pdf",".jpg",".jpeg",".png",".heic",".xls",".doc",".msg",".eml"},Z358)))&gt;0),1,0),0)</f>
        <v>0</v>
      </c>
    </row>
    <row r="359" customFormat="false" ht="41.25" hidden="false" customHeight="true" outlineLevel="0" collapsed="false">
      <c r="A359" s="57" t="s">
        <v>951</v>
      </c>
      <c r="B359" s="57" t="s">
        <v>258</v>
      </c>
      <c r="C359" s="57" t="str">
        <f aca="false">Flights!$F$15</f>
        <v>MH1149</v>
      </c>
      <c r="D359" s="58" t="n">
        <f aca="false">Flights!$D$15</f>
        <v>46307</v>
      </c>
      <c r="E359" s="57" t="str">
        <f aca="false">Flights!$G$15&amp;"-"&amp;Flights!$H$15</f>
        <v>PEN-KUL</v>
      </c>
      <c r="F359" s="57" t="str">
        <f aca="false">Flights!$K$15</f>
        <v>EY</v>
      </c>
      <c r="G359" s="57" t="s">
        <v>81</v>
      </c>
      <c r="H359" s="57" t="s">
        <v>369</v>
      </c>
      <c r="I359" s="57" t="s">
        <v>380</v>
      </c>
      <c r="J359" s="57" t="s">
        <v>381</v>
      </c>
      <c r="K359" s="67" t="s">
        <v>382</v>
      </c>
      <c r="L359" s="67" t="s">
        <v>373</v>
      </c>
      <c r="M359" s="67"/>
      <c r="N359" s="67" t="str">
        <f aca="false">IF(TRIM(Flights!$L$15)="A339","Required","N/A – rule")</f>
        <v>N/A – rule</v>
      </c>
      <c r="O359" s="67" t="s">
        <v>383</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file",IF(BL359=0,"INVALID – evidence needs a traceable reference (number, file name or link)",IF(OR(LEN(AX359)&lt;2,ISNUMBER(MATCH(AX359,L_Placeholder,0))),"INVALID – verifier missing",IF(AX359=AU359,"INVALID – verifier must be someone other than the PIC",IF(BH359=1,"INVALID – result not yet available (awaiting / TBC)",IF(AND(AQ359=1,OR(OR(LEN(AY359)&lt;3,ISNUMBER(MATCH(AY359,L_Placeholder,0))),BJ359=1)),"INVALID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CA","")&amp;IF(AND(LEN(BA359)&gt;=2,ISNA(MATCH(BA359,L_Placeholder,0)),TRIM(AB359)=""),"INVALID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")))/(LEN(L_PendNeg)+1)),1,0),1)</f>
        <v>0</v>
      </c>
      <c r="BK359" s="61" t="n">
        <f aca="false">IFERROR(IF(SUMPRODUCT((LEN(BF359)-LEN(SUBSTITUTE(BF359," "&amp;L_PendStrict&amp;" "," ")))/(LEN(L_PendStrict)+1))&gt;SUMPRODUCT((LEN(BF359)-LEN(SUBSTITUTE(BF359," "&amp;L_PendNeg&amp;" "," ")))/(LEN(L_PendNeg)+1)),1,0),1)</f>
        <v>0</v>
      </c>
      <c r="BL359" s="61" t="n">
        <f aca="false">IFERROR(IF(OR(SUMPRODUCT(--ISNUMBER(FIND({"0","1","2","3","4","5","6","7","8","9"},Z359)))&gt;0,SUMPRODUCT(--ISNUMBER(SEARCH({"http","www.","\",".pdf",".jpg",".jpeg",".png",".heic",".xls",".doc",".msg",".eml"},Z359)))&gt;0),1,0),0)</f>
        <v>0</v>
      </c>
    </row>
    <row r="360" customFormat="false" ht="39.75" hidden="false" customHeight="true" outlineLevel="0" collapsed="false">
      <c r="A360" s="57" t="s">
        <v>952</v>
      </c>
      <c r="B360" s="57" t="s">
        <v>258</v>
      </c>
      <c r="C360" s="57" t="str">
        <f aca="false">Flights!$F$15</f>
        <v>MH1149</v>
      </c>
      <c r="D360" s="58" t="n">
        <f aca="false">Flights!$D$15</f>
        <v>46307</v>
      </c>
      <c r="E360" s="57" t="str">
        <f aca="false">Flights!$G$15&amp;"-"&amp;Flights!$H$15</f>
        <v>PEN-KUL</v>
      </c>
      <c r="F360" s="57" t="str">
        <f aca="false">Flights!$K$15</f>
        <v>EY</v>
      </c>
      <c r="G360" s="57" t="s">
        <v>81</v>
      </c>
      <c r="H360" s="57" t="s">
        <v>369</v>
      </c>
      <c r="I360" s="57" t="s">
        <v>385</v>
      </c>
      <c r="J360" s="57" t="s">
        <v>386</v>
      </c>
      <c r="K360" s="67" t="s">
        <v>387</v>
      </c>
      <c r="L360" s="67" t="s">
        <v>373</v>
      </c>
      <c r="M360" s="67"/>
      <c r="N360" s="67" t="s">
        <v>374</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file",IF(BL360=0,"INVALID – evidence needs a traceable reference (number, file name or link)",IF(OR(LEN(AX360)&lt;2,ISNUMBER(MATCH(AX360,L_Placeholder,0))),"INVALID – verifier missing",IF(AX360=AU360,"INVALID – verifier must be someone other than the PIC",IF(BH360=1,"INVALID – result not yet available (awaiting / TBC)",IF(AND(AQ360=1,OR(OR(LEN(AY360)&lt;3,ISNUMBER(MATCH(AY360,L_Placeholder,0))),BJ360=1)),"INVALID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CA","")&amp;IF(AND(LEN(BA360)&gt;=2,ISNA(MATCH(BA360,L_Placeholder,0)),TRIM(AB360)=""),"INVALID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")))/(LEN(L_PendNeg)+1)),1,0),1)</f>
        <v>0</v>
      </c>
      <c r="BK360" s="61" t="n">
        <f aca="false">IFERROR(IF(SUMPRODUCT((LEN(BF360)-LEN(SUBSTITUTE(BF360," "&amp;L_PendStrict&amp;" "," ")))/(LEN(L_PendStrict)+1))&gt;SUMPRODUCT((LEN(BF360)-LEN(SUBSTITUTE(BF360," "&amp;L_PendNeg&amp;" "," ")))/(LEN(L_PendNeg)+1)),1,0),1)</f>
        <v>0</v>
      </c>
      <c r="BL360" s="61" t="n">
        <f aca="false">IFERROR(IF(OR(SUMPRODUCT(--ISNUMBER(FIND({"0","1","2","3","4","5","6","7","8","9"},Z360)))&gt;0,SUMPRODUCT(--ISNUMBER(SEARCH({"http","www.","\",".pdf",".jpg",".jpeg",".png",".heic",".xls",".doc",".msg",".eml"},Z360)))&gt;0),1,0),0)</f>
        <v>0</v>
      </c>
    </row>
    <row r="361" customFormat="false" ht="39.75" hidden="false" customHeight="true" outlineLevel="0" collapsed="false">
      <c r="A361" s="57" t="s">
        <v>953</v>
      </c>
      <c r="B361" s="57" t="s">
        <v>258</v>
      </c>
      <c r="C361" s="57" t="str">
        <f aca="false">Flights!$F$15</f>
        <v>MH1149</v>
      </c>
      <c r="D361" s="58" t="n">
        <f aca="false">Flights!$D$15</f>
        <v>46307</v>
      </c>
      <c r="E361" s="57" t="str">
        <f aca="false">Flights!$G$15&amp;"-"&amp;Flights!$H$15</f>
        <v>PEN-KUL</v>
      </c>
      <c r="F361" s="57" t="str">
        <f aca="false">Flights!$K$15</f>
        <v>EY</v>
      </c>
      <c r="G361" s="57" t="s">
        <v>81</v>
      </c>
      <c r="H361" s="57" t="s">
        <v>369</v>
      </c>
      <c r="I361" s="57" t="s">
        <v>389</v>
      </c>
      <c r="J361" s="57" t="s">
        <v>390</v>
      </c>
      <c r="K361" s="67" t="s">
        <v>391</v>
      </c>
      <c r="L361" s="67" t="s">
        <v>373</v>
      </c>
      <c r="M361" s="67"/>
      <c r="N361" s="67" t="s">
        <v>374</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file",IF(BL361=0,"INVALID – evidence needs a traceable reference (number, file name or link)",IF(OR(LEN(AX361)&lt;2,ISNUMBER(MATCH(AX361,L_Placeholder,0))),"INVALID – verifier missing",IF(AX361=AU361,"INVALID – verifier must be someone other than the PIC",IF(BH361=1,"INVALID – result not yet available (awaiting / TBC)",IF(AND(AQ361=1,OR(OR(LEN(AY361)&lt;3,ISNUMBER(MATCH(AY361,L_Placeholder,0))),BJ361=1)),"INVALID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CA","")&amp;IF(AND(LEN(BA361)&gt;=2,ISNA(MATCH(BA361,L_Placeholder,0)),TRIM(AB361)=""),"INVALID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")))/(LEN(L_PendNeg)+1)),1,0),1)</f>
        <v>0</v>
      </c>
      <c r="BK361" s="61" t="n">
        <f aca="false">IFERROR(IF(SUMPRODUCT((LEN(BF361)-LEN(SUBSTITUTE(BF361," "&amp;L_PendStrict&amp;" "," ")))/(LEN(L_PendStrict)+1))&gt;SUMPRODUCT((LEN(BF361)-LEN(SUBSTITUTE(BF361," "&amp;L_PendNeg&amp;" "," ")))/(LEN(L_PendNeg)+1)),1,0),1)</f>
        <v>0</v>
      </c>
      <c r="BL361" s="61" t="n">
        <f aca="false">IFERROR(IF(OR(SUMPRODUCT(--ISNUMBER(FIND({"0","1","2","3","4","5","6","7","8","9"},Z361)))&gt;0,SUMPRODUCT(--ISNUMBER(SEARCH({"http","www.","\",".pdf",".jpg",".jpeg",".png",".heic",".xls",".doc",".msg",".eml"},Z361)))&gt;0),1,0),0)</f>
        <v>0</v>
      </c>
    </row>
    <row r="362" customFormat="false" ht="39.75" hidden="false" customHeight="true" outlineLevel="0" collapsed="false">
      <c r="A362" s="57" t="s">
        <v>954</v>
      </c>
      <c r="B362" s="57" t="s">
        <v>258</v>
      </c>
      <c r="C362" s="57" t="str">
        <f aca="false">Flights!$F$15</f>
        <v>MH1149</v>
      </c>
      <c r="D362" s="58" t="n">
        <f aca="false">Flights!$D$15</f>
        <v>46307</v>
      </c>
      <c r="E362" s="57" t="str">
        <f aca="false">Flights!$G$15&amp;"-"&amp;Flights!$H$15</f>
        <v>PEN-KUL</v>
      </c>
      <c r="F362" s="57" t="str">
        <f aca="false">Flights!$K$15</f>
        <v>EY</v>
      </c>
      <c r="G362" s="57" t="s">
        <v>81</v>
      </c>
      <c r="H362" s="57" t="s">
        <v>369</v>
      </c>
      <c r="I362" s="57" t="s">
        <v>389</v>
      </c>
      <c r="J362" s="57" t="s">
        <v>393</v>
      </c>
      <c r="K362" s="67" t="s">
        <v>394</v>
      </c>
      <c r="L362" s="67" t="s">
        <v>373</v>
      </c>
      <c r="M362" s="67"/>
      <c r="N362" s="67" t="s">
        <v>374</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file",IF(BL362=0,"INVALID – evidence needs a traceable reference (number, file name or link)",IF(OR(LEN(AX362)&lt;2,ISNUMBER(MATCH(AX362,L_Placeholder,0))),"INVALID – verifier missing",IF(AX362=AU362,"INVALID – verifier must be someone other than the PIC",IF(BH362=1,"INVALID – result not yet available (awaiting / TBC)",IF(AND(AQ362=1,OR(OR(LEN(AY362)&lt;3,ISNUMBER(MATCH(AY362,L_Placeholder,0))),BJ362=1)),"INVALID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CA","")&amp;IF(AND(LEN(BA362)&gt;=2,ISNA(MATCH(BA362,L_Placeholder,0)),TRIM(AB362)=""),"INVALID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")))/(LEN(L_PendNeg)+1)),1,0),1)</f>
        <v>0</v>
      </c>
      <c r="BK362" s="61" t="n">
        <f aca="false">IFERROR(IF(SUMPRODUCT((LEN(BF362)-LEN(SUBSTITUTE(BF362," "&amp;L_PendStrict&amp;" "," ")))/(LEN(L_PendStrict)+1))&gt;SUMPRODUCT((LEN(BF362)-LEN(SUBSTITUTE(BF362," "&amp;L_PendNeg&amp;" "," ")))/(LEN(L_PendNeg)+1)),1,0),1)</f>
        <v>0</v>
      </c>
      <c r="BL362" s="61" t="n">
        <f aca="false">IFERROR(IF(OR(SUMPRODUCT(--ISNUMBER(FIND({"0","1","2","3","4","5","6","7","8","9"},Z362)))&gt;0,SUMPRODUCT(--ISNUMBER(SEARCH({"http","www.","\",".pdf",".jpg",".jpeg",".png",".heic",".xls",".doc",".msg",".eml"},Z362)))&gt;0),1,0),0)</f>
        <v>0</v>
      </c>
    </row>
    <row r="363" customFormat="false" ht="39.75" hidden="false" customHeight="true" outlineLevel="0" collapsed="false">
      <c r="A363" s="57" t="s">
        <v>955</v>
      </c>
      <c r="B363" s="57" t="s">
        <v>258</v>
      </c>
      <c r="C363" s="57" t="str">
        <f aca="false">Flights!$F$15</f>
        <v>MH1149</v>
      </c>
      <c r="D363" s="58" t="n">
        <f aca="false">Flights!$D$15</f>
        <v>46307</v>
      </c>
      <c r="E363" s="57" t="str">
        <f aca="false">Flights!$G$15&amp;"-"&amp;Flights!$H$15</f>
        <v>PEN-KUL</v>
      </c>
      <c r="F363" s="57" t="str">
        <f aca="false">Flights!$K$15</f>
        <v>EY</v>
      </c>
      <c r="G363" s="57" t="s">
        <v>81</v>
      </c>
      <c r="H363" s="57" t="s">
        <v>369</v>
      </c>
      <c r="I363" s="57" t="s">
        <v>396</v>
      </c>
      <c r="J363" s="57" t="s">
        <v>397</v>
      </c>
      <c r="K363" s="67" t="s">
        <v>398</v>
      </c>
      <c r="L363" s="67" t="s">
        <v>373</v>
      </c>
      <c r="M363" s="67"/>
      <c r="N363" s="67" t="s">
        <v>374</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file",IF(BL363=0,"INVALID – evidence needs a traceable reference (number, file name or link)",IF(OR(LEN(AX363)&lt;2,ISNUMBER(MATCH(AX363,L_Placeholder,0))),"INVALID – verifier missing",IF(AX363=AU363,"INVALID – verifier must be someone other than the PIC",IF(BH363=1,"INVALID – result not yet available (awaiting / TBC)",IF(AND(AQ363=1,OR(OR(LEN(AY363)&lt;3,ISNUMBER(MATCH(AY363,L_Placeholder,0))),BJ363=1)),"INVALID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CA","")&amp;IF(AND(LEN(BA363)&gt;=2,ISNA(MATCH(BA363,L_Placeholder,0)),TRIM(AB363)=""),"INVALID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")))/(LEN(L_PendNeg)+1)),1,0),1)</f>
        <v>0</v>
      </c>
      <c r="BK363" s="61" t="n">
        <f aca="false">IFERROR(IF(SUMPRODUCT((LEN(BF363)-LEN(SUBSTITUTE(BF363," "&amp;L_PendStrict&amp;" "," ")))/(LEN(L_PendStrict)+1))&gt;SUMPRODUCT((LEN(BF363)-LEN(SUBSTITUTE(BF363," "&amp;L_PendNeg&amp;" "," ")))/(LEN(L_PendNeg)+1)),1,0),1)</f>
        <v>0</v>
      </c>
      <c r="BL363" s="61" t="n">
        <f aca="false">IFERROR(IF(OR(SUMPRODUCT(--ISNUMBER(FIND({"0","1","2","3","4","5","6","7","8","9"},Z363)))&gt;0,SUMPRODUCT(--ISNUMBER(SEARCH({"http","www.","\",".pdf",".jpg",".jpeg",".png",".heic",".xls",".doc",".msg",".eml"},Z363)))&gt;0),1,0),0)</f>
        <v>0</v>
      </c>
    </row>
    <row r="364" customFormat="false" ht="39.75" hidden="false" customHeight="true" outlineLevel="0" collapsed="false">
      <c r="A364" s="57" t="s">
        <v>956</v>
      </c>
      <c r="B364" s="57" t="s">
        <v>258</v>
      </c>
      <c r="C364" s="57" t="str">
        <f aca="false">Flights!$F$15</f>
        <v>MH1149</v>
      </c>
      <c r="D364" s="58" t="n">
        <f aca="false">Flights!$D$15</f>
        <v>46307</v>
      </c>
      <c r="E364" s="57" t="str">
        <f aca="false">Flights!$G$15&amp;"-"&amp;Flights!$H$15</f>
        <v>PEN-KUL</v>
      </c>
      <c r="F364" s="57" t="str">
        <f aca="false">Flights!$K$15</f>
        <v>EY</v>
      </c>
      <c r="G364" s="57" t="s">
        <v>81</v>
      </c>
      <c r="H364" s="57" t="s">
        <v>369</v>
      </c>
      <c r="I364" s="57" t="s">
        <v>396</v>
      </c>
      <c r="J364" s="57" t="s">
        <v>400</v>
      </c>
      <c r="K364" s="67" t="s">
        <v>398</v>
      </c>
      <c r="L364" s="67" t="s">
        <v>373</v>
      </c>
      <c r="M364" s="67"/>
      <c r="N364" s="67" t="s">
        <v>374</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file",IF(BL364=0,"INVALID – evidence needs a traceable reference (number, file name or link)",IF(OR(LEN(AX364)&lt;2,ISNUMBER(MATCH(AX364,L_Placeholder,0))),"INVALID – verifier missing",IF(AX364=AU364,"INVALID – verifier must be someone other than the PIC",IF(BH364=1,"INVALID – result not yet available (awaiting / TBC)",IF(AND(AQ364=1,OR(OR(LEN(AY364)&lt;3,ISNUMBER(MATCH(AY364,L_Placeholder,0))),BJ364=1)),"INVALID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CA","")&amp;IF(AND(LEN(BA364)&gt;=2,ISNA(MATCH(BA364,L_Placeholder,0)),TRIM(AB364)=""),"INVALID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")))/(LEN(L_PendNeg)+1)),1,0),1)</f>
        <v>0</v>
      </c>
      <c r="BK364" s="61" t="n">
        <f aca="false">IFERROR(IF(SUMPRODUCT((LEN(BF364)-LEN(SUBSTITUTE(BF364," "&amp;L_PendStrict&amp;" "," ")))/(LEN(L_PendStrict)+1))&gt;SUMPRODUCT((LEN(BF364)-LEN(SUBSTITUTE(BF364," "&amp;L_PendNeg&amp;" "," ")))/(LEN(L_PendNeg)+1)),1,0),1)</f>
        <v>0</v>
      </c>
      <c r="BL364" s="61" t="n">
        <f aca="false">IFERROR(IF(OR(SUMPRODUCT(--ISNUMBER(FIND({"0","1","2","3","4","5","6","7","8","9"},Z364)))&gt;0,SUMPRODUCT(--ISNUMBER(SEARCH({"http","www.","\",".pdf",".jpg",".jpeg",".png",".heic",".xls",".doc",".msg",".eml"},Z364)))&gt;0),1,0),0)</f>
        <v>0</v>
      </c>
    </row>
    <row r="365" customFormat="false" ht="41.25" hidden="false" customHeight="true" outlineLevel="0" collapsed="false">
      <c r="A365" s="57" t="s">
        <v>957</v>
      </c>
      <c r="B365" s="57" t="s">
        <v>258</v>
      </c>
      <c r="C365" s="57" t="str">
        <f aca="false">Flights!$F$15</f>
        <v>MH1149</v>
      </c>
      <c r="D365" s="58" t="n">
        <f aca="false">Flights!$D$15</f>
        <v>46307</v>
      </c>
      <c r="E365" s="57" t="str">
        <f aca="false">Flights!$G$15&amp;"-"&amp;Flights!$H$15</f>
        <v>PEN-KUL</v>
      </c>
      <c r="F365" s="57" t="str">
        <f aca="false">Flights!$K$15</f>
        <v>EY</v>
      </c>
      <c r="G365" s="57" t="s">
        <v>81</v>
      </c>
      <c r="H365" s="57" t="s">
        <v>369</v>
      </c>
      <c r="I365" s="57" t="s">
        <v>402</v>
      </c>
      <c r="J365" s="57" t="s">
        <v>403</v>
      </c>
      <c r="K365" s="67" t="s">
        <v>913</v>
      </c>
      <c r="L365" s="67" t="s">
        <v>914</v>
      </c>
      <c r="M365" s="67"/>
      <c r="N365" s="67" t="s">
        <v>374</v>
      </c>
      <c r="O365" s="67" t="s">
        <v>958</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file",IF(BL365=0,"INVALID – evidence needs a traceable reference (number, file name or link)",IF(OR(LEN(AX365)&lt;2,ISNUMBER(MATCH(AX365,L_Placeholder,0))),"INVALID – verifier missing",IF(AX365=AU365,"INVALID – verifier must be someone other than the PIC",IF(BH365=1,"INVALID – result not yet available (awaiting / TBC)",IF(AND(AQ365=1,OR(OR(LEN(AY365)&lt;3,ISNUMBER(MATCH(AY365,L_Placeholder,0))),BJ365=1)),"INVALID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CA","")&amp;IF(AND(LEN(BA365)&gt;=2,ISNA(MATCH(BA365,L_Placeholder,0)),TRIM(AB365)=""),"INVALID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")))/(LEN(L_PendNeg)+1)),1,0),1)</f>
        <v>0</v>
      </c>
      <c r="BK365" s="61" t="n">
        <f aca="false">IFERROR(IF(SUMPRODUCT((LEN(BF365)-LEN(SUBSTITUTE(BF365," "&amp;L_PendStrict&amp;" "," ")))/(LEN(L_PendStrict)+1))&gt;SUMPRODUCT((LEN(BF365)-LEN(SUBSTITUTE(BF365," "&amp;L_PendNeg&amp;" "," ")))/(LEN(L_PendNeg)+1)),1,0),1)</f>
        <v>0</v>
      </c>
      <c r="BL365" s="61" t="n">
        <f aca="false">IFERROR(IF(OR(SUMPRODUCT(--ISNUMBER(FIND({"0","1","2","3","4","5","6","7","8","9"},Z365)))&gt;0,SUMPRODUCT(--ISNUMBER(SEARCH({"http","www.","\",".pdf",".jpg",".jpeg",".png",".heic",".xls",".doc",".msg",".eml"},Z365)))&gt;0),1,0),0)</f>
        <v>0</v>
      </c>
    </row>
    <row r="366" customFormat="false" ht="78.75" hidden="false" customHeight="true" outlineLevel="0" collapsed="false">
      <c r="A366" s="57" t="s">
        <v>959</v>
      </c>
      <c r="B366" s="57" t="s">
        <v>258</v>
      </c>
      <c r="C366" s="57" t="str">
        <f aca="false">Flights!$F$15</f>
        <v>MH1149</v>
      </c>
      <c r="D366" s="58" t="n">
        <f aca="false">Flights!$D$15</f>
        <v>46307</v>
      </c>
      <c r="E366" s="57" t="str">
        <f aca="false">Flights!$G$15&amp;"-"&amp;Flights!$H$15</f>
        <v>PEN-KUL</v>
      </c>
      <c r="F366" s="57" t="str">
        <f aca="false">Flights!$K$15</f>
        <v>EY</v>
      </c>
      <c r="G366" s="57" t="s">
        <v>81</v>
      </c>
      <c r="H366" s="57" t="s">
        <v>369</v>
      </c>
      <c r="I366" s="57" t="s">
        <v>402</v>
      </c>
      <c r="J366" s="57" t="s">
        <v>960</v>
      </c>
      <c r="K366" s="67" t="s">
        <v>961</v>
      </c>
      <c r="L366" s="67" t="s">
        <v>914</v>
      </c>
      <c r="M366" s="67"/>
      <c r="N366" s="67" t="s">
        <v>435</v>
      </c>
      <c r="O366" s="67" t="s">
        <v>962</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file",IF(BL366=0,"INVALID – evidence needs a traceable reference (number, file name or link)",IF(OR(LEN(AX366)&lt;2,ISNUMBER(MATCH(AX366,L_Placeholder,0))),"INVALID – verifier missing",IF(AX366=AU366,"INVALID – verifier must be someone other than the PIC",IF(BH366=1,"INVALID – result not yet available (awaiting / TBC)",IF(AND(AQ366=1,OR(OR(LEN(AY366)&lt;3,ISNUMBER(MATCH(AY366,L_Placeholder,0))),BJ366=1)),"INVALID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CA","")&amp;IF(AND(LEN(BA366)&gt;=2,ISNA(MATCH(BA366,L_Placeholder,0)),TRIM(AB366)=""),"INVALID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")))/(LEN(L_PendNeg)+1)),1,0),1)</f>
        <v>0</v>
      </c>
      <c r="BK366" s="61" t="n">
        <f aca="false">IFERROR(IF(SUMPRODUCT((LEN(BF366)-LEN(SUBSTITUTE(BF366," "&amp;L_PendStrict&amp;" "," ")))/(LEN(L_PendStrict)+1))&gt;SUMPRODUCT((LEN(BF366)-LEN(SUBSTITUTE(BF366," "&amp;L_PendNeg&amp;" "," ")))/(LEN(L_PendNeg)+1)),1,0),1)</f>
        <v>0</v>
      </c>
      <c r="BL366" s="61" t="n">
        <f aca="false">IFERROR(IF(OR(SUMPRODUCT(--ISNUMBER(FIND({"0","1","2","3","4","5","6","7","8","9"},Z366)))&gt;0,SUMPRODUCT(--ISNUMBER(SEARCH({"http","www.","\",".pdf",".jpg",".jpeg",".png",".heic",".xls",".doc",".msg",".eml"},Z366)))&gt;0),1,0),0)</f>
        <v>0</v>
      </c>
    </row>
    <row r="367" customFormat="false" ht="39.75" hidden="false" customHeight="true" outlineLevel="0" collapsed="false">
      <c r="A367" s="57" t="s">
        <v>963</v>
      </c>
      <c r="B367" s="57" t="s">
        <v>258</v>
      </c>
      <c r="C367" s="57" t="str">
        <f aca="false">Flights!$F$15</f>
        <v>MH1149</v>
      </c>
      <c r="D367" s="58" t="n">
        <f aca="false">Flights!$D$15</f>
        <v>46307</v>
      </c>
      <c r="E367" s="57" t="str">
        <f aca="false">Flights!$G$15&amp;"-"&amp;Flights!$H$15</f>
        <v>PEN-KUL</v>
      </c>
      <c r="F367" s="57" t="str">
        <f aca="false">Flights!$K$15</f>
        <v>EY</v>
      </c>
      <c r="G367" s="57" t="s">
        <v>83</v>
      </c>
      <c r="H367" s="57" t="s">
        <v>369</v>
      </c>
      <c r="I367" s="57" t="s">
        <v>370</v>
      </c>
      <c r="J367" s="57" t="s">
        <v>407</v>
      </c>
      <c r="K367" s="67" t="s">
        <v>408</v>
      </c>
      <c r="L367" s="67" t="s">
        <v>409</v>
      </c>
      <c r="M367" s="67"/>
      <c r="N367" s="67" t="s">
        <v>374</v>
      </c>
      <c r="O367" s="67" t="s">
        <v>964</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file",IF(BL367=0,"INVALID – evidence needs a traceable reference (number, file name or link)",IF(OR(LEN(AX367)&lt;2,ISNUMBER(MATCH(AX367,L_Placeholder,0))),"INVALID – verifier missing",IF(AX367=AU367,"INVALID – verifier must be someone other than the PIC",IF(BH367=1,"INVALID – result not yet available (awaiting / TBC)",IF(AND(AQ367=1,OR(OR(LEN(AY367)&lt;3,ISNUMBER(MATCH(AY367,L_Placeholder,0))),BJ367=1)),"INVALID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CA","")&amp;IF(AND(LEN(BA367)&gt;=2,ISNA(MATCH(BA367,L_Placeholder,0)),TRIM(AB367)=""),"INVALID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")))/(LEN(L_PendNeg)+1)),1,0),1)</f>
        <v>0</v>
      </c>
      <c r="BK367" s="61" t="n">
        <f aca="false">IFERROR(IF(SUMPRODUCT((LEN(BF367)-LEN(SUBSTITUTE(BF367," "&amp;L_PendStrict&amp;" "," ")))/(LEN(L_PendStrict)+1))&gt;SUMPRODUCT((LEN(BF367)-LEN(SUBSTITUTE(BF367," "&amp;L_PendNeg&amp;" "," ")))/(LEN(L_PendNeg)+1)),1,0),1)</f>
        <v>0</v>
      </c>
      <c r="BL367" s="61" t="n">
        <f aca="false">IFERROR(IF(OR(SUMPRODUCT(--ISNUMBER(FIND({"0","1","2","3","4","5","6","7","8","9"},Z367)))&gt;0,SUMPRODUCT(--ISNUMBER(SEARCH({"http","www.","\",".pdf",".jpg",".jpeg",".png",".heic",".xls",".doc",".msg",".eml"},Z367)))&gt;0),1,0),0)</f>
        <v>0</v>
      </c>
    </row>
    <row r="368" customFormat="false" ht="41.25" hidden="false" customHeight="true" outlineLevel="0" collapsed="false">
      <c r="A368" s="57" t="s">
        <v>965</v>
      </c>
      <c r="B368" s="57" t="s">
        <v>258</v>
      </c>
      <c r="C368" s="57" t="str">
        <f aca="false">Flights!$F$15</f>
        <v>MH1149</v>
      </c>
      <c r="D368" s="58" t="n">
        <f aca="false">Flights!$D$15</f>
        <v>46307</v>
      </c>
      <c r="E368" s="57" t="str">
        <f aca="false">Flights!$G$15&amp;"-"&amp;Flights!$H$15</f>
        <v>PEN-KUL</v>
      </c>
      <c r="F368" s="57" t="str">
        <f aca="false">Flights!$K$15</f>
        <v>EY</v>
      </c>
      <c r="G368" s="57" t="s">
        <v>411</v>
      </c>
      <c r="H368" s="57" t="s">
        <v>369</v>
      </c>
      <c r="I368" s="57" t="s">
        <v>370</v>
      </c>
      <c r="J368" s="57" t="s">
        <v>412</v>
      </c>
      <c r="K368" s="67"/>
      <c r="L368" s="67" t="s">
        <v>413</v>
      </c>
      <c r="M368" s="67"/>
      <c r="N368" s="67" t="s">
        <v>374</v>
      </c>
      <c r="O368" s="67" t="s">
        <v>966</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file",IF(BL368=0,"INVALID – evidence needs a traceable reference (number, file name or link)",IF(OR(LEN(AX368)&lt;2,ISNUMBER(MATCH(AX368,L_Placeholder,0))),"INVALID – verifier missing",IF(AX368=AU368,"INVALID – verifier must be someone other than the PIC",IF(BH368=1,"INVALID – result not yet available (awaiting / TBC)",IF(AND(AQ368=1,OR(OR(LEN(AY368)&lt;3,ISNUMBER(MATCH(AY368,L_Placeholder,0))),BJ368=1)),"INVALID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CA","")&amp;IF(AND(LEN(BA368)&gt;=2,ISNA(MATCH(BA368,L_Placeholder,0)),TRIM(AB368)=""),"INVALID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")))/(LEN(L_PendNeg)+1)),1,0),1)</f>
        <v>0</v>
      </c>
      <c r="BK368" s="61" t="n">
        <f aca="false">IFERROR(IF(SUMPRODUCT((LEN(BF368)-LEN(SUBSTITUTE(BF368," "&amp;L_PendStrict&amp;" "," ")))/(LEN(L_PendStrict)+1))&gt;SUMPRODUCT((LEN(BF368)-LEN(SUBSTITUTE(BF368," "&amp;L_PendNeg&amp;" "," ")))/(LEN(L_PendNeg)+1)),1,0),1)</f>
        <v>0</v>
      </c>
      <c r="BL368" s="61" t="n">
        <f aca="false">IFERROR(IF(OR(SUMPRODUCT(--ISNUMBER(FIND({"0","1","2","3","4","5","6","7","8","9"},Z368)))&gt;0,SUMPRODUCT(--ISNUMBER(SEARCH({"http","www.","\",".pdf",".jpg",".jpeg",".png",".heic",".xls",".doc",".msg",".eml"},Z368)))&gt;0),1,0),0)</f>
        <v>0</v>
      </c>
    </row>
    <row r="369" customFormat="false" ht="41.25" hidden="false" customHeight="true" outlineLevel="0" collapsed="false">
      <c r="A369" s="57" t="s">
        <v>967</v>
      </c>
      <c r="B369" s="57" t="s">
        <v>258</v>
      </c>
      <c r="C369" s="57" t="str">
        <f aca="false">Flights!$F$15</f>
        <v>MH1149</v>
      </c>
      <c r="D369" s="58" t="n">
        <f aca="false">Flights!$D$15</f>
        <v>46307</v>
      </c>
      <c r="E369" s="57" t="str">
        <f aca="false">Flights!$G$15&amp;"-"&amp;Flights!$H$15</f>
        <v>PEN-KUL</v>
      </c>
      <c r="F369" s="57" t="str">
        <f aca="false">Flights!$K$15</f>
        <v>EY</v>
      </c>
      <c r="G369" s="57" t="s">
        <v>411</v>
      </c>
      <c r="H369" s="57" t="s">
        <v>369</v>
      </c>
      <c r="I369" s="57" t="s">
        <v>370</v>
      </c>
      <c r="J369" s="57" t="s">
        <v>416</v>
      </c>
      <c r="K369" s="67" t="s">
        <v>417</v>
      </c>
      <c r="L369" s="67" t="s">
        <v>413</v>
      </c>
      <c r="M369" s="67"/>
      <c r="N369" s="67" t="s">
        <v>374</v>
      </c>
      <c r="O369" s="67" t="s">
        <v>966</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file",IF(BL369=0,"INVALID – evidence needs a traceable reference (number, file name or link)",IF(OR(LEN(AX369)&lt;2,ISNUMBER(MATCH(AX369,L_Placeholder,0))),"INVALID – verifier missing",IF(AX369=AU369,"INVALID – verifier must be someone other than the PIC",IF(BH369=1,"INVALID – result not yet available (awaiting / TBC)",IF(AND(AQ369=1,OR(OR(LEN(AY369)&lt;3,ISNUMBER(MATCH(AY369,L_Placeholder,0))),BJ369=1)),"INVALID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CA","")&amp;IF(AND(LEN(BA369)&gt;=2,ISNA(MATCH(BA369,L_Placeholder,0)),TRIM(AB369)=""),"INVALID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")))/(LEN(L_PendNeg)+1)),1,0),1)</f>
        <v>0</v>
      </c>
      <c r="BK369" s="61" t="n">
        <f aca="false">IFERROR(IF(SUMPRODUCT((LEN(BF369)-LEN(SUBSTITUTE(BF369," "&amp;L_PendStrict&amp;" "," ")))/(LEN(L_PendStrict)+1))&gt;SUMPRODUCT((LEN(BF369)-LEN(SUBSTITUTE(BF369," "&amp;L_PendNeg&amp;" "," ")))/(LEN(L_PendNeg)+1)),1,0),1)</f>
        <v>0</v>
      </c>
      <c r="BL369" s="61" t="n">
        <f aca="false">IFERROR(IF(OR(SUMPRODUCT(--ISNUMBER(FIND({"0","1","2","3","4","5","6","7","8","9"},Z369)))&gt;0,SUMPRODUCT(--ISNUMBER(SEARCH({"http","www.","\",".pdf",".jpg",".jpeg",".png",".heic",".xls",".doc",".msg",".eml"},Z369)))&gt;0),1,0),0)</f>
        <v>0</v>
      </c>
    </row>
    <row r="370" customFormat="false" ht="41.25" hidden="false" customHeight="true" outlineLevel="0" collapsed="false">
      <c r="A370" s="57" t="s">
        <v>968</v>
      </c>
      <c r="B370" s="57" t="s">
        <v>258</v>
      </c>
      <c r="C370" s="57" t="str">
        <f aca="false">Flights!$F$15</f>
        <v>MH1149</v>
      </c>
      <c r="D370" s="58" t="n">
        <f aca="false">Flights!$D$15</f>
        <v>46307</v>
      </c>
      <c r="E370" s="57" t="str">
        <f aca="false">Flights!$G$15&amp;"-"&amp;Flights!$H$15</f>
        <v>PEN-KUL</v>
      </c>
      <c r="F370" s="57" t="str">
        <f aca="false">Flights!$K$15</f>
        <v>EY</v>
      </c>
      <c r="G370" s="57" t="s">
        <v>411</v>
      </c>
      <c r="H370" s="57" t="s">
        <v>369</v>
      </c>
      <c r="I370" s="57" t="s">
        <v>419</v>
      </c>
      <c r="J370" s="57" t="s">
        <v>420</v>
      </c>
      <c r="K370" s="67"/>
      <c r="L370" s="67" t="s">
        <v>413</v>
      </c>
      <c r="M370" s="67"/>
      <c r="N370" s="67" t="s">
        <v>374</v>
      </c>
      <c r="O370" s="67" t="s">
        <v>966</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file",IF(BL370=0,"INVALID – evidence needs a traceable reference (number, file name or link)",IF(OR(LEN(AX370)&lt;2,ISNUMBER(MATCH(AX370,L_Placeholder,0))),"INVALID – verifier missing",IF(AX370=AU370,"INVALID – verifier must be someone other than the PIC",IF(BH370=1,"INVALID – result not yet available (awaiting / TBC)",IF(AND(AQ370=1,OR(OR(LEN(AY370)&lt;3,ISNUMBER(MATCH(AY370,L_Placeholder,0))),BJ370=1)),"INVALID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CA","")&amp;IF(AND(LEN(BA370)&gt;=2,ISNA(MATCH(BA370,L_Placeholder,0)),TRIM(AB370)=""),"INVALID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")))/(LEN(L_PendNeg)+1)),1,0),1)</f>
        <v>0</v>
      </c>
      <c r="BK370" s="61" t="n">
        <f aca="false">IFERROR(IF(SUMPRODUCT((LEN(BF370)-LEN(SUBSTITUTE(BF370," "&amp;L_PendStrict&amp;" "," ")))/(LEN(L_PendStrict)+1))&gt;SUMPRODUCT((LEN(BF370)-LEN(SUBSTITUTE(BF370," "&amp;L_PendNeg&amp;" "," ")))/(LEN(L_PendNeg)+1)),1,0),1)</f>
        <v>0</v>
      </c>
      <c r="BL370" s="61" t="n">
        <f aca="false">IFERROR(IF(OR(SUMPRODUCT(--ISNUMBER(FIND({"0","1","2","3","4","5","6","7","8","9"},Z370)))&gt;0,SUMPRODUCT(--ISNUMBER(SEARCH({"http","www.","\",".pdf",".jpg",".jpeg",".png",".heic",".xls",".doc",".msg",".eml"},Z370)))&gt;0),1,0),0)</f>
        <v>0</v>
      </c>
    </row>
    <row r="371" customFormat="false" ht="41.25" hidden="false" customHeight="true" outlineLevel="0" collapsed="false">
      <c r="A371" s="57" t="s">
        <v>969</v>
      </c>
      <c r="B371" s="57" t="s">
        <v>258</v>
      </c>
      <c r="C371" s="57" t="str">
        <f aca="false">Flights!$F$15</f>
        <v>MH1149</v>
      </c>
      <c r="D371" s="58" t="n">
        <f aca="false">Flights!$D$15</f>
        <v>46307</v>
      </c>
      <c r="E371" s="57" t="str">
        <f aca="false">Flights!$G$15&amp;"-"&amp;Flights!$H$15</f>
        <v>PEN-KUL</v>
      </c>
      <c r="F371" s="57" t="str">
        <f aca="false">Flights!$K$15</f>
        <v>EY</v>
      </c>
      <c r="G371" s="57" t="s">
        <v>411</v>
      </c>
      <c r="H371" s="57" t="s">
        <v>369</v>
      </c>
      <c r="I371" s="57" t="s">
        <v>419</v>
      </c>
      <c r="J371" s="57" t="s">
        <v>422</v>
      </c>
      <c r="K371" s="67"/>
      <c r="L371" s="67" t="s">
        <v>413</v>
      </c>
      <c r="M371" s="67"/>
      <c r="N371" s="67" t="s">
        <v>374</v>
      </c>
      <c r="O371" s="67" t="s">
        <v>966</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file",IF(BL371=0,"INVALID – evidence needs a traceable reference (number, file name or link)",IF(OR(LEN(AX371)&lt;2,ISNUMBER(MATCH(AX371,L_Placeholder,0))),"INVALID – verifier missing",IF(AX371=AU371,"INVALID – verifier must be someone other than the PIC",IF(BH371=1,"INVALID – result not yet available (awaiting / TBC)",IF(AND(AQ371=1,OR(OR(LEN(AY371)&lt;3,ISNUMBER(MATCH(AY371,L_Placeholder,0))),BJ371=1)),"INVALID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CA","")&amp;IF(AND(LEN(BA371)&gt;=2,ISNA(MATCH(BA371,L_Placeholder,0)),TRIM(AB371)=""),"INVALID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")))/(LEN(L_PendNeg)+1)),1,0),1)</f>
        <v>0</v>
      </c>
      <c r="BK371" s="61" t="n">
        <f aca="false">IFERROR(IF(SUMPRODUCT((LEN(BF371)-LEN(SUBSTITUTE(BF371," "&amp;L_PendStrict&amp;" "," ")))/(LEN(L_PendStrict)+1))&gt;SUMPRODUCT((LEN(BF371)-LEN(SUBSTITUTE(BF371," "&amp;L_PendNeg&amp;" "," ")))/(LEN(L_PendNeg)+1)),1,0),1)</f>
        <v>0</v>
      </c>
      <c r="BL371" s="61" t="n">
        <f aca="false">IFERROR(IF(OR(SUMPRODUCT(--ISNUMBER(FIND({"0","1","2","3","4","5","6","7","8","9"},Z371)))&gt;0,SUMPRODUCT(--ISNUMBER(SEARCH({"http","www.","\",".pdf",".jpg",".jpeg",".png",".heic",".xls",".doc",".msg",".eml"},Z371)))&gt;0),1,0),0)</f>
        <v>0</v>
      </c>
    </row>
    <row r="372" customFormat="false" ht="41.25" hidden="false" customHeight="true" outlineLevel="0" collapsed="false">
      <c r="A372" s="57" t="s">
        <v>970</v>
      </c>
      <c r="B372" s="57" t="s">
        <v>258</v>
      </c>
      <c r="C372" s="57" t="str">
        <f aca="false">Flights!$F$15</f>
        <v>MH1149</v>
      </c>
      <c r="D372" s="58" t="n">
        <f aca="false">Flights!$D$15</f>
        <v>46307</v>
      </c>
      <c r="E372" s="57" t="str">
        <f aca="false">Flights!$G$15&amp;"-"&amp;Flights!$H$15</f>
        <v>PEN-KUL</v>
      </c>
      <c r="F372" s="57" t="str">
        <f aca="false">Flights!$K$15</f>
        <v>EY</v>
      </c>
      <c r="G372" s="57" t="s">
        <v>411</v>
      </c>
      <c r="H372" s="57" t="s">
        <v>369</v>
      </c>
      <c r="I372" s="57" t="s">
        <v>419</v>
      </c>
      <c r="J372" s="57" t="s">
        <v>424</v>
      </c>
      <c r="K372" s="67"/>
      <c r="L372" s="67" t="s">
        <v>413</v>
      </c>
      <c r="M372" s="67"/>
      <c r="N372" s="67" t="s">
        <v>374</v>
      </c>
      <c r="O372" s="67" t="s">
        <v>966</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file",IF(BL372=0,"INVALID – evidence needs a traceable reference (number, file name or link)",IF(OR(LEN(AX372)&lt;2,ISNUMBER(MATCH(AX372,L_Placeholder,0))),"INVALID – verifier missing",IF(AX372=AU372,"INVALID – verifier must be someone other than the PIC",IF(BH372=1,"INVALID – result not yet available (awaiting / TBC)",IF(AND(AQ372=1,OR(OR(LEN(AY372)&lt;3,ISNUMBER(MATCH(AY372,L_Placeholder,0))),BJ372=1)),"INVALID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CA","")&amp;IF(AND(LEN(BA372)&gt;=2,ISNA(MATCH(BA372,L_Placeholder,0)),TRIM(AB372)=""),"INVALID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")))/(LEN(L_PendNeg)+1)),1,0),1)</f>
        <v>0</v>
      </c>
      <c r="BK372" s="61" t="n">
        <f aca="false">IFERROR(IF(SUMPRODUCT((LEN(BF372)-LEN(SUBSTITUTE(BF372," "&amp;L_PendStrict&amp;" "," ")))/(LEN(L_PendStrict)+1))&gt;SUMPRODUCT((LEN(BF372)-LEN(SUBSTITUTE(BF372," "&amp;L_PendNeg&amp;" "," ")))/(LEN(L_PendNeg)+1)),1,0),1)</f>
        <v>0</v>
      </c>
      <c r="BL372" s="61" t="n">
        <f aca="false">IFERROR(IF(OR(SUMPRODUCT(--ISNUMBER(FIND({"0","1","2","3","4","5","6","7","8","9"},Z372)))&gt;0,SUMPRODUCT(--ISNUMBER(SEARCH({"http","www.","\",".pdf",".jpg",".jpeg",".png",".heic",".xls",".doc",".msg",".eml"},Z372)))&gt;0),1,0),0)</f>
        <v>0</v>
      </c>
    </row>
    <row r="373" customFormat="false" ht="78.75" hidden="false" customHeight="true" outlineLevel="0" collapsed="false">
      <c r="A373" s="57" t="s">
        <v>971</v>
      </c>
      <c r="B373" s="57" t="s">
        <v>258</v>
      </c>
      <c r="C373" s="57" t="str">
        <f aca="false">Flights!$F$15</f>
        <v>MH1149</v>
      </c>
      <c r="D373" s="58" t="n">
        <f aca="false">Flights!$D$15</f>
        <v>46307</v>
      </c>
      <c r="E373" s="57" t="str">
        <f aca="false">Flights!$G$15&amp;"-"&amp;Flights!$H$15</f>
        <v>PEN-KUL</v>
      </c>
      <c r="F373" s="57" t="str">
        <f aca="false">Flights!$K$15</f>
        <v>EY</v>
      </c>
      <c r="G373" s="57" t="s">
        <v>411</v>
      </c>
      <c r="H373" s="57" t="s">
        <v>369</v>
      </c>
      <c r="I373" s="57" t="s">
        <v>419</v>
      </c>
      <c r="J373" s="57" t="s">
        <v>426</v>
      </c>
      <c r="K373" s="67" t="s">
        <v>482</v>
      </c>
      <c r="L373" s="67" t="s">
        <v>413</v>
      </c>
      <c r="M373" s="67"/>
      <c r="N373" s="67" t="s">
        <v>374</v>
      </c>
      <c r="O373" s="67" t="s">
        <v>966</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file",IF(BL373=0,"INVALID – evidence needs a traceable reference (number, file name or link)",IF(OR(LEN(AX373)&lt;2,ISNUMBER(MATCH(AX373,L_Placeholder,0))),"INVALID – verifier missing",IF(AX373=AU373,"INVALID – verifier must be someone other than the PIC",IF(BH373=1,"INVALID – result not yet available (awaiting / TBC)",IF(AND(AQ373=1,OR(OR(LEN(AY373)&lt;3,ISNUMBER(MATCH(AY373,L_Placeholder,0))),BJ373=1)),"INVALID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CA","")&amp;IF(AND(LEN(BA373)&gt;=2,ISNA(MATCH(BA373,L_Placeholder,0)),TRIM(AB373)=""),"INVALID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")))/(LEN(L_PendNeg)+1)),1,0),1)</f>
        <v>0</v>
      </c>
      <c r="BK373" s="61" t="n">
        <f aca="false">IFERROR(IF(SUMPRODUCT((LEN(BF373)-LEN(SUBSTITUTE(BF373," "&amp;L_PendStrict&amp;" "," ")))/(LEN(L_PendStrict)+1))&gt;SUMPRODUCT((LEN(BF373)-LEN(SUBSTITUTE(BF373," "&amp;L_PendNeg&amp;" "," ")))/(LEN(L_PendNeg)+1)),1,0),1)</f>
        <v>0</v>
      </c>
      <c r="BL373" s="61" t="n">
        <f aca="false">IFERROR(IF(OR(SUMPRODUCT(--ISNUMBER(FIND({"0","1","2","3","4","5","6","7","8","9"},Z373)))&gt;0,SUMPRODUCT(--ISNUMBER(SEARCH({"http","www.","\",".pdf",".jpg",".jpeg",".png",".heic",".xls",".doc",".msg",".eml"},Z373)))&gt;0),1,0),0)</f>
        <v>0</v>
      </c>
    </row>
    <row r="374" customFormat="false" ht="41.25" hidden="false" customHeight="true" outlineLevel="0" collapsed="false">
      <c r="A374" s="57" t="s">
        <v>972</v>
      </c>
      <c r="B374" s="57" t="s">
        <v>258</v>
      </c>
      <c r="C374" s="57" t="str">
        <f aca="false">Flights!$F$15</f>
        <v>MH1149</v>
      </c>
      <c r="D374" s="58" t="n">
        <f aca="false">Flights!$D$15</f>
        <v>46307</v>
      </c>
      <c r="E374" s="57" t="str">
        <f aca="false">Flights!$G$15&amp;"-"&amp;Flights!$H$15</f>
        <v>PEN-KUL</v>
      </c>
      <c r="F374" s="57" t="str">
        <f aca="false">Flights!$K$15</f>
        <v>EY</v>
      </c>
      <c r="G374" s="57" t="s">
        <v>411</v>
      </c>
      <c r="H374" s="57" t="s">
        <v>369</v>
      </c>
      <c r="I374" s="57" t="s">
        <v>419</v>
      </c>
      <c r="J374" s="57" t="s">
        <v>429</v>
      </c>
      <c r="K374" s="67"/>
      <c r="L374" s="67" t="s">
        <v>413</v>
      </c>
      <c r="M374" s="67"/>
      <c r="N374" s="67" t="s">
        <v>374</v>
      </c>
      <c r="O374" s="67" t="s">
        <v>966</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file",IF(BL374=0,"INVALID – evidence needs a traceable reference (number, file name or link)",IF(OR(LEN(AX374)&lt;2,ISNUMBER(MATCH(AX374,L_Placeholder,0))),"INVALID – verifier missing",IF(AX374=AU374,"INVALID – verifier must be someone other than the PIC",IF(BH374=1,"INVALID – result not yet available (awaiting / TBC)",IF(AND(AQ374=1,OR(OR(LEN(AY374)&lt;3,ISNUMBER(MATCH(AY374,L_Placeholder,0))),BJ374=1)),"INVALID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CA","")&amp;IF(AND(LEN(BA374)&gt;=2,ISNA(MATCH(BA374,L_Placeholder,0)),TRIM(AB374)=""),"INVALID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")))/(LEN(L_PendNeg)+1)),1,0),1)</f>
        <v>0</v>
      </c>
      <c r="BK374" s="61" t="n">
        <f aca="false">IFERROR(IF(SUMPRODUCT((LEN(BF374)-LEN(SUBSTITUTE(BF374," "&amp;L_PendStrict&amp;" "," ")))/(LEN(L_PendStrict)+1))&gt;SUMPRODUCT((LEN(BF374)-LEN(SUBSTITUTE(BF374," "&amp;L_PendNeg&amp;" "," ")))/(LEN(L_PendNeg)+1)),1,0),1)</f>
        <v>0</v>
      </c>
      <c r="BL374" s="61" t="n">
        <f aca="false">IFERROR(IF(OR(SUMPRODUCT(--ISNUMBER(FIND({"0","1","2","3","4","5","6","7","8","9"},Z374)))&gt;0,SUMPRODUCT(--ISNUMBER(SEARCH({"http","www.","\",".pdf",".jpg",".jpeg",".png",".heic",".xls",".doc",".msg",".eml"},Z374)))&gt;0),1,0),0)</f>
        <v>0</v>
      </c>
    </row>
    <row r="375" customFormat="false" ht="66" hidden="false" customHeight="true" outlineLevel="0" collapsed="false">
      <c r="A375" s="57" t="s">
        <v>973</v>
      </c>
      <c r="B375" s="57" t="s">
        <v>258</v>
      </c>
      <c r="C375" s="57" t="str">
        <f aca="false">Flights!$F$15</f>
        <v>MH1149</v>
      </c>
      <c r="D375" s="58" t="n">
        <f aca="false">Flights!$D$15</f>
        <v>46307</v>
      </c>
      <c r="E375" s="57" t="str">
        <f aca="false">Flights!$G$15&amp;"-"&amp;Flights!$H$15</f>
        <v>PEN-KUL</v>
      </c>
      <c r="F375" s="57" t="str">
        <f aca="false">Flights!$K$15</f>
        <v>EY</v>
      </c>
      <c r="G375" s="57" t="s">
        <v>411</v>
      </c>
      <c r="H375" s="57" t="s">
        <v>369</v>
      </c>
      <c r="I375" s="57" t="s">
        <v>438</v>
      </c>
      <c r="J375" s="57" t="s">
        <v>439</v>
      </c>
      <c r="K375" s="67" t="s">
        <v>440</v>
      </c>
      <c r="L375" s="67" t="s">
        <v>974</v>
      </c>
      <c r="M375" s="67" t="s">
        <v>442</v>
      </c>
      <c r="N375" s="67" t="s">
        <v>374</v>
      </c>
      <c r="O375" s="67" t="s">
        <v>975</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file",IF(BL375=0,"INVALID – evidence needs a traceable reference (number, file name or link)",IF(OR(LEN(AX375)&lt;2,ISNUMBER(MATCH(AX375,L_Placeholder,0))),"INVALID – verifier missing",IF(AX375=AU375,"INVALID – verifier must be someone other than the PIC",IF(BH375=1,"INVALID – result not yet available (awaiting / TBC)",IF(AND(AQ375=1,OR(OR(LEN(AY375)&lt;3,ISNUMBER(MATCH(AY375,L_Placeholder,0))),BJ375=1)),"INVALID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CA","")&amp;IF(AND(LEN(BA375)&gt;=2,ISNA(MATCH(BA375,L_Placeholder,0)),TRIM(AB375)=""),"INVALID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")))/(LEN(L_PendNeg)+1)),1,0),1)</f>
        <v>0</v>
      </c>
      <c r="BK375" s="61" t="n">
        <f aca="false">IFERROR(IF(SUMPRODUCT((LEN(BF375)-LEN(SUBSTITUTE(BF375," "&amp;L_PendStrict&amp;" "," ")))/(LEN(L_PendStrict)+1))&gt;SUMPRODUCT((LEN(BF375)-LEN(SUBSTITUTE(BF375," "&amp;L_PendNeg&amp;" "," ")))/(LEN(L_PendNeg)+1)),1,0),1)</f>
        <v>0</v>
      </c>
      <c r="BL375" s="61" t="n">
        <f aca="false">IFERROR(IF(OR(SUMPRODUCT(--ISNUMBER(FIND({"0","1","2","3","4","5","6","7","8","9"},Z375)))&gt;0,SUMPRODUCT(--ISNUMBER(SEARCH({"http","www.","\",".pdf",".jpg",".jpeg",".png",".heic",".xls",".doc",".msg",".eml"},Z375)))&gt;0),1,0),0)</f>
        <v>0</v>
      </c>
    </row>
    <row r="376" customFormat="false" ht="39.75" hidden="false" customHeight="true" outlineLevel="0" collapsed="false">
      <c r="A376" s="57" t="s">
        <v>976</v>
      </c>
      <c r="B376" s="57" t="s">
        <v>258</v>
      </c>
      <c r="C376" s="57" t="str">
        <f aca="false">Flights!$F$15</f>
        <v>MH1149</v>
      </c>
      <c r="D376" s="58" t="n">
        <f aca="false">Flights!$D$15</f>
        <v>46307</v>
      </c>
      <c r="E376" s="57" t="str">
        <f aca="false">Flights!$G$15&amp;"-"&amp;Flights!$H$15</f>
        <v>PEN-KUL</v>
      </c>
      <c r="F376" s="57" t="str">
        <f aca="false">Flights!$K$15</f>
        <v>EY</v>
      </c>
      <c r="G376" s="57" t="s">
        <v>450</v>
      </c>
      <c r="H376" s="57" t="s">
        <v>451</v>
      </c>
      <c r="I376" s="57" t="s">
        <v>370</v>
      </c>
      <c r="J376" s="57" t="s">
        <v>452</v>
      </c>
      <c r="K376" s="67" t="s">
        <v>417</v>
      </c>
      <c r="L376" s="67" t="s">
        <v>453</v>
      </c>
      <c r="M376" s="67"/>
      <c r="N376" s="67" t="s">
        <v>374</v>
      </c>
      <c r="O376" s="67" t="s">
        <v>454</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file",IF(BL376=0,"INVALID – evidence needs a traceable reference (number, file name or link)",IF(OR(LEN(AX376)&lt;2,ISNUMBER(MATCH(AX376,L_Placeholder,0))),"INVALID – verifier missing",IF(AX376=AU376,"INVALID – verifier must be someone other than the PIC",IF(BH376=1,"INVALID – result not yet available (awaiting / TBC)",IF(AND(AQ376=1,OR(OR(LEN(AY376)&lt;3,ISNUMBER(MATCH(AY376,L_Placeholder,0))),BJ376=1)),"INVALID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CA","")&amp;IF(AND(LEN(BA376)&gt;=2,ISNA(MATCH(BA376,L_Placeholder,0)),TRIM(AB376)=""),"INVALID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IFERROR(IF(OR(SUMPRODUCT(--ISNUMBER(FIND({"0","1","2","3","4","5","6","7","8","9"},Z376)))&gt;0,SUMPRODUCT(--ISNUMBER(SEARCH({"http","www.","\",".pdf",".jpg",".jpeg",".png",".heic",".xls",".doc",".msg",".eml"},Z376)))&gt;0),1,0),0)</f>
        <v>0</v>
      </c>
    </row>
    <row r="377" customFormat="false" ht="39.75" hidden="false" customHeight="true" outlineLevel="0" collapsed="false">
      <c r="A377" s="57" t="s">
        <v>977</v>
      </c>
      <c r="B377" s="57" t="s">
        <v>258</v>
      </c>
      <c r="C377" s="57" t="str">
        <f aca="false">Flights!$F$15</f>
        <v>MH1149</v>
      </c>
      <c r="D377" s="58" t="n">
        <f aca="false">Flights!$D$15</f>
        <v>46307</v>
      </c>
      <c r="E377" s="57" t="str">
        <f aca="false">Flights!$G$15&amp;"-"&amp;Flights!$H$15</f>
        <v>PEN-KUL</v>
      </c>
      <c r="F377" s="57" t="str">
        <f aca="false">Flights!$K$15</f>
        <v>EY</v>
      </c>
      <c r="G377" s="57" t="s">
        <v>450</v>
      </c>
      <c r="H377" s="57" t="s">
        <v>451</v>
      </c>
      <c r="I377" s="57" t="s">
        <v>419</v>
      </c>
      <c r="J377" s="57" t="s">
        <v>456</v>
      </c>
      <c r="K377" s="67" t="s">
        <v>417</v>
      </c>
      <c r="L377" s="67" t="s">
        <v>453</v>
      </c>
      <c r="M377" s="67"/>
      <c r="N377" s="67" t="s">
        <v>374</v>
      </c>
      <c r="O377" s="67" t="s">
        <v>454</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file",IF(BL377=0,"INVALID – evidence needs a traceable reference (number, file name or link)",IF(OR(LEN(AX377)&lt;2,ISNUMBER(MATCH(AX377,L_Placeholder,0))),"INVALID – verifier missing",IF(AX377=AU377,"INVALID – verifier must be someone other than the PIC",IF(BH377=1,"INVALID – result not yet available (awaiting / TBC)",IF(AND(AQ377=1,OR(OR(LEN(AY377)&lt;3,ISNUMBER(MATCH(AY377,L_Placeholder,0))),BJ377=1)),"INVALID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CA","")&amp;IF(AND(LEN(BA377)&gt;=2,ISNA(MATCH(BA377,L_Placeholder,0)),TRIM(AB377)=""),"INVALID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IFERROR(IF(OR(SUMPRODUCT(--ISNUMBER(FIND({"0","1","2","3","4","5","6","7","8","9"},Z377)))&gt;0,SUMPRODUCT(--ISNUMBER(SEARCH({"http","www.","\",".pdf",".jpg",".jpeg",".png",".heic",".xls",".doc",".msg",".eml"},Z377)))&gt;0),1,0),0)</f>
        <v>0</v>
      </c>
    </row>
    <row r="378" customFormat="false" ht="66" hidden="false" customHeight="true" outlineLevel="0" collapsed="false">
      <c r="A378" s="57" t="s">
        <v>978</v>
      </c>
      <c r="B378" s="57" t="s">
        <v>258</v>
      </c>
      <c r="C378" s="57" t="str">
        <f aca="false">Flights!$F$15</f>
        <v>MH1149</v>
      </c>
      <c r="D378" s="58" t="n">
        <f aca="false">Flights!$D$15</f>
        <v>46307</v>
      </c>
      <c r="E378" s="57" t="str">
        <f aca="false">Flights!$G$15&amp;"-"&amp;Flights!$H$15</f>
        <v>PEN-KUL</v>
      </c>
      <c r="F378" s="57" t="str">
        <f aca="false">Flights!$K$15</f>
        <v>EY</v>
      </c>
      <c r="G378" s="57" t="s">
        <v>450</v>
      </c>
      <c r="H378" s="57" t="s">
        <v>451</v>
      </c>
      <c r="I378" s="57" t="s">
        <v>402</v>
      </c>
      <c r="J378" s="57" t="s">
        <v>979</v>
      </c>
      <c r="K378" s="67" t="s">
        <v>980</v>
      </c>
      <c r="L378" s="67" t="s">
        <v>981</v>
      </c>
      <c r="M378" s="67"/>
      <c r="N378" s="67" t="s">
        <v>374</v>
      </c>
      <c r="O378" s="67" t="s">
        <v>982</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file",IF(BL378=0,"INVALID – evidence needs a traceable reference (number, file name or link)",IF(OR(LEN(AX378)&lt;2,ISNUMBER(MATCH(AX378,L_Placeholder,0))),"INVALID – verifier missing",IF(AX378=AU378,"INVALID – verifier must be someone other than the PIC",IF(BH378=1,"INVALID – result not yet available (awaiting / TBC)",IF(AND(AQ378=1,OR(OR(LEN(AY378)&lt;3,ISNUMBER(MATCH(AY378,L_Placeholder,0))),BJ378=1)),"INVALID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CA","")&amp;IF(AND(LEN(BA378)&gt;=2,ISNA(MATCH(BA378,L_Placeholder,0)),TRIM(AB378)=""),"INVALID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IFERROR(IF(OR(SUMPRODUCT(--ISNUMBER(FIND({"0","1","2","3","4","5","6","7","8","9"},Z378)))&gt;0,SUMPRODUCT(--ISNUMBER(SEARCH({"http","www.","\",".pdf",".jpg",".jpeg",".png",".heic",".xls",".doc",".msg",".eml"},Z378)))&gt;0),1,0),0)</f>
        <v>0</v>
      </c>
    </row>
    <row r="379" customFormat="false" ht="39.75" hidden="false" customHeight="true" outlineLevel="0" collapsed="false">
      <c r="A379" s="57" t="s">
        <v>983</v>
      </c>
      <c r="B379" s="57" t="s">
        <v>258</v>
      </c>
      <c r="C379" s="57" t="str">
        <f aca="false">Flights!$F$15</f>
        <v>MH1149</v>
      </c>
      <c r="D379" s="58" t="n">
        <f aca="false">Flights!$D$15</f>
        <v>46307</v>
      </c>
      <c r="E379" s="57" t="str">
        <f aca="false">Flights!$G$15&amp;"-"&amp;Flights!$H$15</f>
        <v>PEN-KUL</v>
      </c>
      <c r="F379" s="57" t="str">
        <f aca="false">Flights!$K$15</f>
        <v>EY</v>
      </c>
      <c r="G379" s="57" t="s">
        <v>450</v>
      </c>
      <c r="H379" s="57" t="s">
        <v>451</v>
      </c>
      <c r="I379" s="57" t="s">
        <v>438</v>
      </c>
      <c r="J379" s="57" t="s">
        <v>460</v>
      </c>
      <c r="K379" s="67" t="s">
        <v>440</v>
      </c>
      <c r="L379" s="67" t="s">
        <v>974</v>
      </c>
      <c r="M379" s="67" t="s">
        <v>442</v>
      </c>
      <c r="N379" s="67" t="s">
        <v>374</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file",IF(BL379=0,"INVALID – evidence needs a traceable reference (number, file name or link)",IF(OR(LEN(AX379)&lt;2,ISNUMBER(MATCH(AX379,L_Placeholder,0))),"INVALID – verifier missing",IF(AX379=AU379,"INVALID – verifier must be someone other than the PIC",IF(BH379=1,"INVALID – result not yet available (awaiting / TBC)",IF(AND(AQ379=1,OR(OR(LEN(AY379)&lt;3,ISNUMBER(MATCH(AY379,L_Placeholder,0))),BJ379=1)),"INVALID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CA","")&amp;IF(AND(LEN(BA379)&gt;=2,ISNA(MATCH(BA379,L_Placeholder,0)),TRIM(AB379)=""),"INVALID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IFERROR(IF(OR(SUMPRODUCT(--ISNUMBER(FIND({"0","1","2","3","4","5","6","7","8","9"},Z379)))&gt;0,SUMPRODUCT(--ISNUMBER(SEARCH({"http","www.","\",".pdf",".jpg",".jpeg",".png",".heic",".xls",".doc",".msg",".eml"},Z379)))&gt;0),1,0),0)</f>
        <v>0</v>
      </c>
    </row>
    <row r="380" customFormat="false" ht="39.75" hidden="false" customHeight="true" outlineLevel="0" collapsed="false">
      <c r="A380" s="57" t="s">
        <v>984</v>
      </c>
      <c r="B380" s="57" t="s">
        <v>261</v>
      </c>
      <c r="C380" s="57" t="str">
        <f aca="false">Flights!$F$16</f>
        <v>MH0139</v>
      </c>
      <c r="D380" s="58" t="n">
        <f aca="false">Flights!$D$16</f>
        <v>46307</v>
      </c>
      <c r="E380" s="57" t="str">
        <f aca="false">Flights!$G$16&amp;"-"&amp;Flights!$H$16</f>
        <v>KUL-ADL</v>
      </c>
      <c r="F380" s="57" t="str">
        <f aca="false">Flights!$K$16</f>
        <v>BC</v>
      </c>
      <c r="G380" s="57" t="s">
        <v>81</v>
      </c>
      <c r="H380" s="57" t="s">
        <v>369</v>
      </c>
      <c r="I380" s="57" t="s">
        <v>370</v>
      </c>
      <c r="J380" s="57" t="s">
        <v>371</v>
      </c>
      <c r="K380" s="67" t="s">
        <v>372</v>
      </c>
      <c r="L380" s="67" t="s">
        <v>373</v>
      </c>
      <c r="M380" s="67"/>
      <c r="N380" s="67" t="s">
        <v>374</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file",IF(BL380=0,"INVALID – evidence needs a traceable reference (number, file name or link)",IF(OR(LEN(AX380)&lt;2,ISNUMBER(MATCH(AX380,L_Placeholder,0))),"INVALID – verifier missing",IF(AX380=AU380,"INVALID – verifier must be someone other than the PIC",IF(BH380=1,"INVALID – result not yet available (awaiting / TBC)",IF(AND(AQ380=1,OR(OR(LEN(AY380)&lt;3,ISNUMBER(MATCH(AY380,L_Placeholder,0))),BJ380=1)),"INVALID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CA","")&amp;IF(AND(LEN(BA380)&gt;=2,ISNA(MATCH(BA380,L_Placeholder,0)),TRIM(AB380)=""),"INVALID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")))/(LEN(L_PendNeg)+1)),1,0),1)</f>
        <v>0</v>
      </c>
      <c r="BK380" s="61" t="n">
        <f aca="false">IFERROR(IF(SUMPRODUCT((LEN(BF380)-LEN(SUBSTITUTE(BF380," "&amp;L_PendStrict&amp;" "," ")))/(LEN(L_PendStrict)+1))&gt;SUMPRODUCT((LEN(BF380)-LEN(SUBSTITUTE(BF380," "&amp;L_PendNeg&amp;" "," ")))/(LEN(L_PendNeg)+1)),1,0),1)</f>
        <v>0</v>
      </c>
      <c r="BL380" s="61" t="n">
        <f aca="false">IFERROR(IF(OR(SUMPRODUCT(--ISNUMBER(FIND({"0","1","2","3","4","5","6","7","8","9"},Z380)))&gt;0,SUMPRODUCT(--ISNUMBER(SEARCH({"http","www.","\",".pdf",".jpg",".jpeg",".png",".heic",".xls",".doc",".msg",".eml"},Z380)))&gt;0),1,0),0)</f>
        <v>0</v>
      </c>
    </row>
    <row r="381" customFormat="false" ht="39.75" hidden="false" customHeight="true" outlineLevel="0" collapsed="false">
      <c r="A381" s="57" t="s">
        <v>985</v>
      </c>
      <c r="B381" s="57" t="s">
        <v>261</v>
      </c>
      <c r="C381" s="57" t="str">
        <f aca="false">Flights!$F$16</f>
        <v>MH0139</v>
      </c>
      <c r="D381" s="58" t="n">
        <f aca="false">Flights!$D$16</f>
        <v>46307</v>
      </c>
      <c r="E381" s="57" t="str">
        <f aca="false">Flights!$G$16&amp;"-"&amp;Flights!$H$16</f>
        <v>KUL-ADL</v>
      </c>
      <c r="F381" s="57" t="str">
        <f aca="false">Flights!$K$16</f>
        <v>BC</v>
      </c>
      <c r="G381" s="57" t="s">
        <v>81</v>
      </c>
      <c r="H381" s="57" t="s">
        <v>369</v>
      </c>
      <c r="I381" s="57" t="s">
        <v>376</v>
      </c>
      <c r="J381" s="57" t="s">
        <v>377</v>
      </c>
      <c r="K381" s="67" t="s">
        <v>378</v>
      </c>
      <c r="L381" s="67" t="s">
        <v>373</v>
      </c>
      <c r="M381" s="67"/>
      <c r="N381" s="67" t="s">
        <v>374</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file",IF(BL381=0,"INVALID – evidence needs a traceable reference (number, file name or link)",IF(OR(LEN(AX381)&lt;2,ISNUMBER(MATCH(AX381,L_Placeholder,0))),"INVALID – verifier missing",IF(AX381=AU381,"INVALID – verifier must be someone other than the PIC",IF(BH381=1,"INVALID – result not yet available (awaiting / TBC)",IF(AND(AQ381=1,OR(OR(LEN(AY381)&lt;3,ISNUMBER(MATCH(AY381,L_Placeholder,0))),BJ381=1)),"INVALID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CA","")&amp;IF(AND(LEN(BA381)&gt;=2,ISNA(MATCH(BA381,L_Placeholder,0)),TRIM(AB381)=""),"INVALID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")))/(LEN(L_PendNeg)+1)),1,0),1)</f>
        <v>0</v>
      </c>
      <c r="BK381" s="61" t="n">
        <f aca="false">IFERROR(IF(SUMPRODUCT((LEN(BF381)-LEN(SUBSTITUTE(BF381," "&amp;L_PendStrict&amp;" "," ")))/(LEN(L_PendStrict)+1))&gt;SUMPRODUCT((LEN(BF381)-LEN(SUBSTITUTE(BF381," "&amp;L_PendNeg&amp;" "," ")))/(LEN(L_PendNeg)+1)),1,0),1)</f>
        <v>0</v>
      </c>
      <c r="BL381" s="61" t="n">
        <f aca="false">IFERROR(IF(OR(SUMPRODUCT(--ISNUMBER(FIND({"0","1","2","3","4","5","6","7","8","9"},Z381)))&gt;0,SUMPRODUCT(--ISNUMBER(SEARCH({"http","www.","\",".pdf",".jpg",".jpeg",".png",".heic",".xls",".doc",".msg",".eml"},Z381)))&gt;0),1,0),0)</f>
        <v>0</v>
      </c>
    </row>
    <row r="382" customFormat="false" ht="41.25" hidden="false" customHeight="true" outlineLevel="0" collapsed="false">
      <c r="A382" s="57" t="s">
        <v>986</v>
      </c>
      <c r="B382" s="57" t="s">
        <v>261</v>
      </c>
      <c r="C382" s="57" t="str">
        <f aca="false">Flights!$F$16</f>
        <v>MH0139</v>
      </c>
      <c r="D382" s="58" t="n">
        <f aca="false">Flights!$D$16</f>
        <v>46307</v>
      </c>
      <c r="E382" s="57" t="str">
        <f aca="false">Flights!$G$16&amp;"-"&amp;Flights!$H$16</f>
        <v>KUL-ADL</v>
      </c>
      <c r="F382" s="57" t="str">
        <f aca="false">Flights!$K$16</f>
        <v>BC</v>
      </c>
      <c r="G382" s="57" t="s">
        <v>81</v>
      </c>
      <c r="H382" s="57" t="s">
        <v>369</v>
      </c>
      <c r="I382" s="57" t="s">
        <v>380</v>
      </c>
      <c r="J382" s="57" t="s">
        <v>381</v>
      </c>
      <c r="K382" s="67" t="s">
        <v>382</v>
      </c>
      <c r="L382" s="67" t="s">
        <v>373</v>
      </c>
      <c r="M382" s="67"/>
      <c r="N382" s="67" t="str">
        <f aca="false">IF(TRIM(Flights!$L$16)="A339","Required","N/A – rule")</f>
        <v>Required</v>
      </c>
      <c r="O382" s="67" t="s">
        <v>383</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file",IF(BL382=0,"INVALID – evidence needs a traceable reference (number, file name or link)",IF(OR(LEN(AX382)&lt;2,ISNUMBER(MATCH(AX382,L_Placeholder,0))),"INVALID – verifier missing",IF(AX382=AU382,"INVALID – verifier must be someone other than the PIC",IF(BH382=1,"INVALID – result not yet available (awaiting / TBC)",IF(AND(AQ382=1,OR(OR(LEN(AY382)&lt;3,ISNUMBER(MATCH(AY382,L_Placeholder,0))),BJ382=1)),"INVALID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CA","")&amp;IF(AND(LEN(BA382)&gt;=2,ISNA(MATCH(BA382,L_Placeholder,0)),TRIM(AB382)=""),"INVALID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")))/(LEN(L_PendNeg)+1)),1,0),1)</f>
        <v>0</v>
      </c>
      <c r="BK382" s="61" t="n">
        <f aca="false">IFERROR(IF(SUMPRODUCT((LEN(BF382)-LEN(SUBSTITUTE(BF382," "&amp;L_PendStrict&amp;" "," ")))/(LEN(L_PendStrict)+1))&gt;SUMPRODUCT((LEN(BF382)-LEN(SUBSTITUTE(BF382," "&amp;L_PendNeg&amp;" "," ")))/(LEN(L_PendNeg)+1)),1,0),1)</f>
        <v>0</v>
      </c>
      <c r="BL382" s="61" t="n">
        <f aca="false">IFERROR(IF(OR(SUMPRODUCT(--ISNUMBER(FIND({"0","1","2","3","4","5","6","7","8","9"},Z382)))&gt;0,SUMPRODUCT(--ISNUMBER(SEARCH({"http","www.","\",".pdf",".jpg",".jpeg",".png",".heic",".xls",".doc",".msg",".eml"},Z382)))&gt;0),1,0),0)</f>
        <v>0</v>
      </c>
    </row>
    <row r="383" customFormat="false" ht="39.75" hidden="false" customHeight="true" outlineLevel="0" collapsed="false">
      <c r="A383" s="57" t="s">
        <v>987</v>
      </c>
      <c r="B383" s="57" t="s">
        <v>261</v>
      </c>
      <c r="C383" s="57" t="str">
        <f aca="false">Flights!$F$16</f>
        <v>MH0139</v>
      </c>
      <c r="D383" s="58" t="n">
        <f aca="false">Flights!$D$16</f>
        <v>46307</v>
      </c>
      <c r="E383" s="57" t="str">
        <f aca="false">Flights!$G$16&amp;"-"&amp;Flights!$H$16</f>
        <v>KUL-ADL</v>
      </c>
      <c r="F383" s="57" t="str">
        <f aca="false">Flights!$K$16</f>
        <v>BC</v>
      </c>
      <c r="G383" s="57" t="s">
        <v>81</v>
      </c>
      <c r="H383" s="57" t="s">
        <v>369</v>
      </c>
      <c r="I383" s="57" t="s">
        <v>385</v>
      </c>
      <c r="J383" s="57" t="s">
        <v>386</v>
      </c>
      <c r="K383" s="67" t="s">
        <v>387</v>
      </c>
      <c r="L383" s="67" t="s">
        <v>373</v>
      </c>
      <c r="M383" s="67"/>
      <c r="N383" s="67" t="s">
        <v>374</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file",IF(BL383=0,"INVALID – evidence needs a traceable reference (number, file name or link)",IF(OR(LEN(AX383)&lt;2,ISNUMBER(MATCH(AX383,L_Placeholder,0))),"INVALID – verifier missing",IF(AX383=AU383,"INVALID – verifier must be someone other than the PIC",IF(BH383=1,"INVALID – result not yet available (awaiting / TBC)",IF(AND(AQ383=1,OR(OR(LEN(AY383)&lt;3,ISNUMBER(MATCH(AY383,L_Placeholder,0))),BJ383=1)),"INVALID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CA","")&amp;IF(AND(LEN(BA383)&gt;=2,ISNA(MATCH(BA383,L_Placeholder,0)),TRIM(AB383)=""),"INVALID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")))/(LEN(L_PendNeg)+1)),1,0),1)</f>
        <v>0</v>
      </c>
      <c r="BK383" s="61" t="n">
        <f aca="false">IFERROR(IF(SUMPRODUCT((LEN(BF383)-LEN(SUBSTITUTE(BF383," "&amp;L_PendStrict&amp;" "," ")))/(LEN(L_PendStrict)+1))&gt;SUMPRODUCT((LEN(BF383)-LEN(SUBSTITUTE(BF383," "&amp;L_PendNeg&amp;" "," ")))/(LEN(L_PendNeg)+1)),1,0),1)</f>
        <v>0</v>
      </c>
      <c r="BL383" s="61" t="n">
        <f aca="false">IFERROR(IF(OR(SUMPRODUCT(--ISNUMBER(FIND({"0","1","2","3","4","5","6","7","8","9"},Z383)))&gt;0,SUMPRODUCT(--ISNUMBER(SEARCH({"http","www.","\",".pdf",".jpg",".jpeg",".png",".heic",".xls",".doc",".msg",".eml"},Z383)))&gt;0),1,0),0)</f>
        <v>0</v>
      </c>
    </row>
    <row r="384" customFormat="false" ht="39.75" hidden="false" customHeight="true" outlineLevel="0" collapsed="false">
      <c r="A384" s="57" t="s">
        <v>988</v>
      </c>
      <c r="B384" s="57" t="s">
        <v>261</v>
      </c>
      <c r="C384" s="57" t="str">
        <f aca="false">Flights!$F$16</f>
        <v>MH0139</v>
      </c>
      <c r="D384" s="58" t="n">
        <f aca="false">Flights!$D$16</f>
        <v>46307</v>
      </c>
      <c r="E384" s="57" t="str">
        <f aca="false">Flights!$G$16&amp;"-"&amp;Flights!$H$16</f>
        <v>KUL-ADL</v>
      </c>
      <c r="F384" s="57" t="str">
        <f aca="false">Flights!$K$16</f>
        <v>BC</v>
      </c>
      <c r="G384" s="57" t="s">
        <v>81</v>
      </c>
      <c r="H384" s="57" t="s">
        <v>369</v>
      </c>
      <c r="I384" s="57" t="s">
        <v>389</v>
      </c>
      <c r="J384" s="57" t="s">
        <v>390</v>
      </c>
      <c r="K384" s="67" t="s">
        <v>391</v>
      </c>
      <c r="L384" s="67" t="s">
        <v>373</v>
      </c>
      <c r="M384" s="67"/>
      <c r="N384" s="67" t="s">
        <v>374</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file",IF(BL384=0,"INVALID – evidence needs a traceable reference (number, file name or link)",IF(OR(LEN(AX384)&lt;2,ISNUMBER(MATCH(AX384,L_Placeholder,0))),"INVALID – verifier missing",IF(AX384=AU384,"INVALID – verifier must be someone other than the PIC",IF(BH384=1,"INVALID – result not yet available (awaiting / TBC)",IF(AND(AQ384=1,OR(OR(LEN(AY384)&lt;3,ISNUMBER(MATCH(AY384,L_Placeholder,0))),BJ384=1)),"INVALID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CA","")&amp;IF(AND(LEN(BA384)&gt;=2,ISNA(MATCH(BA384,L_Placeholder,0)),TRIM(AB384)=""),"INVALID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")))/(LEN(L_PendNeg)+1)),1,0),1)</f>
        <v>0</v>
      </c>
      <c r="BK384" s="61" t="n">
        <f aca="false">IFERROR(IF(SUMPRODUCT((LEN(BF384)-LEN(SUBSTITUTE(BF384," "&amp;L_PendStrict&amp;" "," ")))/(LEN(L_PendStrict)+1))&gt;SUMPRODUCT((LEN(BF384)-LEN(SUBSTITUTE(BF384," "&amp;L_PendNeg&amp;" "," ")))/(LEN(L_PendNeg)+1)),1,0),1)</f>
        <v>0</v>
      </c>
      <c r="BL384" s="61" t="n">
        <f aca="false">IFERROR(IF(OR(SUMPRODUCT(--ISNUMBER(FIND({"0","1","2","3","4","5","6","7","8","9"},Z384)))&gt;0,SUMPRODUCT(--ISNUMBER(SEARCH({"http","www.","\",".pdf",".jpg",".jpeg",".png",".heic",".xls",".doc",".msg",".eml"},Z384)))&gt;0),1,0),0)</f>
        <v>0</v>
      </c>
    </row>
    <row r="385" customFormat="false" ht="39.75" hidden="false" customHeight="true" outlineLevel="0" collapsed="false">
      <c r="A385" s="57" t="s">
        <v>989</v>
      </c>
      <c r="B385" s="57" t="s">
        <v>261</v>
      </c>
      <c r="C385" s="57" t="str">
        <f aca="false">Flights!$F$16</f>
        <v>MH0139</v>
      </c>
      <c r="D385" s="58" t="n">
        <f aca="false">Flights!$D$16</f>
        <v>46307</v>
      </c>
      <c r="E385" s="57" t="str">
        <f aca="false">Flights!$G$16&amp;"-"&amp;Flights!$H$16</f>
        <v>KUL-ADL</v>
      </c>
      <c r="F385" s="57" t="str">
        <f aca="false">Flights!$K$16</f>
        <v>BC</v>
      </c>
      <c r="G385" s="57" t="s">
        <v>81</v>
      </c>
      <c r="H385" s="57" t="s">
        <v>369</v>
      </c>
      <c r="I385" s="57" t="s">
        <v>389</v>
      </c>
      <c r="J385" s="57" t="s">
        <v>393</v>
      </c>
      <c r="K385" s="67" t="s">
        <v>394</v>
      </c>
      <c r="L385" s="67" t="s">
        <v>373</v>
      </c>
      <c r="M385" s="67"/>
      <c r="N385" s="67" t="s">
        <v>374</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file",IF(BL385=0,"INVALID – evidence needs a traceable reference (number, file name or link)",IF(OR(LEN(AX385)&lt;2,ISNUMBER(MATCH(AX385,L_Placeholder,0))),"INVALID – verifier missing",IF(AX385=AU385,"INVALID – verifier must be someone other than the PIC",IF(BH385=1,"INVALID – result not yet available (awaiting / TBC)",IF(AND(AQ385=1,OR(OR(LEN(AY385)&lt;3,ISNUMBER(MATCH(AY385,L_Placeholder,0))),BJ385=1)),"INVALID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CA","")&amp;IF(AND(LEN(BA385)&gt;=2,ISNA(MATCH(BA385,L_Placeholder,0)),TRIM(AB385)=""),"INVALID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")))/(LEN(L_PendNeg)+1)),1,0),1)</f>
        <v>0</v>
      </c>
      <c r="BK385" s="61" t="n">
        <f aca="false">IFERROR(IF(SUMPRODUCT((LEN(BF385)-LEN(SUBSTITUTE(BF385," "&amp;L_PendStrict&amp;" "," ")))/(LEN(L_PendStrict)+1))&gt;SUMPRODUCT((LEN(BF385)-LEN(SUBSTITUTE(BF385," "&amp;L_PendNeg&amp;" "," ")))/(LEN(L_PendNeg)+1)),1,0),1)</f>
        <v>0</v>
      </c>
      <c r="BL385" s="61" t="n">
        <f aca="false">IFERROR(IF(OR(SUMPRODUCT(--ISNUMBER(FIND({"0","1","2","3","4","5","6","7","8","9"},Z385)))&gt;0,SUMPRODUCT(--ISNUMBER(SEARCH({"http","www.","\",".pdf",".jpg",".jpeg",".png",".heic",".xls",".doc",".msg",".eml"},Z385)))&gt;0),1,0),0)</f>
        <v>0</v>
      </c>
    </row>
    <row r="386" customFormat="false" ht="39.75" hidden="false" customHeight="true" outlineLevel="0" collapsed="false">
      <c r="A386" s="57" t="s">
        <v>990</v>
      </c>
      <c r="B386" s="57" t="s">
        <v>261</v>
      </c>
      <c r="C386" s="57" t="str">
        <f aca="false">Flights!$F$16</f>
        <v>MH0139</v>
      </c>
      <c r="D386" s="58" t="n">
        <f aca="false">Flights!$D$16</f>
        <v>46307</v>
      </c>
      <c r="E386" s="57" t="str">
        <f aca="false">Flights!$G$16&amp;"-"&amp;Flights!$H$16</f>
        <v>KUL-ADL</v>
      </c>
      <c r="F386" s="57" t="str">
        <f aca="false">Flights!$K$16</f>
        <v>BC</v>
      </c>
      <c r="G386" s="57" t="s">
        <v>81</v>
      </c>
      <c r="H386" s="57" t="s">
        <v>369</v>
      </c>
      <c r="I386" s="57" t="s">
        <v>396</v>
      </c>
      <c r="J386" s="57" t="s">
        <v>397</v>
      </c>
      <c r="K386" s="67" t="s">
        <v>398</v>
      </c>
      <c r="L386" s="67" t="s">
        <v>373</v>
      </c>
      <c r="M386" s="67"/>
      <c r="N386" s="67" t="s">
        <v>374</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file",IF(BL386=0,"INVALID – evidence needs a traceable reference (number, file name or link)",IF(OR(LEN(AX386)&lt;2,ISNUMBER(MATCH(AX386,L_Placeholder,0))),"INVALID – verifier missing",IF(AX386=AU386,"INVALID – verifier must be someone other than the PIC",IF(BH386=1,"INVALID – result not yet available (awaiting / TBC)",IF(AND(AQ386=1,OR(OR(LEN(AY386)&lt;3,ISNUMBER(MATCH(AY386,L_Placeholder,0))),BJ386=1)),"INVALID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CA","")&amp;IF(AND(LEN(BA386)&gt;=2,ISNA(MATCH(BA386,L_Placeholder,0)),TRIM(AB386)=""),"INVALID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")))/(LEN(L_PendNeg)+1)),1,0),1)</f>
        <v>0</v>
      </c>
      <c r="BK386" s="61" t="n">
        <f aca="false">IFERROR(IF(SUMPRODUCT((LEN(BF386)-LEN(SUBSTITUTE(BF386," "&amp;L_PendStrict&amp;" "," ")))/(LEN(L_PendStrict)+1))&gt;SUMPRODUCT((LEN(BF386)-LEN(SUBSTITUTE(BF386," "&amp;L_PendNeg&amp;" "," ")))/(LEN(L_PendNeg)+1)),1,0),1)</f>
        <v>0</v>
      </c>
      <c r="BL386" s="61" t="n">
        <f aca="false">IFERROR(IF(OR(SUMPRODUCT(--ISNUMBER(FIND({"0","1","2","3","4","5","6","7","8","9"},Z386)))&gt;0,SUMPRODUCT(--ISNUMBER(SEARCH({"http","www.","\",".pdf",".jpg",".jpeg",".png",".heic",".xls",".doc",".msg",".eml"},Z386)))&gt;0),1,0),0)</f>
        <v>0</v>
      </c>
    </row>
    <row r="387" customFormat="false" ht="39.75" hidden="false" customHeight="true" outlineLevel="0" collapsed="false">
      <c r="A387" s="57" t="s">
        <v>991</v>
      </c>
      <c r="B387" s="57" t="s">
        <v>261</v>
      </c>
      <c r="C387" s="57" t="str">
        <f aca="false">Flights!$F$16</f>
        <v>MH0139</v>
      </c>
      <c r="D387" s="58" t="n">
        <f aca="false">Flights!$D$16</f>
        <v>46307</v>
      </c>
      <c r="E387" s="57" t="str">
        <f aca="false">Flights!$G$16&amp;"-"&amp;Flights!$H$16</f>
        <v>KUL-ADL</v>
      </c>
      <c r="F387" s="57" t="str">
        <f aca="false">Flights!$K$16</f>
        <v>BC</v>
      </c>
      <c r="G387" s="57" t="s">
        <v>81</v>
      </c>
      <c r="H387" s="57" t="s">
        <v>369</v>
      </c>
      <c r="I387" s="57" t="s">
        <v>396</v>
      </c>
      <c r="J387" s="57" t="s">
        <v>400</v>
      </c>
      <c r="K387" s="67" t="s">
        <v>398</v>
      </c>
      <c r="L387" s="67" t="s">
        <v>373</v>
      </c>
      <c r="M387" s="67"/>
      <c r="N387" s="67" t="s">
        <v>374</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file",IF(BL387=0,"INVALID – evidence needs a traceable reference (number, file name or link)",IF(OR(LEN(AX387)&lt;2,ISNUMBER(MATCH(AX387,L_Placeholder,0))),"INVALID – verifier missing",IF(AX387=AU387,"INVALID – verifier must be someone other than the PIC",IF(BH387=1,"INVALID – result not yet available (awaiting / TBC)",IF(AND(AQ387=1,OR(OR(LEN(AY387)&lt;3,ISNUMBER(MATCH(AY387,L_Placeholder,0))),BJ387=1)),"INVALID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CA","")&amp;IF(AND(LEN(BA387)&gt;=2,ISNA(MATCH(BA387,L_Placeholder,0)),TRIM(AB387)=""),"INVALID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")))/(LEN(L_PendNeg)+1)),1,0),1)</f>
        <v>0</v>
      </c>
      <c r="BK387" s="61" t="n">
        <f aca="false">IFERROR(IF(SUMPRODUCT((LEN(BF387)-LEN(SUBSTITUTE(BF387," "&amp;L_PendStrict&amp;" "," ")))/(LEN(L_PendStrict)+1))&gt;SUMPRODUCT((LEN(BF387)-LEN(SUBSTITUTE(BF387," "&amp;L_PendNeg&amp;" "," ")))/(LEN(L_PendNeg)+1)),1,0),1)</f>
        <v>0</v>
      </c>
      <c r="BL387" s="61" t="n">
        <f aca="false">IFERROR(IF(OR(SUMPRODUCT(--ISNUMBER(FIND({"0","1","2","3","4","5","6","7","8","9"},Z387)))&gt;0,SUMPRODUCT(--ISNUMBER(SEARCH({"http","www.","\",".pdf",".jpg",".jpeg",".png",".heic",".xls",".doc",".msg",".eml"},Z387)))&gt;0),1,0),0)</f>
        <v>0</v>
      </c>
    </row>
    <row r="388" customFormat="false" ht="39.75" hidden="false" customHeight="true" outlineLevel="0" collapsed="false">
      <c r="A388" s="57" t="s">
        <v>992</v>
      </c>
      <c r="B388" s="57" t="s">
        <v>261</v>
      </c>
      <c r="C388" s="57" t="str">
        <f aca="false">Flights!$F$16</f>
        <v>MH0139</v>
      </c>
      <c r="D388" s="58" t="n">
        <f aca="false">Flights!$D$16</f>
        <v>46307</v>
      </c>
      <c r="E388" s="57" t="str">
        <f aca="false">Flights!$G$16&amp;"-"&amp;Flights!$H$16</f>
        <v>KUL-ADL</v>
      </c>
      <c r="F388" s="57" t="str">
        <f aca="false">Flights!$K$16</f>
        <v>BC</v>
      </c>
      <c r="G388" s="57" t="s">
        <v>81</v>
      </c>
      <c r="H388" s="57" t="s">
        <v>369</v>
      </c>
      <c r="I388" s="57" t="s">
        <v>402</v>
      </c>
      <c r="J388" s="57" t="s">
        <v>403</v>
      </c>
      <c r="K388" s="67" t="s">
        <v>993</v>
      </c>
      <c r="L388" s="67" t="s">
        <v>994</v>
      </c>
      <c r="M388" s="67"/>
      <c r="N388" s="67" t="s">
        <v>374</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file",IF(BL388=0,"INVALID – evidence needs a traceable reference (number, file name or link)",IF(OR(LEN(AX388)&lt;2,ISNUMBER(MATCH(AX388,L_Placeholder,0))),"INVALID – verifier missing",IF(AX388=AU388,"INVALID – verifier must be someone other than the PIC",IF(BH388=1,"INVALID – result not yet available (awaiting / TBC)",IF(AND(AQ388=1,OR(OR(LEN(AY388)&lt;3,ISNUMBER(MATCH(AY388,L_Placeholder,0))),BJ388=1)),"INVALID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CA","")&amp;IF(AND(LEN(BA388)&gt;=2,ISNA(MATCH(BA388,L_Placeholder,0)),TRIM(AB388)=""),"INVALID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")))/(LEN(L_PendNeg)+1)),1,0),1)</f>
        <v>0</v>
      </c>
      <c r="BK388" s="61" t="n">
        <f aca="false">IFERROR(IF(SUMPRODUCT((LEN(BF388)-LEN(SUBSTITUTE(BF388," "&amp;L_PendStrict&amp;" "," ")))/(LEN(L_PendStrict)+1))&gt;SUMPRODUCT((LEN(BF388)-LEN(SUBSTITUTE(BF388," "&amp;L_PendNeg&amp;" "," ")))/(LEN(L_PendNeg)+1)),1,0),1)</f>
        <v>0</v>
      </c>
      <c r="BL388" s="61" t="n">
        <f aca="false">IFERROR(IF(OR(SUMPRODUCT(--ISNUMBER(FIND({"0","1","2","3","4","5","6","7","8","9"},Z388)))&gt;0,SUMPRODUCT(--ISNUMBER(SEARCH({"http","www.","\",".pdf",".jpg",".jpeg",".png",".heic",".xls",".doc",".msg",".eml"},Z388)))&gt;0),1,0),0)</f>
        <v>0</v>
      </c>
    </row>
    <row r="389" customFormat="false" ht="39.75" hidden="false" customHeight="true" outlineLevel="0" collapsed="false">
      <c r="A389" s="57" t="s">
        <v>995</v>
      </c>
      <c r="B389" s="57" t="s">
        <v>261</v>
      </c>
      <c r="C389" s="57" t="str">
        <f aca="false">Flights!$F$16</f>
        <v>MH0139</v>
      </c>
      <c r="D389" s="58" t="n">
        <f aca="false">Flights!$D$16</f>
        <v>46307</v>
      </c>
      <c r="E389" s="57" t="str">
        <f aca="false">Flights!$G$16&amp;"-"&amp;Flights!$H$16</f>
        <v>KUL-ADL</v>
      </c>
      <c r="F389" s="57" t="str">
        <f aca="false">Flights!$K$16</f>
        <v>BC</v>
      </c>
      <c r="G389" s="57" t="s">
        <v>83</v>
      </c>
      <c r="H389" s="57" t="s">
        <v>369</v>
      </c>
      <c r="I389" s="57" t="s">
        <v>370</v>
      </c>
      <c r="J389" s="57" t="s">
        <v>407</v>
      </c>
      <c r="K389" s="67" t="s">
        <v>408</v>
      </c>
      <c r="L389" s="67" t="s">
        <v>409</v>
      </c>
      <c r="M389" s="67"/>
      <c r="N389" s="67" t="s">
        <v>374</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file",IF(BL389=0,"INVALID – evidence needs a traceable reference (number, file name or link)",IF(OR(LEN(AX389)&lt;2,ISNUMBER(MATCH(AX389,L_Placeholder,0))),"INVALID – verifier missing",IF(AX389=AU389,"INVALID – verifier must be someone other than the PIC",IF(BH389=1,"INVALID – result not yet available (awaiting / TBC)",IF(AND(AQ389=1,OR(OR(LEN(AY389)&lt;3,ISNUMBER(MATCH(AY389,L_Placeholder,0))),BJ389=1)),"INVALID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CA","")&amp;IF(AND(LEN(BA389)&gt;=2,ISNA(MATCH(BA389,L_Placeholder,0)),TRIM(AB389)=""),"INVALID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")))/(LEN(L_PendNeg)+1)),1,0),1)</f>
        <v>0</v>
      </c>
      <c r="BK389" s="61" t="n">
        <f aca="false">IFERROR(IF(SUMPRODUCT((LEN(BF389)-LEN(SUBSTITUTE(BF389," "&amp;L_PendStrict&amp;" "," ")))/(LEN(L_PendStrict)+1))&gt;SUMPRODUCT((LEN(BF389)-LEN(SUBSTITUTE(BF389," "&amp;L_PendNeg&amp;" "," ")))/(LEN(L_PendNeg)+1)),1,0),1)</f>
        <v>0</v>
      </c>
      <c r="BL389" s="61" t="n">
        <f aca="false">IFERROR(IF(OR(SUMPRODUCT(--ISNUMBER(FIND({"0","1","2","3","4","5","6","7","8","9"},Z389)))&gt;0,SUMPRODUCT(--ISNUMBER(SEARCH({"http","www.","\",".pdf",".jpg",".jpeg",".png",".heic",".xls",".doc",".msg",".eml"},Z389)))&gt;0),1,0),0)</f>
        <v>0</v>
      </c>
    </row>
    <row r="390" customFormat="false" ht="39.75" hidden="false" customHeight="true" outlineLevel="0" collapsed="false">
      <c r="A390" s="57" t="s">
        <v>996</v>
      </c>
      <c r="B390" s="57" t="s">
        <v>261</v>
      </c>
      <c r="C390" s="57" t="str">
        <f aca="false">Flights!$F$16</f>
        <v>MH0139</v>
      </c>
      <c r="D390" s="58" t="n">
        <f aca="false">Flights!$D$16</f>
        <v>46307</v>
      </c>
      <c r="E390" s="57" t="str">
        <f aca="false">Flights!$G$16&amp;"-"&amp;Flights!$H$16</f>
        <v>KUL-ADL</v>
      </c>
      <c r="F390" s="57" t="str">
        <f aca="false">Flights!$K$16</f>
        <v>BC</v>
      </c>
      <c r="G390" s="57" t="s">
        <v>411</v>
      </c>
      <c r="H390" s="57" t="s">
        <v>369</v>
      </c>
      <c r="I390" s="57" t="s">
        <v>370</v>
      </c>
      <c r="J390" s="57" t="s">
        <v>412</v>
      </c>
      <c r="K390" s="67"/>
      <c r="L390" s="67" t="s">
        <v>413</v>
      </c>
      <c r="M390" s="67"/>
      <c r="N390" s="67" t="s">
        <v>374</v>
      </c>
      <c r="O390" s="67" t="s">
        <v>414</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file",IF(BL390=0,"INVALID – evidence needs a traceable reference (number, file name or link)",IF(OR(LEN(AX390)&lt;2,ISNUMBER(MATCH(AX390,L_Placeholder,0))),"INVALID – verifier missing",IF(AX390=AU390,"INVALID – verifier must be someone other than the PIC",IF(BH390=1,"INVALID – result not yet available (awaiting / TBC)",IF(AND(AQ390=1,OR(OR(LEN(AY390)&lt;3,ISNUMBER(MATCH(AY390,L_Placeholder,0))),BJ390=1)),"INVALID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CA","")&amp;IF(AND(LEN(BA390)&gt;=2,ISNA(MATCH(BA390,L_Placeholder,0)),TRIM(AB390)=""),"INVALID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")))/(LEN(L_PendNeg)+1)),1,0),1)</f>
        <v>0</v>
      </c>
      <c r="BK390" s="61" t="n">
        <f aca="false">IFERROR(IF(SUMPRODUCT((LEN(BF390)-LEN(SUBSTITUTE(BF390," "&amp;L_PendStrict&amp;" "," ")))/(LEN(L_PendStrict)+1))&gt;SUMPRODUCT((LEN(BF390)-LEN(SUBSTITUTE(BF390," "&amp;L_PendNeg&amp;" "," ")))/(LEN(L_PendNeg)+1)),1,0),1)</f>
        <v>0</v>
      </c>
      <c r="BL390" s="61" t="n">
        <f aca="false">IFERROR(IF(OR(SUMPRODUCT(--ISNUMBER(FIND({"0","1","2","3","4","5","6","7","8","9"},Z390)))&gt;0,SUMPRODUCT(--ISNUMBER(SEARCH({"http","www.","\",".pdf",".jpg",".jpeg",".png",".heic",".xls",".doc",".msg",".eml"},Z390)))&gt;0),1,0),0)</f>
        <v>0</v>
      </c>
    </row>
    <row r="391" customFormat="false" ht="39.75" hidden="false" customHeight="true" outlineLevel="0" collapsed="false">
      <c r="A391" s="57" t="s">
        <v>997</v>
      </c>
      <c r="B391" s="57" t="s">
        <v>261</v>
      </c>
      <c r="C391" s="57" t="str">
        <f aca="false">Flights!$F$16</f>
        <v>MH0139</v>
      </c>
      <c r="D391" s="58" t="n">
        <f aca="false">Flights!$D$16</f>
        <v>46307</v>
      </c>
      <c r="E391" s="57" t="str">
        <f aca="false">Flights!$G$16&amp;"-"&amp;Flights!$H$16</f>
        <v>KUL-ADL</v>
      </c>
      <c r="F391" s="57" t="str">
        <f aca="false">Flights!$K$16</f>
        <v>BC</v>
      </c>
      <c r="G391" s="57" t="s">
        <v>411</v>
      </c>
      <c r="H391" s="57" t="s">
        <v>369</v>
      </c>
      <c r="I391" s="57" t="s">
        <v>370</v>
      </c>
      <c r="J391" s="57" t="s">
        <v>416</v>
      </c>
      <c r="K391" s="67" t="s">
        <v>417</v>
      </c>
      <c r="L391" s="67" t="s">
        <v>413</v>
      </c>
      <c r="M391" s="67"/>
      <c r="N391" s="67" t="s">
        <v>374</v>
      </c>
      <c r="O391" s="67" t="s">
        <v>414</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file",IF(BL391=0,"INVALID – evidence needs a traceable reference (number, file name or link)",IF(OR(LEN(AX391)&lt;2,ISNUMBER(MATCH(AX391,L_Placeholder,0))),"INVALID – verifier missing",IF(AX391=AU391,"INVALID – verifier must be someone other than the PIC",IF(BH391=1,"INVALID – result not yet available (awaiting / TBC)",IF(AND(AQ391=1,OR(OR(LEN(AY391)&lt;3,ISNUMBER(MATCH(AY391,L_Placeholder,0))),BJ391=1)),"INVALID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CA","")&amp;IF(AND(LEN(BA391)&gt;=2,ISNA(MATCH(BA391,L_Placeholder,0)),TRIM(AB391)=""),"INVALID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")))/(LEN(L_PendNeg)+1)),1,0),1)</f>
        <v>0</v>
      </c>
      <c r="BK391" s="61" t="n">
        <f aca="false">IFERROR(IF(SUMPRODUCT((LEN(BF391)-LEN(SUBSTITUTE(BF391," "&amp;L_PendStrict&amp;" "," ")))/(LEN(L_PendStrict)+1))&gt;SUMPRODUCT((LEN(BF391)-LEN(SUBSTITUTE(BF391," "&amp;L_PendNeg&amp;" "," ")))/(LEN(L_PendNeg)+1)),1,0),1)</f>
        <v>0</v>
      </c>
      <c r="BL391" s="61" t="n">
        <f aca="false">IFERROR(IF(OR(SUMPRODUCT(--ISNUMBER(FIND({"0","1","2","3","4","5","6","7","8","9"},Z391)))&gt;0,SUMPRODUCT(--ISNUMBER(SEARCH({"http","www.","\",".pdf",".jpg",".jpeg",".png",".heic",".xls",".doc",".msg",".eml"},Z391)))&gt;0),1,0),0)</f>
        <v>0</v>
      </c>
    </row>
    <row r="392" customFormat="false" ht="39.75" hidden="false" customHeight="true" outlineLevel="0" collapsed="false">
      <c r="A392" s="57" t="s">
        <v>998</v>
      </c>
      <c r="B392" s="57" t="s">
        <v>261</v>
      </c>
      <c r="C392" s="57" t="str">
        <f aca="false">Flights!$F$16</f>
        <v>MH0139</v>
      </c>
      <c r="D392" s="58" t="n">
        <f aca="false">Flights!$D$16</f>
        <v>46307</v>
      </c>
      <c r="E392" s="57" t="str">
        <f aca="false">Flights!$G$16&amp;"-"&amp;Flights!$H$16</f>
        <v>KUL-ADL</v>
      </c>
      <c r="F392" s="57" t="str">
        <f aca="false">Flights!$K$16</f>
        <v>BC</v>
      </c>
      <c r="G392" s="57" t="s">
        <v>411</v>
      </c>
      <c r="H392" s="57" t="s">
        <v>369</v>
      </c>
      <c r="I392" s="57" t="s">
        <v>419</v>
      </c>
      <c r="J392" s="57" t="s">
        <v>420</v>
      </c>
      <c r="K392" s="67"/>
      <c r="L392" s="67" t="s">
        <v>413</v>
      </c>
      <c r="M392" s="67"/>
      <c r="N392" s="67" t="s">
        <v>374</v>
      </c>
      <c r="O392" s="67" t="s">
        <v>414</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file",IF(BL392=0,"INVALID – evidence needs a traceable reference (number, file name or link)",IF(OR(LEN(AX392)&lt;2,ISNUMBER(MATCH(AX392,L_Placeholder,0))),"INVALID – verifier missing",IF(AX392=AU392,"INVALID – verifier must be someone other than the PIC",IF(BH392=1,"INVALID – result not yet available (awaiting / TBC)",IF(AND(AQ392=1,OR(OR(LEN(AY392)&lt;3,ISNUMBER(MATCH(AY392,L_Placeholder,0))),BJ392=1)),"INVALID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CA","")&amp;IF(AND(LEN(BA392)&gt;=2,ISNA(MATCH(BA392,L_Placeholder,0)),TRIM(AB392)=""),"INVALID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")))/(LEN(L_PendNeg)+1)),1,0),1)</f>
        <v>0</v>
      </c>
      <c r="BK392" s="61" t="n">
        <f aca="false">IFERROR(IF(SUMPRODUCT((LEN(BF392)-LEN(SUBSTITUTE(BF392," "&amp;L_PendStrict&amp;" "," ")))/(LEN(L_PendStrict)+1))&gt;SUMPRODUCT((LEN(BF392)-LEN(SUBSTITUTE(BF392," "&amp;L_PendNeg&amp;" "," ")))/(LEN(L_PendNeg)+1)),1,0),1)</f>
        <v>0</v>
      </c>
      <c r="BL392" s="61" t="n">
        <f aca="false">IFERROR(IF(OR(SUMPRODUCT(--ISNUMBER(FIND({"0","1","2","3","4","5","6","7","8","9"},Z392)))&gt;0,SUMPRODUCT(--ISNUMBER(SEARCH({"http","www.","\",".pdf",".jpg",".jpeg",".png",".heic",".xls",".doc",".msg",".eml"},Z392)))&gt;0),1,0),0)</f>
        <v>0</v>
      </c>
    </row>
    <row r="393" customFormat="false" ht="39.75" hidden="false" customHeight="true" outlineLevel="0" collapsed="false">
      <c r="A393" s="57" t="s">
        <v>999</v>
      </c>
      <c r="B393" s="57" t="s">
        <v>261</v>
      </c>
      <c r="C393" s="57" t="str">
        <f aca="false">Flights!$F$16</f>
        <v>MH0139</v>
      </c>
      <c r="D393" s="58" t="n">
        <f aca="false">Flights!$D$16</f>
        <v>46307</v>
      </c>
      <c r="E393" s="57" t="str">
        <f aca="false">Flights!$G$16&amp;"-"&amp;Flights!$H$16</f>
        <v>KUL-ADL</v>
      </c>
      <c r="F393" s="57" t="str">
        <f aca="false">Flights!$K$16</f>
        <v>BC</v>
      </c>
      <c r="G393" s="57" t="s">
        <v>411</v>
      </c>
      <c r="H393" s="57" t="s">
        <v>369</v>
      </c>
      <c r="I393" s="57" t="s">
        <v>419</v>
      </c>
      <c r="J393" s="57" t="s">
        <v>422</v>
      </c>
      <c r="K393" s="67"/>
      <c r="L393" s="67" t="s">
        <v>413</v>
      </c>
      <c r="M393" s="67"/>
      <c r="N393" s="67" t="s">
        <v>374</v>
      </c>
      <c r="O393" s="67" t="s">
        <v>414</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file",IF(BL393=0,"INVALID – evidence needs a traceable reference (number, file name or link)",IF(OR(LEN(AX393)&lt;2,ISNUMBER(MATCH(AX393,L_Placeholder,0))),"INVALID – verifier missing",IF(AX393=AU393,"INVALID – verifier must be someone other than the PIC",IF(BH393=1,"INVALID – result not yet available (awaiting / TBC)",IF(AND(AQ393=1,OR(OR(LEN(AY393)&lt;3,ISNUMBER(MATCH(AY393,L_Placeholder,0))),BJ393=1)),"INVALID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CA","")&amp;IF(AND(LEN(BA393)&gt;=2,ISNA(MATCH(BA393,L_Placeholder,0)),TRIM(AB393)=""),"INVALID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")))/(LEN(L_PendNeg)+1)),1,0),1)</f>
        <v>0</v>
      </c>
      <c r="BK393" s="61" t="n">
        <f aca="false">IFERROR(IF(SUMPRODUCT((LEN(BF393)-LEN(SUBSTITUTE(BF393," "&amp;L_PendStrict&amp;" "," ")))/(LEN(L_PendStrict)+1))&gt;SUMPRODUCT((LEN(BF393)-LEN(SUBSTITUTE(BF393," "&amp;L_PendNeg&amp;" "," ")))/(LEN(L_PendNeg)+1)),1,0),1)</f>
        <v>0</v>
      </c>
      <c r="BL393" s="61" t="n">
        <f aca="false">IFERROR(IF(OR(SUMPRODUCT(--ISNUMBER(FIND({"0","1","2","3","4","5","6","7","8","9"},Z393)))&gt;0,SUMPRODUCT(--ISNUMBER(SEARCH({"http","www.","\",".pdf",".jpg",".jpeg",".png",".heic",".xls",".doc",".msg",".eml"},Z393)))&gt;0),1,0),0)</f>
        <v>0</v>
      </c>
    </row>
    <row r="394" customFormat="false" ht="39.75" hidden="false" customHeight="true" outlineLevel="0" collapsed="false">
      <c r="A394" s="57" t="s">
        <v>1000</v>
      </c>
      <c r="B394" s="57" t="s">
        <v>261</v>
      </c>
      <c r="C394" s="57" t="str">
        <f aca="false">Flights!$F$16</f>
        <v>MH0139</v>
      </c>
      <c r="D394" s="58" t="n">
        <f aca="false">Flights!$D$16</f>
        <v>46307</v>
      </c>
      <c r="E394" s="57" t="str">
        <f aca="false">Flights!$G$16&amp;"-"&amp;Flights!$H$16</f>
        <v>KUL-ADL</v>
      </c>
      <c r="F394" s="57" t="str">
        <f aca="false">Flights!$K$16</f>
        <v>BC</v>
      </c>
      <c r="G394" s="57" t="s">
        <v>411</v>
      </c>
      <c r="H394" s="57" t="s">
        <v>369</v>
      </c>
      <c r="I394" s="57" t="s">
        <v>419</v>
      </c>
      <c r="J394" s="57" t="s">
        <v>424</v>
      </c>
      <c r="K394" s="67"/>
      <c r="L394" s="67" t="s">
        <v>413</v>
      </c>
      <c r="M394" s="67"/>
      <c r="N394" s="67" t="s">
        <v>374</v>
      </c>
      <c r="O394" s="67" t="s">
        <v>414</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file",IF(BL394=0,"INVALID – evidence needs a traceable reference (number, file name or link)",IF(OR(LEN(AX394)&lt;2,ISNUMBER(MATCH(AX394,L_Placeholder,0))),"INVALID – verifier missing",IF(AX394=AU394,"INVALID – verifier must be someone other than the PIC",IF(BH394=1,"INVALID – result not yet available (awaiting / TBC)",IF(AND(AQ394=1,OR(OR(LEN(AY394)&lt;3,ISNUMBER(MATCH(AY394,L_Placeholder,0))),BJ394=1)),"INVALID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CA","")&amp;IF(AND(LEN(BA394)&gt;=2,ISNA(MATCH(BA394,L_Placeholder,0)),TRIM(AB394)=""),"INVALID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")))/(LEN(L_PendNeg)+1)),1,0),1)</f>
        <v>0</v>
      </c>
      <c r="BK394" s="61" t="n">
        <f aca="false">IFERROR(IF(SUMPRODUCT((LEN(BF394)-LEN(SUBSTITUTE(BF394," "&amp;L_PendStrict&amp;" "," ")))/(LEN(L_PendStrict)+1))&gt;SUMPRODUCT((LEN(BF394)-LEN(SUBSTITUTE(BF394," "&amp;L_PendNeg&amp;" "," ")))/(LEN(L_PendNeg)+1)),1,0),1)</f>
        <v>0</v>
      </c>
      <c r="BL394" s="61" t="n">
        <f aca="false">IFERROR(IF(OR(SUMPRODUCT(--ISNUMBER(FIND({"0","1","2","3","4","5","6","7","8","9"},Z394)))&gt;0,SUMPRODUCT(--ISNUMBER(SEARCH({"http","www.","\",".pdf",".jpg",".jpeg",".png",".heic",".xls",".doc",".msg",".eml"},Z394)))&gt;0),1,0),0)</f>
        <v>0</v>
      </c>
    </row>
    <row r="395" customFormat="false" ht="78.75" hidden="false" customHeight="true" outlineLevel="0" collapsed="false">
      <c r="A395" s="57" t="s">
        <v>1001</v>
      </c>
      <c r="B395" s="57" t="s">
        <v>261</v>
      </c>
      <c r="C395" s="57" t="str">
        <f aca="false">Flights!$F$16</f>
        <v>MH0139</v>
      </c>
      <c r="D395" s="58" t="n">
        <f aca="false">Flights!$D$16</f>
        <v>46307</v>
      </c>
      <c r="E395" s="57" t="str">
        <f aca="false">Flights!$G$16&amp;"-"&amp;Flights!$H$16</f>
        <v>KUL-ADL</v>
      </c>
      <c r="F395" s="57" t="str">
        <f aca="false">Flights!$K$16</f>
        <v>BC</v>
      </c>
      <c r="G395" s="57" t="s">
        <v>411</v>
      </c>
      <c r="H395" s="57" t="s">
        <v>369</v>
      </c>
      <c r="I395" s="57" t="s">
        <v>419</v>
      </c>
      <c r="J395" s="57" t="s">
        <v>426</v>
      </c>
      <c r="K395" s="67" t="s">
        <v>1002</v>
      </c>
      <c r="L395" s="67" t="s">
        <v>413</v>
      </c>
      <c r="M395" s="67"/>
      <c r="N395" s="67" t="s">
        <v>374</v>
      </c>
      <c r="O395" s="67" t="s">
        <v>414</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file",IF(BL395=0,"INVALID – evidence needs a traceable reference (number, file name or link)",IF(OR(LEN(AX395)&lt;2,ISNUMBER(MATCH(AX395,L_Placeholder,0))),"INVALID – verifier missing",IF(AX395=AU395,"INVALID – verifier must be someone other than the PIC",IF(BH395=1,"INVALID – result not yet available (awaiting / TBC)",IF(AND(AQ395=1,OR(OR(LEN(AY395)&lt;3,ISNUMBER(MATCH(AY395,L_Placeholder,0))),BJ395=1)),"INVALID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CA","")&amp;IF(AND(LEN(BA395)&gt;=2,ISNA(MATCH(BA395,L_Placeholder,0)),TRIM(AB395)=""),"INVALID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")))/(LEN(L_PendNeg)+1)),1,0),1)</f>
        <v>0</v>
      </c>
      <c r="BK395" s="61" t="n">
        <f aca="false">IFERROR(IF(SUMPRODUCT((LEN(BF395)-LEN(SUBSTITUTE(BF395," "&amp;L_PendStrict&amp;" "," ")))/(LEN(L_PendStrict)+1))&gt;SUMPRODUCT((LEN(BF395)-LEN(SUBSTITUTE(BF395," "&amp;L_PendNeg&amp;" "," ")))/(LEN(L_PendNeg)+1)),1,0),1)</f>
        <v>0</v>
      </c>
      <c r="BL395" s="61" t="n">
        <f aca="false">IFERROR(IF(OR(SUMPRODUCT(--ISNUMBER(FIND({"0","1","2","3","4","5","6","7","8","9"},Z395)))&gt;0,SUMPRODUCT(--ISNUMBER(SEARCH({"http","www.","\",".pdf",".jpg",".jpeg",".png",".heic",".xls",".doc",".msg",".eml"},Z395)))&gt;0),1,0),0)</f>
        <v>0</v>
      </c>
    </row>
    <row r="396" customFormat="false" ht="39.75" hidden="false" customHeight="true" outlineLevel="0" collapsed="false">
      <c r="A396" s="57" t="s">
        <v>1003</v>
      </c>
      <c r="B396" s="57" t="s">
        <v>261</v>
      </c>
      <c r="C396" s="57" t="str">
        <f aca="false">Flights!$F$16</f>
        <v>MH0139</v>
      </c>
      <c r="D396" s="58" t="n">
        <f aca="false">Flights!$D$16</f>
        <v>46307</v>
      </c>
      <c r="E396" s="57" t="str">
        <f aca="false">Flights!$G$16&amp;"-"&amp;Flights!$H$16</f>
        <v>KUL-ADL</v>
      </c>
      <c r="F396" s="57" t="str">
        <f aca="false">Flights!$K$16</f>
        <v>BC</v>
      </c>
      <c r="G396" s="57" t="s">
        <v>411</v>
      </c>
      <c r="H396" s="57" t="s">
        <v>369</v>
      </c>
      <c r="I396" s="57" t="s">
        <v>419</v>
      </c>
      <c r="J396" s="57" t="s">
        <v>429</v>
      </c>
      <c r="K396" s="67"/>
      <c r="L396" s="67" t="s">
        <v>413</v>
      </c>
      <c r="M396" s="67"/>
      <c r="N396" s="67" t="s">
        <v>374</v>
      </c>
      <c r="O396" s="67" t="s">
        <v>414</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file",IF(BL396=0,"INVALID – evidence needs a traceable reference (number, file name or link)",IF(OR(LEN(AX396)&lt;2,ISNUMBER(MATCH(AX396,L_Placeholder,0))),"INVALID – verifier missing",IF(AX396=AU396,"INVALID – verifier must be someone other than the PIC",IF(BH396=1,"INVALID – result not yet available (awaiting / TBC)",IF(AND(AQ396=1,OR(OR(LEN(AY396)&lt;3,ISNUMBER(MATCH(AY396,L_Placeholder,0))),BJ396=1)),"INVALID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CA","")&amp;IF(AND(LEN(BA396)&gt;=2,ISNA(MATCH(BA396,L_Placeholder,0)),TRIM(AB396)=""),"INVALID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")))/(LEN(L_PendNeg)+1)),1,0),1)</f>
        <v>0</v>
      </c>
      <c r="BK396" s="61" t="n">
        <f aca="false">IFERROR(IF(SUMPRODUCT((LEN(BF396)-LEN(SUBSTITUTE(BF396," "&amp;L_PendStrict&amp;" "," ")))/(LEN(L_PendStrict)+1))&gt;SUMPRODUCT((LEN(BF396)-LEN(SUBSTITUTE(BF396," "&amp;L_PendNeg&amp;" "," ")))/(LEN(L_PendNeg)+1)),1,0),1)</f>
        <v>0</v>
      </c>
      <c r="BL396" s="61" t="n">
        <f aca="false">IFERROR(IF(OR(SUMPRODUCT(--ISNUMBER(FIND({"0","1","2","3","4","5","6","7","8","9"},Z396)))&gt;0,SUMPRODUCT(--ISNUMBER(SEARCH({"http","www.","\",".pdf",".jpg",".jpeg",".png",".heic",".xls",".doc",".msg",".eml"},Z396)))&gt;0),1,0),0)</f>
        <v>0</v>
      </c>
    </row>
    <row r="397" customFormat="false" ht="39.75" hidden="false" customHeight="true" outlineLevel="0" collapsed="false">
      <c r="A397" s="57" t="s">
        <v>1004</v>
      </c>
      <c r="B397" s="57" t="s">
        <v>261</v>
      </c>
      <c r="C397" s="57" t="str">
        <f aca="false">Flights!$F$16</f>
        <v>MH0139</v>
      </c>
      <c r="D397" s="58" t="n">
        <f aca="false">Flights!$D$16</f>
        <v>46307</v>
      </c>
      <c r="E397" s="57" t="str">
        <f aca="false">Flights!$G$16&amp;"-"&amp;Flights!$H$16</f>
        <v>KUL-ADL</v>
      </c>
      <c r="F397" s="57" t="str">
        <f aca="false">Flights!$K$16</f>
        <v>BC</v>
      </c>
      <c r="G397" s="57" t="s">
        <v>411</v>
      </c>
      <c r="H397" s="57" t="s">
        <v>369</v>
      </c>
      <c r="I397" s="57" t="s">
        <v>431</v>
      </c>
      <c r="J397" s="57" t="s">
        <v>432</v>
      </c>
      <c r="K397" s="67" t="s">
        <v>492</v>
      </c>
      <c r="L397" s="67" t="s">
        <v>1005</v>
      </c>
      <c r="M397" s="67" t="s">
        <v>187</v>
      </c>
      <c r="N397" s="67" t="s">
        <v>374</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file",IF(BL397=0,"INVALID – evidence needs a traceable reference (number, file name or link)",IF(OR(LEN(AX397)&lt;2,ISNUMBER(MATCH(AX397,L_Placeholder,0))),"INVALID – verifier missing",IF(AX397=AU397,"INVALID – verifier must be someone other than the PIC",IF(BH397=1,"INVALID – result not yet available (awaiting / TBC)",IF(AND(AQ397=1,OR(OR(LEN(AY397)&lt;3,ISNUMBER(MATCH(AY397,L_Placeholder,0))),BJ397=1)),"INVALID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CA","")&amp;IF(AND(LEN(BA397)&gt;=2,ISNA(MATCH(BA397,L_Placeholder,0)),TRIM(AB397)=""),"INVALID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")))/(LEN(L_PendNeg)+1)),1,0),1)</f>
        <v>0</v>
      </c>
      <c r="BK397" s="61" t="n">
        <f aca="false">IFERROR(IF(SUMPRODUCT((LEN(BF397)-LEN(SUBSTITUTE(BF397," "&amp;L_PendStrict&amp;" "," ")))/(LEN(L_PendStrict)+1))&gt;SUMPRODUCT((LEN(BF397)-LEN(SUBSTITUTE(BF397," "&amp;L_PendNeg&amp;" "," ")))/(LEN(L_PendNeg)+1)),1,0),1)</f>
        <v>0</v>
      </c>
      <c r="BL397" s="61" t="n">
        <f aca="false">IFERROR(IF(OR(SUMPRODUCT(--ISNUMBER(FIND({"0","1","2","3","4","5","6","7","8","9"},Z397)))&gt;0,SUMPRODUCT(--ISNUMBER(SEARCH({"http","www.","\",".pdf",".jpg",".jpeg",".png",".heic",".xls",".doc",".msg",".eml"},Z397)))&gt;0),1,0),0)</f>
        <v>0</v>
      </c>
    </row>
    <row r="398" customFormat="false" ht="39.75" hidden="false" customHeight="true" outlineLevel="0" collapsed="false">
      <c r="A398" s="57" t="s">
        <v>1006</v>
      </c>
      <c r="B398" s="57" t="s">
        <v>261</v>
      </c>
      <c r="C398" s="57" t="str">
        <f aca="false">Flights!$F$16</f>
        <v>MH0139</v>
      </c>
      <c r="D398" s="58" t="n">
        <f aca="false">Flights!$D$16</f>
        <v>46307</v>
      </c>
      <c r="E398" s="57" t="str">
        <f aca="false">Flights!$G$16&amp;"-"&amp;Flights!$H$16</f>
        <v>KUL-ADL</v>
      </c>
      <c r="F398" s="57" t="str">
        <f aca="false">Flights!$K$16</f>
        <v>BC</v>
      </c>
      <c r="G398" s="57" t="s">
        <v>411</v>
      </c>
      <c r="H398" s="57" t="s">
        <v>369</v>
      </c>
      <c r="I398" s="57" t="s">
        <v>431</v>
      </c>
      <c r="J398" s="57" t="s">
        <v>594</v>
      </c>
      <c r="K398" s="67" t="s">
        <v>492</v>
      </c>
      <c r="L398" s="67" t="s">
        <v>1007</v>
      </c>
      <c r="M398" s="67" t="s">
        <v>187</v>
      </c>
      <c r="N398" s="67" t="s">
        <v>374</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file",IF(BL398=0,"INVALID – evidence needs a traceable reference (number, file name or link)",IF(OR(LEN(AX398)&lt;2,ISNUMBER(MATCH(AX398,L_Placeholder,0))),"INVALID – verifier missing",IF(AX398=AU398,"INVALID – verifier must be someone other than the PIC",IF(BH398=1,"INVALID – result not yet available (awaiting / TBC)",IF(AND(AQ398=1,OR(OR(LEN(AY398)&lt;3,ISNUMBER(MATCH(AY398,L_Placeholder,0))),BJ398=1)),"INVALID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CA","")&amp;IF(AND(LEN(BA398)&gt;=2,ISNA(MATCH(BA398,L_Placeholder,0)),TRIM(AB398)=""),"INVALID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")))/(LEN(L_PendNeg)+1)),1,0),1)</f>
        <v>0</v>
      </c>
      <c r="BK398" s="61" t="n">
        <f aca="false">IFERROR(IF(SUMPRODUCT((LEN(BF398)-LEN(SUBSTITUTE(BF398," "&amp;L_PendStrict&amp;" "," ")))/(LEN(L_PendStrict)+1))&gt;SUMPRODUCT((LEN(BF398)-LEN(SUBSTITUTE(BF398," "&amp;L_PendNeg&amp;" "," ")))/(LEN(L_PendNeg)+1)),1,0),1)</f>
        <v>0</v>
      </c>
      <c r="BL398" s="61" t="n">
        <f aca="false">IFERROR(IF(OR(SUMPRODUCT(--ISNUMBER(FIND({"0","1","2","3","4","5","6","7","8","9"},Z398)))&gt;0,SUMPRODUCT(--ISNUMBER(SEARCH({"http","www.","\",".pdf",".jpg",".jpeg",".png",".heic",".xls",".doc",".msg",".eml"},Z398)))&gt;0),1,0),0)</f>
        <v>0</v>
      </c>
    </row>
    <row r="399" customFormat="false" ht="41.25" hidden="false" customHeight="true" outlineLevel="0" collapsed="false">
      <c r="A399" s="57" t="s">
        <v>1008</v>
      </c>
      <c r="B399" s="57" t="s">
        <v>261</v>
      </c>
      <c r="C399" s="57" t="str">
        <f aca="false">Flights!$F$16</f>
        <v>MH0139</v>
      </c>
      <c r="D399" s="58" t="n">
        <f aca="false">Flights!$D$16</f>
        <v>46307</v>
      </c>
      <c r="E399" s="57" t="str">
        <f aca="false">Flights!$G$16&amp;"-"&amp;Flights!$H$16</f>
        <v>KUL-ADL</v>
      </c>
      <c r="F399" s="57" t="str">
        <f aca="false">Flights!$K$16</f>
        <v>BC</v>
      </c>
      <c r="G399" s="57" t="s">
        <v>411</v>
      </c>
      <c r="H399" s="57" t="s">
        <v>369</v>
      </c>
      <c r="I399" s="57" t="s">
        <v>490</v>
      </c>
      <c r="J399" s="57" t="s">
        <v>491</v>
      </c>
      <c r="K399" s="67" t="s">
        <v>492</v>
      </c>
      <c r="L399" s="67" t="s">
        <v>1009</v>
      </c>
      <c r="M399" s="67" t="s">
        <v>442</v>
      </c>
      <c r="N399" s="67" t="s">
        <v>374</v>
      </c>
      <c r="O399" s="67" t="s">
        <v>494</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file",IF(BL399=0,"INVALID – evidence needs a traceable reference (number, file name or link)",IF(OR(LEN(AX399)&lt;2,ISNUMBER(MATCH(AX399,L_Placeholder,0))),"INVALID – verifier missing",IF(AX399=AU399,"INVALID – verifier must be someone other than the PIC",IF(BH399=1,"INVALID – result not yet available (awaiting / TBC)",IF(AND(AQ399=1,OR(OR(LEN(AY399)&lt;3,ISNUMBER(MATCH(AY399,L_Placeholder,0))),BJ399=1)),"INVALID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CA","")&amp;IF(AND(LEN(BA399)&gt;=2,ISNA(MATCH(BA399,L_Placeholder,0)),TRIM(AB399)=""),"INVALID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")))/(LEN(L_PendNeg)+1)),1,0),1)</f>
        <v>0</v>
      </c>
      <c r="BK399" s="61" t="n">
        <f aca="false">IFERROR(IF(SUMPRODUCT((LEN(BF399)-LEN(SUBSTITUTE(BF399," "&amp;L_PendStrict&amp;" "," ")))/(LEN(L_PendStrict)+1))&gt;SUMPRODUCT((LEN(BF399)-LEN(SUBSTITUTE(BF399," "&amp;L_PendNeg&amp;" "," ")))/(LEN(L_PendNeg)+1)),1,0),1)</f>
        <v>0</v>
      </c>
      <c r="BL399" s="61" t="n">
        <f aca="false">IFERROR(IF(OR(SUMPRODUCT(--ISNUMBER(FIND({"0","1","2","3","4","5","6","7","8","9"},Z399)))&gt;0,SUMPRODUCT(--ISNUMBER(SEARCH({"http","www.","\",".pdf",".jpg",".jpeg",".png",".heic",".xls",".doc",".msg",".eml"},Z399)))&gt;0),1,0),0)</f>
        <v>0</v>
      </c>
    </row>
    <row r="400" customFormat="false" ht="41.25" hidden="false" customHeight="true" outlineLevel="0" collapsed="false">
      <c r="A400" s="57" t="s">
        <v>1010</v>
      </c>
      <c r="B400" s="57" t="s">
        <v>261</v>
      </c>
      <c r="C400" s="57" t="str">
        <f aca="false">Flights!$F$16</f>
        <v>MH0139</v>
      </c>
      <c r="D400" s="58" t="n">
        <f aca="false">Flights!$D$16</f>
        <v>46307</v>
      </c>
      <c r="E400" s="57" t="str">
        <f aca="false">Flights!$G$16&amp;"-"&amp;Flights!$H$16</f>
        <v>KUL-ADL</v>
      </c>
      <c r="F400" s="57" t="str">
        <f aca="false">Flights!$K$16</f>
        <v>BC</v>
      </c>
      <c r="G400" s="57" t="s">
        <v>411</v>
      </c>
      <c r="H400" s="57" t="s">
        <v>369</v>
      </c>
      <c r="I400" s="57" t="s">
        <v>490</v>
      </c>
      <c r="J400" s="57" t="s">
        <v>496</v>
      </c>
      <c r="K400" s="67" t="s">
        <v>492</v>
      </c>
      <c r="L400" s="67" t="s">
        <v>1011</v>
      </c>
      <c r="M400" s="67" t="s">
        <v>442</v>
      </c>
      <c r="N400" s="67" t="s">
        <v>374</v>
      </c>
      <c r="O400" s="67" t="s">
        <v>494</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file",IF(BL400=0,"INVALID – evidence needs a traceable reference (number, file name or link)",IF(OR(LEN(AX400)&lt;2,ISNUMBER(MATCH(AX400,L_Placeholder,0))),"INVALID – verifier missing",IF(AX400=AU400,"INVALID – verifier must be someone other than the PIC",IF(BH400=1,"INVALID – result not yet available (awaiting / TBC)",IF(AND(AQ400=1,OR(OR(LEN(AY400)&lt;3,ISNUMBER(MATCH(AY400,L_Placeholder,0))),BJ400=1)),"INVALID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CA","")&amp;IF(AND(LEN(BA400)&gt;=2,ISNA(MATCH(BA400,L_Placeholder,0)),TRIM(AB400)=""),"INVALID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")))/(LEN(L_PendNeg)+1)),1,0),1)</f>
        <v>0</v>
      </c>
      <c r="BK400" s="61" t="n">
        <f aca="false">IFERROR(IF(SUMPRODUCT((LEN(BF400)-LEN(SUBSTITUTE(BF400," "&amp;L_PendStrict&amp;" "," ")))/(LEN(L_PendStrict)+1))&gt;SUMPRODUCT((LEN(BF400)-LEN(SUBSTITUTE(BF400," "&amp;L_PendNeg&amp;" "," ")))/(LEN(L_PendNeg)+1)),1,0),1)</f>
        <v>0</v>
      </c>
      <c r="BL400" s="61" t="n">
        <f aca="false">IFERROR(IF(OR(SUMPRODUCT(--ISNUMBER(FIND({"0","1","2","3","4","5","6","7","8","9"},Z400)))&gt;0,SUMPRODUCT(--ISNUMBER(SEARCH({"http","www.","\",".pdf",".jpg",".jpeg",".png",".heic",".xls",".doc",".msg",".eml"},Z400)))&gt;0),1,0),0)</f>
        <v>0</v>
      </c>
    </row>
    <row r="401" customFormat="false" ht="41.25" hidden="false" customHeight="true" outlineLevel="0" collapsed="false">
      <c r="A401" s="57" t="s">
        <v>1012</v>
      </c>
      <c r="B401" s="57" t="s">
        <v>261</v>
      </c>
      <c r="C401" s="57" t="str">
        <f aca="false">Flights!$F$16</f>
        <v>MH0139</v>
      </c>
      <c r="D401" s="58" t="n">
        <f aca="false">Flights!$D$16</f>
        <v>46307</v>
      </c>
      <c r="E401" s="57" t="str">
        <f aca="false">Flights!$G$16&amp;"-"&amp;Flights!$H$16</f>
        <v>KUL-ADL</v>
      </c>
      <c r="F401" s="57" t="str">
        <f aca="false">Flights!$K$16</f>
        <v>BC</v>
      </c>
      <c r="G401" s="57" t="s">
        <v>411</v>
      </c>
      <c r="H401" s="57" t="s">
        <v>369</v>
      </c>
      <c r="I401" s="57" t="s">
        <v>490</v>
      </c>
      <c r="J401" s="57" t="s">
        <v>499</v>
      </c>
      <c r="K401" s="67" t="s">
        <v>492</v>
      </c>
      <c r="L401" s="67" t="s">
        <v>1013</v>
      </c>
      <c r="M401" s="67" t="s">
        <v>442</v>
      </c>
      <c r="N401" s="67" t="s">
        <v>374</v>
      </c>
      <c r="O401" s="67" t="s">
        <v>494</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file",IF(BL401=0,"INVALID – evidence needs a traceable reference (number, file name or link)",IF(OR(LEN(AX401)&lt;2,ISNUMBER(MATCH(AX401,L_Placeholder,0))),"INVALID – verifier missing",IF(AX401=AU401,"INVALID – verifier must be someone other than the PIC",IF(BH401=1,"INVALID – result not yet available (awaiting / TBC)",IF(AND(AQ401=1,OR(OR(LEN(AY401)&lt;3,ISNUMBER(MATCH(AY401,L_Placeholder,0))),BJ401=1)),"INVALID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CA","")&amp;IF(AND(LEN(BA401)&gt;=2,ISNA(MATCH(BA401,L_Placeholder,0)),TRIM(AB401)=""),"INVALID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")))/(LEN(L_PendNeg)+1)),1,0),1)</f>
        <v>0</v>
      </c>
      <c r="BK401" s="61" t="n">
        <f aca="false">IFERROR(IF(SUMPRODUCT((LEN(BF401)-LEN(SUBSTITUTE(BF401," "&amp;L_PendStrict&amp;" "," ")))/(LEN(L_PendStrict)+1))&gt;SUMPRODUCT((LEN(BF401)-LEN(SUBSTITUTE(BF401," "&amp;L_PendNeg&amp;" "," ")))/(LEN(L_PendNeg)+1)),1,0),1)</f>
        <v>0</v>
      </c>
      <c r="BL401" s="61" t="n">
        <f aca="false">IFERROR(IF(OR(SUMPRODUCT(--ISNUMBER(FIND({"0","1","2","3","4","5","6","7","8","9"},Z401)))&gt;0,SUMPRODUCT(--ISNUMBER(SEARCH({"http","www.","\",".pdf",".jpg",".jpeg",".png",".heic",".xls",".doc",".msg",".eml"},Z401)))&gt;0),1,0),0)</f>
        <v>0</v>
      </c>
    </row>
    <row r="402" customFormat="false" ht="41.25" hidden="false" customHeight="true" outlineLevel="0" collapsed="false">
      <c r="A402" s="57" t="s">
        <v>1014</v>
      </c>
      <c r="B402" s="57" t="s">
        <v>261</v>
      </c>
      <c r="C402" s="57" t="str">
        <f aca="false">Flights!$F$16</f>
        <v>MH0139</v>
      </c>
      <c r="D402" s="58" t="n">
        <f aca="false">Flights!$D$16</f>
        <v>46307</v>
      </c>
      <c r="E402" s="57" t="str">
        <f aca="false">Flights!$G$16&amp;"-"&amp;Flights!$H$16</f>
        <v>KUL-ADL</v>
      </c>
      <c r="F402" s="57" t="str">
        <f aca="false">Flights!$K$16</f>
        <v>BC</v>
      </c>
      <c r="G402" s="57" t="s">
        <v>411</v>
      </c>
      <c r="H402" s="57" t="s">
        <v>369</v>
      </c>
      <c r="I402" s="57" t="s">
        <v>490</v>
      </c>
      <c r="J402" s="57" t="s">
        <v>502</v>
      </c>
      <c r="K402" s="67" t="s">
        <v>492</v>
      </c>
      <c r="L402" s="67" t="s">
        <v>1015</v>
      </c>
      <c r="M402" s="67" t="s">
        <v>442</v>
      </c>
      <c r="N402" s="67" t="s">
        <v>374</v>
      </c>
      <c r="O402" s="67" t="s">
        <v>494</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file",IF(BL402=0,"INVALID – evidence needs a traceable reference (number, file name or link)",IF(OR(LEN(AX402)&lt;2,ISNUMBER(MATCH(AX402,L_Placeholder,0))),"INVALID – verifier missing",IF(AX402=AU402,"INVALID – verifier must be someone other than the PIC",IF(BH402=1,"INVALID – result not yet available (awaiting / TBC)",IF(AND(AQ402=1,OR(OR(LEN(AY402)&lt;3,ISNUMBER(MATCH(AY402,L_Placeholder,0))),BJ402=1)),"INVALID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CA","")&amp;IF(AND(LEN(BA402)&gt;=2,ISNA(MATCH(BA402,L_Placeholder,0)),TRIM(AB402)=""),"INVALID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")))/(LEN(L_PendNeg)+1)),1,0),1)</f>
        <v>0</v>
      </c>
      <c r="BK402" s="61" t="n">
        <f aca="false">IFERROR(IF(SUMPRODUCT((LEN(BF402)-LEN(SUBSTITUTE(BF402," "&amp;L_PendStrict&amp;" "," ")))/(LEN(L_PendStrict)+1))&gt;SUMPRODUCT((LEN(BF402)-LEN(SUBSTITUTE(BF402," "&amp;L_PendNeg&amp;" "," ")))/(LEN(L_PendNeg)+1)),1,0),1)</f>
        <v>0</v>
      </c>
      <c r="BL402" s="61" t="n">
        <f aca="false">IFERROR(IF(OR(SUMPRODUCT(--ISNUMBER(FIND({"0","1","2","3","4","5","6","7","8","9"},Z402)))&gt;0,SUMPRODUCT(--ISNUMBER(SEARCH({"http","www.","\",".pdf",".jpg",".jpeg",".png",".heic",".xls",".doc",".msg",".eml"},Z402)))&gt;0),1,0),0)</f>
        <v>0</v>
      </c>
    </row>
    <row r="403" customFormat="false" ht="41.25" hidden="false" customHeight="true" outlineLevel="0" collapsed="false">
      <c r="A403" s="57" t="s">
        <v>1016</v>
      </c>
      <c r="B403" s="57" t="s">
        <v>261</v>
      </c>
      <c r="C403" s="57" t="str">
        <f aca="false">Flights!$F$16</f>
        <v>MH0139</v>
      </c>
      <c r="D403" s="58" t="n">
        <f aca="false">Flights!$D$16</f>
        <v>46307</v>
      </c>
      <c r="E403" s="57" t="str">
        <f aca="false">Flights!$G$16&amp;"-"&amp;Flights!$H$16</f>
        <v>KUL-ADL</v>
      </c>
      <c r="F403" s="57" t="str">
        <f aca="false">Flights!$K$16</f>
        <v>BC</v>
      </c>
      <c r="G403" s="57" t="s">
        <v>411</v>
      </c>
      <c r="H403" s="57" t="s">
        <v>369</v>
      </c>
      <c r="I403" s="57" t="s">
        <v>490</v>
      </c>
      <c r="J403" s="57" t="s">
        <v>506</v>
      </c>
      <c r="K403" s="67" t="s">
        <v>492</v>
      </c>
      <c r="L403" s="67" t="s">
        <v>1017</v>
      </c>
      <c r="M403" s="67" t="s">
        <v>442</v>
      </c>
      <c r="N403" s="67" t="s">
        <v>374</v>
      </c>
      <c r="O403" s="67" t="s">
        <v>494</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file",IF(BL403=0,"INVALID – evidence needs a traceable reference (number, file name or link)",IF(OR(LEN(AX403)&lt;2,ISNUMBER(MATCH(AX403,L_Placeholder,0))),"INVALID – verifier missing",IF(AX403=AU403,"INVALID – verifier must be someone other than the PIC",IF(BH403=1,"INVALID – result not yet available (awaiting / TBC)",IF(AND(AQ403=1,OR(OR(LEN(AY403)&lt;3,ISNUMBER(MATCH(AY403,L_Placeholder,0))),BJ403=1)),"INVALID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CA","")&amp;IF(AND(LEN(BA403)&gt;=2,ISNA(MATCH(BA403,L_Placeholder,0)),TRIM(AB403)=""),"INVALID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")))/(LEN(L_PendNeg)+1)),1,0),1)</f>
        <v>0</v>
      </c>
      <c r="BK403" s="61" t="n">
        <f aca="false">IFERROR(IF(SUMPRODUCT((LEN(BF403)-LEN(SUBSTITUTE(BF403," "&amp;L_PendStrict&amp;" "," ")))/(LEN(L_PendStrict)+1))&gt;SUMPRODUCT((LEN(BF403)-LEN(SUBSTITUTE(BF403," "&amp;L_PendNeg&amp;" "," ")))/(LEN(L_PendNeg)+1)),1,0),1)</f>
        <v>0</v>
      </c>
      <c r="BL403" s="61" t="n">
        <f aca="false">IFERROR(IF(OR(SUMPRODUCT(--ISNUMBER(FIND({"0","1","2","3","4","5","6","7","8","9"},Z403)))&gt;0,SUMPRODUCT(--ISNUMBER(SEARCH({"http","www.","\",".pdf",".jpg",".jpeg",".png",".heic",".xls",".doc",".msg",".eml"},Z403)))&gt;0),1,0),0)</f>
        <v>0</v>
      </c>
    </row>
    <row r="404" customFormat="false" ht="54" hidden="false" customHeight="true" outlineLevel="0" collapsed="false">
      <c r="A404" s="57" t="s">
        <v>1018</v>
      </c>
      <c r="B404" s="57" t="s">
        <v>261</v>
      </c>
      <c r="C404" s="57" t="str">
        <f aca="false">Flights!$F$16</f>
        <v>MH0139</v>
      </c>
      <c r="D404" s="58" t="n">
        <f aca="false">Flights!$D$16</f>
        <v>46307</v>
      </c>
      <c r="E404" s="57" t="str">
        <f aca="false">Flights!$G$16&amp;"-"&amp;Flights!$H$16</f>
        <v>KUL-ADL</v>
      </c>
      <c r="F404" s="57" t="str">
        <f aca="false">Flights!$K$16</f>
        <v>BC</v>
      </c>
      <c r="G404" s="57" t="s">
        <v>411</v>
      </c>
      <c r="H404" s="57" t="s">
        <v>369</v>
      </c>
      <c r="I404" s="57" t="s">
        <v>490</v>
      </c>
      <c r="J404" s="57" t="s">
        <v>509</v>
      </c>
      <c r="K404" s="67" t="s">
        <v>607</v>
      </c>
      <c r="L404" s="67" t="s">
        <v>1019</v>
      </c>
      <c r="M404" s="67" t="s">
        <v>442</v>
      </c>
      <c r="N404" s="67" t="s">
        <v>374</v>
      </c>
      <c r="O404" s="67" t="s">
        <v>512</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file",IF(BL404=0,"INVALID – evidence needs a traceable reference (number, file name or link)",IF(OR(LEN(AX404)&lt;2,ISNUMBER(MATCH(AX404,L_Placeholder,0))),"INVALID – verifier missing",IF(AX404=AU404,"INVALID – verifier must be someone other than the PIC",IF(BH404=1,"INVALID – result not yet available (awaiting / TBC)",IF(AND(AQ404=1,OR(OR(LEN(AY404)&lt;3,ISNUMBER(MATCH(AY404,L_Placeholder,0))),BJ404=1)),"INVALID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CA","")&amp;IF(AND(LEN(BA404)&gt;=2,ISNA(MATCH(BA404,L_Placeholder,0)),TRIM(AB404)=""),"INVALID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")))/(LEN(L_PendNeg)+1)),1,0),1)</f>
        <v>0</v>
      </c>
      <c r="BK404" s="61" t="n">
        <f aca="false">IFERROR(IF(SUMPRODUCT((LEN(BF404)-LEN(SUBSTITUTE(BF404," "&amp;L_PendStrict&amp;" "," ")))/(LEN(L_PendStrict)+1))&gt;SUMPRODUCT((LEN(BF404)-LEN(SUBSTITUTE(BF404," "&amp;L_PendNeg&amp;" "," ")))/(LEN(L_PendNeg)+1)),1,0),1)</f>
        <v>0</v>
      </c>
      <c r="BL404" s="61" t="n">
        <f aca="false">IFERROR(IF(OR(SUMPRODUCT(--ISNUMBER(FIND({"0","1","2","3","4","5","6","7","8","9"},Z404)))&gt;0,SUMPRODUCT(--ISNUMBER(SEARCH({"http","www.","\",".pdf",".jpg",".jpeg",".png",".heic",".xls",".doc",".msg",".eml"},Z404)))&gt;0),1,0),0)</f>
        <v>0</v>
      </c>
    </row>
    <row r="405" customFormat="false" ht="41.25" hidden="false" customHeight="true" outlineLevel="0" collapsed="false">
      <c r="A405" s="57" t="s">
        <v>1020</v>
      </c>
      <c r="B405" s="57" t="s">
        <v>261</v>
      </c>
      <c r="C405" s="57" t="str">
        <f aca="false">Flights!$F$16</f>
        <v>MH0139</v>
      </c>
      <c r="D405" s="58" t="n">
        <f aca="false">Flights!$D$16</f>
        <v>46307</v>
      </c>
      <c r="E405" s="57" t="str">
        <f aca="false">Flights!$G$16&amp;"-"&amp;Flights!$H$16</f>
        <v>KUL-ADL</v>
      </c>
      <c r="F405" s="57" t="str">
        <f aca="false">Flights!$K$16</f>
        <v>BC</v>
      </c>
      <c r="G405" s="57" t="s">
        <v>411</v>
      </c>
      <c r="H405" s="57" t="s">
        <v>369</v>
      </c>
      <c r="I405" s="57" t="s">
        <v>490</v>
      </c>
      <c r="J405" s="57" t="s">
        <v>514</v>
      </c>
      <c r="K405" s="67" t="s">
        <v>492</v>
      </c>
      <c r="L405" s="67" t="s">
        <v>1021</v>
      </c>
      <c r="M405" s="67" t="s">
        <v>442</v>
      </c>
      <c r="N405" s="67" t="s">
        <v>374</v>
      </c>
      <c r="O405" s="67" t="s">
        <v>494</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file",IF(BL405=0,"INVALID – evidence needs a traceable reference (number, file name or link)",IF(OR(LEN(AX405)&lt;2,ISNUMBER(MATCH(AX405,L_Placeholder,0))),"INVALID – verifier missing",IF(AX405=AU405,"INVALID – verifier must be someone other than the PIC",IF(BH405=1,"INVALID – result not yet available (awaiting / TBC)",IF(AND(AQ405=1,OR(OR(LEN(AY405)&lt;3,ISNUMBER(MATCH(AY405,L_Placeholder,0))),BJ405=1)),"INVALID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CA","")&amp;IF(AND(LEN(BA405)&gt;=2,ISNA(MATCH(BA405,L_Placeholder,0)),TRIM(AB405)=""),"INVALID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")))/(LEN(L_PendNeg)+1)),1,0),1)</f>
        <v>0</v>
      </c>
      <c r="BK405" s="61" t="n">
        <f aca="false">IFERROR(IF(SUMPRODUCT((LEN(BF405)-LEN(SUBSTITUTE(BF405," "&amp;L_PendStrict&amp;" "," ")))/(LEN(L_PendStrict)+1))&gt;SUMPRODUCT((LEN(BF405)-LEN(SUBSTITUTE(BF405," "&amp;L_PendNeg&amp;" "," ")))/(LEN(L_PendNeg)+1)),1,0),1)</f>
        <v>0</v>
      </c>
      <c r="BL405" s="61" t="n">
        <f aca="false">IFERROR(IF(OR(SUMPRODUCT(--ISNUMBER(FIND({"0","1","2","3","4","5","6","7","8","9"},Z405)))&gt;0,SUMPRODUCT(--ISNUMBER(SEARCH({"http","www.","\",".pdf",".jpg",".jpeg",".png",".heic",".xls",".doc",".msg",".eml"},Z405)))&gt;0),1,0),0)</f>
        <v>0</v>
      </c>
    </row>
    <row r="406" customFormat="false" ht="41.25" hidden="false" customHeight="true" outlineLevel="0" collapsed="false">
      <c r="A406" s="57" t="s">
        <v>1022</v>
      </c>
      <c r="B406" s="57" t="s">
        <v>261</v>
      </c>
      <c r="C406" s="57" t="str">
        <f aca="false">Flights!$F$16</f>
        <v>MH0139</v>
      </c>
      <c r="D406" s="58" t="n">
        <f aca="false">Flights!$D$16</f>
        <v>46307</v>
      </c>
      <c r="E406" s="57" t="str">
        <f aca="false">Flights!$G$16&amp;"-"&amp;Flights!$H$16</f>
        <v>KUL-ADL</v>
      </c>
      <c r="F406" s="57" t="str">
        <f aca="false">Flights!$K$16</f>
        <v>BC</v>
      </c>
      <c r="G406" s="57" t="s">
        <v>411</v>
      </c>
      <c r="H406" s="57" t="s">
        <v>369</v>
      </c>
      <c r="I406" s="57" t="s">
        <v>438</v>
      </c>
      <c r="J406" s="57" t="s">
        <v>517</v>
      </c>
      <c r="K406" s="67" t="s">
        <v>440</v>
      </c>
      <c r="L406" s="67" t="s">
        <v>1023</v>
      </c>
      <c r="M406" s="67" t="s">
        <v>442</v>
      </c>
      <c r="N406" s="67" t="s">
        <v>374</v>
      </c>
      <c r="O406" s="67" t="s">
        <v>494</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file",IF(BL406=0,"INVALID – evidence needs a traceable reference (number, file name or link)",IF(OR(LEN(AX406)&lt;2,ISNUMBER(MATCH(AX406,L_Placeholder,0))),"INVALID – verifier missing",IF(AX406=AU406,"INVALID – verifier must be someone other than the PIC",IF(BH406=1,"INVALID – result not yet available (awaiting / TBC)",IF(AND(AQ406=1,OR(OR(LEN(AY406)&lt;3,ISNUMBER(MATCH(AY406,L_Placeholder,0))),BJ406=1)),"INVALID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CA","")&amp;IF(AND(LEN(BA406)&gt;=2,ISNA(MATCH(BA406,L_Placeholder,0)),TRIM(AB406)=""),"INVALID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")))/(LEN(L_PendNeg)+1)),1,0),1)</f>
        <v>0</v>
      </c>
      <c r="BK406" s="61" t="n">
        <f aca="false">IFERROR(IF(SUMPRODUCT((LEN(BF406)-LEN(SUBSTITUTE(BF406," "&amp;L_PendStrict&amp;" "," ")))/(LEN(L_PendStrict)+1))&gt;SUMPRODUCT((LEN(BF406)-LEN(SUBSTITUTE(BF406," "&amp;L_PendNeg&amp;" "," ")))/(LEN(L_PendNeg)+1)),1,0),1)</f>
        <v>0</v>
      </c>
      <c r="BL406" s="61" t="n">
        <f aca="false">IFERROR(IF(OR(SUMPRODUCT(--ISNUMBER(FIND({"0","1","2","3","4","5","6","7","8","9"},Z406)))&gt;0,SUMPRODUCT(--ISNUMBER(SEARCH({"http","www.","\",".pdf",".jpg",".jpeg",".png",".heic",".xls",".doc",".msg",".eml"},Z406)))&gt;0),1,0),0)</f>
        <v>0</v>
      </c>
    </row>
    <row r="407" customFormat="false" ht="41.25" hidden="false" customHeight="true" outlineLevel="0" collapsed="false">
      <c r="A407" s="57" t="s">
        <v>1024</v>
      </c>
      <c r="B407" s="57" t="s">
        <v>261</v>
      </c>
      <c r="C407" s="57" t="str">
        <f aca="false">Flights!$F$16</f>
        <v>MH0139</v>
      </c>
      <c r="D407" s="58" t="n">
        <f aca="false">Flights!$D$16</f>
        <v>46307</v>
      </c>
      <c r="E407" s="57" t="str">
        <f aca="false">Flights!$G$16&amp;"-"&amp;Flights!$H$16</f>
        <v>KUL-ADL</v>
      </c>
      <c r="F407" s="57" t="str">
        <f aca="false">Flights!$K$16</f>
        <v>BC</v>
      </c>
      <c r="G407" s="57" t="s">
        <v>411</v>
      </c>
      <c r="H407" s="57" t="s">
        <v>369</v>
      </c>
      <c r="I407" s="57" t="s">
        <v>438</v>
      </c>
      <c r="J407" s="57" t="s">
        <v>614</v>
      </c>
      <c r="K407" s="67" t="s">
        <v>440</v>
      </c>
      <c r="L407" s="67" t="s">
        <v>1025</v>
      </c>
      <c r="M407" s="67" t="s">
        <v>442</v>
      </c>
      <c r="N407" s="67" t="s">
        <v>374</v>
      </c>
      <c r="O407" s="67" t="s">
        <v>494</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file",IF(BL407=0,"INVALID – evidence needs a traceable reference (number, file name or link)",IF(OR(LEN(AX407)&lt;2,ISNUMBER(MATCH(AX407,L_Placeholder,0))),"INVALID – verifier missing",IF(AX407=AU407,"INVALID – verifier must be someone other than the PIC",IF(BH407=1,"INVALID – result not yet available (awaiting / TBC)",IF(AND(AQ407=1,OR(OR(LEN(AY407)&lt;3,ISNUMBER(MATCH(AY407,L_Placeholder,0))),BJ407=1)),"INVALID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CA","")&amp;IF(AND(LEN(BA407)&gt;=2,ISNA(MATCH(BA407,L_Placeholder,0)),TRIM(AB407)=""),"INVALID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")))/(LEN(L_PendNeg)+1)),1,0),1)</f>
        <v>0</v>
      </c>
      <c r="BK407" s="61" t="n">
        <f aca="false">IFERROR(IF(SUMPRODUCT((LEN(BF407)-LEN(SUBSTITUTE(BF407," "&amp;L_PendStrict&amp;" "," ")))/(LEN(L_PendStrict)+1))&gt;SUMPRODUCT((LEN(BF407)-LEN(SUBSTITUTE(BF407," "&amp;L_PendNeg&amp;" "," ")))/(LEN(L_PendNeg)+1)),1,0),1)</f>
        <v>0</v>
      </c>
      <c r="BL407" s="61" t="n">
        <f aca="false">IFERROR(IF(OR(SUMPRODUCT(--ISNUMBER(FIND({"0","1","2","3","4","5","6","7","8","9"},Z407)))&gt;0,SUMPRODUCT(--ISNUMBER(SEARCH({"http","www.","\",".pdf",".jpg",".jpeg",".png",".heic",".xls",".doc",".msg",".eml"},Z407)))&gt;0),1,0),0)</f>
        <v>0</v>
      </c>
    </row>
    <row r="408" customFormat="false" ht="41.25" hidden="false" customHeight="true" outlineLevel="0" collapsed="false">
      <c r="A408" s="57" t="s">
        <v>1026</v>
      </c>
      <c r="B408" s="57" t="s">
        <v>261</v>
      </c>
      <c r="C408" s="57" t="str">
        <f aca="false">Flights!$F$16</f>
        <v>MH0139</v>
      </c>
      <c r="D408" s="58" t="n">
        <f aca="false">Flights!$D$16</f>
        <v>46307</v>
      </c>
      <c r="E408" s="57" t="str">
        <f aca="false">Flights!$G$16&amp;"-"&amp;Flights!$H$16</f>
        <v>KUL-ADL</v>
      </c>
      <c r="F408" s="57" t="str">
        <f aca="false">Flights!$K$16</f>
        <v>BC</v>
      </c>
      <c r="G408" s="57" t="s">
        <v>411</v>
      </c>
      <c r="H408" s="57" t="s">
        <v>369</v>
      </c>
      <c r="I408" s="57" t="s">
        <v>438</v>
      </c>
      <c r="J408" s="57" t="s">
        <v>617</v>
      </c>
      <c r="K408" s="67" t="s">
        <v>440</v>
      </c>
      <c r="L408" s="67" t="s">
        <v>1027</v>
      </c>
      <c r="M408" s="67" t="s">
        <v>442</v>
      </c>
      <c r="N408" s="67" t="s">
        <v>374</v>
      </c>
      <c r="O408" s="67" t="s">
        <v>494</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file",IF(BL408=0,"INVALID – evidence needs a traceable reference (number, file name or link)",IF(OR(LEN(AX408)&lt;2,ISNUMBER(MATCH(AX408,L_Placeholder,0))),"INVALID – verifier missing",IF(AX408=AU408,"INVALID – verifier must be someone other than the PIC",IF(BH408=1,"INVALID – result not yet available (awaiting / TBC)",IF(AND(AQ408=1,OR(OR(LEN(AY408)&lt;3,ISNUMBER(MATCH(AY408,L_Placeholder,0))),BJ408=1)),"INVALID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CA","")&amp;IF(AND(LEN(BA408)&gt;=2,ISNA(MATCH(BA408,L_Placeholder,0)),TRIM(AB408)=""),"INVALID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")))/(LEN(L_PendNeg)+1)),1,0),1)</f>
        <v>0</v>
      </c>
      <c r="BK408" s="61" t="n">
        <f aca="false">IFERROR(IF(SUMPRODUCT((LEN(BF408)-LEN(SUBSTITUTE(BF408," "&amp;L_PendStrict&amp;" "," ")))/(LEN(L_PendStrict)+1))&gt;SUMPRODUCT((LEN(BF408)-LEN(SUBSTITUTE(BF408," "&amp;L_PendNeg&amp;" "," ")))/(LEN(L_PendNeg)+1)),1,0),1)</f>
        <v>0</v>
      </c>
      <c r="BL408" s="61" t="n">
        <f aca="false">IFERROR(IF(OR(SUMPRODUCT(--ISNUMBER(FIND({"0","1","2","3","4","5","6","7","8","9"},Z408)))&gt;0,SUMPRODUCT(--ISNUMBER(SEARCH({"http","www.","\",".pdf",".jpg",".jpeg",".png",".heic",".xls",".doc",".msg",".eml"},Z408)))&gt;0),1,0),0)</f>
        <v>0</v>
      </c>
    </row>
    <row r="409" customFormat="false" ht="39.75" hidden="false" customHeight="true" outlineLevel="0" collapsed="false">
      <c r="A409" s="57" t="s">
        <v>1028</v>
      </c>
      <c r="B409" s="57" t="s">
        <v>261</v>
      </c>
      <c r="C409" s="57" t="str">
        <f aca="false">Flights!$F$16</f>
        <v>MH0139</v>
      </c>
      <c r="D409" s="58" t="n">
        <f aca="false">Flights!$D$16</f>
        <v>46307</v>
      </c>
      <c r="E409" s="57" t="str">
        <f aca="false">Flights!$G$16&amp;"-"&amp;Flights!$H$16</f>
        <v>KUL-ADL</v>
      </c>
      <c r="F409" s="57" t="str">
        <f aca="false">Flights!$K$16</f>
        <v>BC</v>
      </c>
      <c r="G409" s="57" t="s">
        <v>411</v>
      </c>
      <c r="H409" s="57" t="s">
        <v>369</v>
      </c>
      <c r="I409" s="57" t="s">
        <v>620</v>
      </c>
      <c r="J409" s="57" t="s">
        <v>621</v>
      </c>
      <c r="K409" s="67" t="s">
        <v>492</v>
      </c>
      <c r="L409" s="67" t="s">
        <v>1029</v>
      </c>
      <c r="M409" s="67" t="s">
        <v>187</v>
      </c>
      <c r="N409" s="67" t="s">
        <v>374</v>
      </c>
      <c r="O409" s="67" t="s">
        <v>623</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file",IF(BL409=0,"INVALID – evidence needs a traceable reference (number, file name or link)",IF(OR(LEN(AX409)&lt;2,ISNUMBER(MATCH(AX409,L_Placeholder,0))),"INVALID – verifier missing",IF(AX409=AU409,"INVALID – verifier must be someone other than the PIC",IF(BH409=1,"INVALID – result not yet available (awaiting / TBC)",IF(AND(AQ409=1,OR(OR(LEN(AY409)&lt;3,ISNUMBER(MATCH(AY409,L_Placeholder,0))),BJ409=1)),"INVALID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CA","")&amp;IF(AND(LEN(BA409)&gt;=2,ISNA(MATCH(BA409,L_Placeholder,0)),TRIM(AB409)=""),"INVALID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")))/(LEN(L_PendNeg)+1)),1,0),1)</f>
        <v>0</v>
      </c>
      <c r="BK409" s="61" t="n">
        <f aca="false">IFERROR(IF(SUMPRODUCT((LEN(BF409)-LEN(SUBSTITUTE(BF409," "&amp;L_PendStrict&amp;" "," ")))/(LEN(L_PendStrict)+1))&gt;SUMPRODUCT((LEN(BF409)-LEN(SUBSTITUTE(BF409," "&amp;L_PendNeg&amp;" "," ")))/(LEN(L_PendNeg)+1)),1,0),1)</f>
        <v>0</v>
      </c>
      <c r="BL409" s="61" t="n">
        <f aca="false">IFERROR(IF(OR(SUMPRODUCT(--ISNUMBER(FIND({"0","1","2","3","4","5","6","7","8","9"},Z409)))&gt;0,SUMPRODUCT(--ISNUMBER(SEARCH({"http","www.","\",".pdf",".jpg",".jpeg",".png",".heic",".xls",".doc",".msg",".eml"},Z409)))&gt;0),1,0),0)</f>
        <v>0</v>
      </c>
    </row>
    <row r="410" customFormat="false" ht="41.25" hidden="false" customHeight="true" outlineLevel="0" collapsed="false">
      <c r="A410" s="57" t="s">
        <v>1030</v>
      </c>
      <c r="B410" s="57" t="s">
        <v>261</v>
      </c>
      <c r="C410" s="57" t="str">
        <f aca="false">Flights!$F$16</f>
        <v>MH0139</v>
      </c>
      <c r="D410" s="58" t="n">
        <f aca="false">Flights!$D$16</f>
        <v>46307</v>
      </c>
      <c r="E410" s="57" t="str">
        <f aca="false">Flights!$G$16&amp;"-"&amp;Flights!$H$16</f>
        <v>KUL-ADL</v>
      </c>
      <c r="F410" s="57" t="str">
        <f aca="false">Flights!$K$16</f>
        <v>BC</v>
      </c>
      <c r="G410" s="57" t="s">
        <v>411</v>
      </c>
      <c r="H410" s="57" t="s">
        <v>369</v>
      </c>
      <c r="I410" s="57" t="s">
        <v>625</v>
      </c>
      <c r="J410" s="57" t="s">
        <v>626</v>
      </c>
      <c r="K410" s="67" t="s">
        <v>1031</v>
      </c>
      <c r="L410" s="67" t="s">
        <v>1032</v>
      </c>
      <c r="M410" s="67" t="s">
        <v>442</v>
      </c>
      <c r="N410" s="67" t="s">
        <v>374</v>
      </c>
      <c r="O410" s="67" t="s">
        <v>1033</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file",IF(BL410=0,"INVALID – evidence needs a traceable reference (number, file name or link)",IF(OR(LEN(AX410)&lt;2,ISNUMBER(MATCH(AX410,L_Placeholder,0))),"INVALID – verifier missing",IF(AX410=AU410,"INVALID – verifier must be someone other than the PIC",IF(BH410=1,"INVALID – result not yet available (awaiting / TBC)",IF(AND(AQ410=1,OR(OR(LEN(AY410)&lt;3,ISNUMBER(MATCH(AY410,L_Placeholder,0))),BJ410=1)),"INVALID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CA","")&amp;IF(AND(LEN(BA410)&gt;=2,ISNA(MATCH(BA410,L_Placeholder,0)),TRIM(AB410)=""),"INVALID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")))/(LEN(L_PendNeg)+1)),1,0),1)</f>
        <v>0</v>
      </c>
      <c r="BK410" s="61" t="n">
        <f aca="false">IFERROR(IF(SUMPRODUCT((LEN(BF410)-LEN(SUBSTITUTE(BF410," "&amp;L_PendStrict&amp;" "," ")))/(LEN(L_PendStrict)+1))&gt;SUMPRODUCT((LEN(BF410)-LEN(SUBSTITUTE(BF410," "&amp;L_PendNeg&amp;" "," ")))/(LEN(L_PendNeg)+1)),1,0),1)</f>
        <v>0</v>
      </c>
      <c r="BL410" s="61" t="n">
        <f aca="false">IFERROR(IF(OR(SUMPRODUCT(--ISNUMBER(FIND({"0","1","2","3","4","5","6","7","8","9"},Z410)))&gt;0,SUMPRODUCT(--ISNUMBER(SEARCH({"http","www.","\",".pdf",".jpg",".jpeg",".png",".heic",".xls",".doc",".msg",".eml"},Z410)))&gt;0),1,0),0)</f>
        <v>0</v>
      </c>
    </row>
    <row r="411" customFormat="false" ht="39.75" hidden="false" customHeight="true" outlineLevel="0" collapsed="false">
      <c r="A411" s="57" t="s">
        <v>1034</v>
      </c>
      <c r="B411" s="57" t="s">
        <v>261</v>
      </c>
      <c r="C411" s="57" t="str">
        <f aca="false">Flights!$F$16</f>
        <v>MH0139</v>
      </c>
      <c r="D411" s="58" t="n">
        <f aca="false">Flights!$D$16</f>
        <v>46307</v>
      </c>
      <c r="E411" s="57" t="str">
        <f aca="false">Flights!$G$16&amp;"-"&amp;Flights!$H$16</f>
        <v>KUL-ADL</v>
      </c>
      <c r="F411" s="57" t="str">
        <f aca="false">Flights!$K$16</f>
        <v>BC</v>
      </c>
      <c r="G411" s="57" t="s">
        <v>450</v>
      </c>
      <c r="H411" s="57" t="s">
        <v>451</v>
      </c>
      <c r="I411" s="57" t="s">
        <v>370</v>
      </c>
      <c r="J411" s="57" t="s">
        <v>452</v>
      </c>
      <c r="K411" s="67" t="s">
        <v>417</v>
      </c>
      <c r="L411" s="67" t="s">
        <v>453</v>
      </c>
      <c r="M411" s="67"/>
      <c r="N411" s="67" t="s">
        <v>374</v>
      </c>
      <c r="O411" s="67" t="s">
        <v>454</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file",IF(BL411=0,"INVALID – evidence needs a traceable reference (number, file name or link)",IF(OR(LEN(AX411)&lt;2,ISNUMBER(MATCH(AX411,L_Placeholder,0))),"INVALID – verifier missing",IF(AX411=AU411,"INVALID – verifier must be someone other than the PIC",IF(BH411=1,"INVALID – result not yet available (awaiting / TBC)",IF(AND(AQ411=1,OR(OR(LEN(AY411)&lt;3,ISNUMBER(MATCH(AY411,L_Placeholder,0))),BJ411=1)),"INVALID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CA","")&amp;IF(AND(LEN(BA411)&gt;=2,ISNA(MATCH(BA411,L_Placeholder,0)),TRIM(AB411)=""),"INVALID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IFERROR(IF(OR(SUMPRODUCT(--ISNUMBER(FIND({"0","1","2","3","4","5","6","7","8","9"},Z411)))&gt;0,SUMPRODUCT(--ISNUMBER(SEARCH({"http","www.","\",".pdf",".jpg",".jpeg",".png",".heic",".xls",".doc",".msg",".eml"},Z411)))&gt;0),1,0),0)</f>
        <v>0</v>
      </c>
    </row>
    <row r="412" customFormat="false" ht="39.75" hidden="false" customHeight="true" outlineLevel="0" collapsed="false">
      <c r="A412" s="57" t="s">
        <v>1035</v>
      </c>
      <c r="B412" s="57" t="s">
        <v>261</v>
      </c>
      <c r="C412" s="57" t="str">
        <f aca="false">Flights!$F$16</f>
        <v>MH0139</v>
      </c>
      <c r="D412" s="58" t="n">
        <f aca="false">Flights!$D$16</f>
        <v>46307</v>
      </c>
      <c r="E412" s="57" t="str">
        <f aca="false">Flights!$G$16&amp;"-"&amp;Flights!$H$16</f>
        <v>KUL-ADL</v>
      </c>
      <c r="F412" s="57" t="str">
        <f aca="false">Flights!$K$16</f>
        <v>BC</v>
      </c>
      <c r="G412" s="57" t="s">
        <v>450</v>
      </c>
      <c r="H412" s="57" t="s">
        <v>451</v>
      </c>
      <c r="I412" s="57" t="s">
        <v>419</v>
      </c>
      <c r="J412" s="57" t="s">
        <v>456</v>
      </c>
      <c r="K412" s="67" t="s">
        <v>417</v>
      </c>
      <c r="L412" s="67" t="s">
        <v>453</v>
      </c>
      <c r="M412" s="67"/>
      <c r="N412" s="67" t="s">
        <v>374</v>
      </c>
      <c r="O412" s="67" t="s">
        <v>454</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file",IF(BL412=0,"INVALID – evidence needs a traceable reference (number, file name or link)",IF(OR(LEN(AX412)&lt;2,ISNUMBER(MATCH(AX412,L_Placeholder,0))),"INVALID – verifier missing",IF(AX412=AU412,"INVALID – verifier must be someone other than the PIC",IF(BH412=1,"INVALID – result not yet available (awaiting / TBC)",IF(AND(AQ412=1,OR(OR(LEN(AY412)&lt;3,ISNUMBER(MATCH(AY412,L_Placeholder,0))),BJ412=1)),"INVALID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CA","")&amp;IF(AND(LEN(BA412)&gt;=2,ISNA(MATCH(BA412,L_Placeholder,0)),TRIM(AB412)=""),"INVALID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IFERROR(IF(OR(SUMPRODUCT(--ISNUMBER(FIND({"0","1","2","3","4","5","6","7","8","9"},Z412)))&gt;0,SUMPRODUCT(--ISNUMBER(SEARCH({"http","www.","\",".pdf",".jpg",".jpeg",".png",".heic",".xls",".doc",".msg",".eml"},Z412)))&gt;0),1,0),0)</f>
        <v>0</v>
      </c>
    </row>
    <row r="413" customFormat="false" ht="39.75" hidden="false" customHeight="true" outlineLevel="0" collapsed="false">
      <c r="A413" s="57" t="s">
        <v>1036</v>
      </c>
      <c r="B413" s="57" t="s">
        <v>261</v>
      </c>
      <c r="C413" s="57" t="str">
        <f aca="false">Flights!$F$16</f>
        <v>MH0139</v>
      </c>
      <c r="D413" s="58" t="n">
        <f aca="false">Flights!$D$16</f>
        <v>46307</v>
      </c>
      <c r="E413" s="57" t="str">
        <f aca="false">Flights!$G$16&amp;"-"&amp;Flights!$H$16</f>
        <v>KUL-ADL</v>
      </c>
      <c r="F413" s="57" t="str">
        <f aca="false">Flights!$K$16</f>
        <v>BC</v>
      </c>
      <c r="G413" s="57" t="s">
        <v>450</v>
      </c>
      <c r="H413" s="57" t="s">
        <v>451</v>
      </c>
      <c r="I413" s="57" t="s">
        <v>431</v>
      </c>
      <c r="J413" s="57" t="s">
        <v>458</v>
      </c>
      <c r="K413" s="67" t="s">
        <v>492</v>
      </c>
      <c r="L413" s="67" t="s">
        <v>1005</v>
      </c>
      <c r="M413" s="67" t="s">
        <v>187</v>
      </c>
      <c r="N413" s="67" t="s">
        <v>374</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file",IF(BL413=0,"INVALID – evidence needs a traceable reference (number, file name or link)",IF(OR(LEN(AX413)&lt;2,ISNUMBER(MATCH(AX413,L_Placeholder,0))),"INVALID – verifier missing",IF(AX413=AU413,"INVALID – verifier must be someone other than the PIC",IF(BH413=1,"INVALID – result not yet available (awaiting / TBC)",IF(AND(AQ413=1,OR(OR(LEN(AY413)&lt;3,ISNUMBER(MATCH(AY413,L_Placeholder,0))),BJ413=1)),"INVALID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CA","")&amp;IF(AND(LEN(BA413)&gt;=2,ISNA(MATCH(BA413,L_Placeholder,0)),TRIM(AB413)=""),"INVALID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IFERROR(IF(OR(SUMPRODUCT(--ISNUMBER(FIND({"0","1","2","3","4","5","6","7","8","9"},Z413)))&gt;0,SUMPRODUCT(--ISNUMBER(SEARCH({"http","www.","\",".pdf",".jpg",".jpeg",".png",".heic",".xls",".doc",".msg",".eml"},Z413)))&gt;0),1,0),0)</f>
        <v>0</v>
      </c>
    </row>
    <row r="414" customFormat="false" ht="39.75" hidden="false" customHeight="true" outlineLevel="0" collapsed="false">
      <c r="A414" s="57" t="s">
        <v>1037</v>
      </c>
      <c r="B414" s="57" t="s">
        <v>261</v>
      </c>
      <c r="C414" s="57" t="str">
        <f aca="false">Flights!$F$16</f>
        <v>MH0139</v>
      </c>
      <c r="D414" s="58" t="n">
        <f aca="false">Flights!$D$16</f>
        <v>46307</v>
      </c>
      <c r="E414" s="57" t="str">
        <f aca="false">Flights!$G$16&amp;"-"&amp;Flights!$H$16</f>
        <v>KUL-ADL</v>
      </c>
      <c r="F414" s="57" t="str">
        <f aca="false">Flights!$K$16</f>
        <v>BC</v>
      </c>
      <c r="G414" s="57" t="s">
        <v>450</v>
      </c>
      <c r="H414" s="57" t="s">
        <v>451</v>
      </c>
      <c r="I414" s="57" t="s">
        <v>431</v>
      </c>
      <c r="J414" s="57" t="s">
        <v>634</v>
      </c>
      <c r="K414" s="67" t="s">
        <v>492</v>
      </c>
      <c r="L414" s="67" t="s">
        <v>1007</v>
      </c>
      <c r="M414" s="67" t="s">
        <v>187</v>
      </c>
      <c r="N414" s="67" t="s">
        <v>374</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file",IF(BL414=0,"INVALID – evidence needs a traceable reference (number, file name or link)",IF(OR(LEN(AX414)&lt;2,ISNUMBER(MATCH(AX414,L_Placeholder,0))),"INVALID – verifier missing",IF(AX414=AU414,"INVALID – verifier must be someone other than the PIC",IF(BH414=1,"INVALID – result not yet available (awaiting / TBC)",IF(AND(AQ414=1,OR(OR(LEN(AY414)&lt;3,ISNUMBER(MATCH(AY414,L_Placeholder,0))),BJ414=1)),"INVALID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CA","")&amp;IF(AND(LEN(BA414)&gt;=2,ISNA(MATCH(BA414,L_Placeholder,0)),TRIM(AB414)=""),"INVALID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IFERROR(IF(OR(SUMPRODUCT(--ISNUMBER(FIND({"0","1","2","3","4","5","6","7","8","9"},Z414)))&gt;0,SUMPRODUCT(--ISNUMBER(SEARCH({"http","www.","\",".pdf",".jpg",".jpeg",".png",".heic",".xls",".doc",".msg",".eml"},Z414)))&gt;0),1,0),0)</f>
        <v>0</v>
      </c>
    </row>
    <row r="415" customFormat="false" ht="39.75" hidden="false" customHeight="true" outlineLevel="0" collapsed="false">
      <c r="A415" s="57" t="s">
        <v>1038</v>
      </c>
      <c r="B415" s="57" t="s">
        <v>261</v>
      </c>
      <c r="C415" s="57" t="str">
        <f aca="false">Flights!$F$16</f>
        <v>MH0139</v>
      </c>
      <c r="D415" s="58" t="n">
        <f aca="false">Flights!$D$16</f>
        <v>46307</v>
      </c>
      <c r="E415" s="57" t="str">
        <f aca="false">Flights!$G$16&amp;"-"&amp;Flights!$H$16</f>
        <v>KUL-ADL</v>
      </c>
      <c r="F415" s="57" t="str">
        <f aca="false">Flights!$K$16</f>
        <v>BC</v>
      </c>
      <c r="G415" s="57" t="s">
        <v>450</v>
      </c>
      <c r="H415" s="57" t="s">
        <v>451</v>
      </c>
      <c r="I415" s="57" t="s">
        <v>490</v>
      </c>
      <c r="J415" s="57" t="s">
        <v>528</v>
      </c>
      <c r="K415" s="67" t="s">
        <v>492</v>
      </c>
      <c r="L415" s="67" t="s">
        <v>1009</v>
      </c>
      <c r="M415" s="67" t="s">
        <v>442</v>
      </c>
      <c r="N415" s="67" t="s">
        <v>374</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file",IF(BL415=0,"INVALID – evidence needs a traceable reference (number, file name or link)",IF(OR(LEN(AX415)&lt;2,ISNUMBER(MATCH(AX415,L_Placeholder,0))),"INVALID – verifier missing",IF(AX415=AU415,"INVALID – verifier must be someone other than the PIC",IF(BH415=1,"INVALID – result not yet available (awaiting / TBC)",IF(AND(AQ415=1,OR(OR(LEN(AY415)&lt;3,ISNUMBER(MATCH(AY415,L_Placeholder,0))),BJ415=1)),"INVALID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CA","")&amp;IF(AND(LEN(BA415)&gt;=2,ISNA(MATCH(BA415,L_Placeholder,0)),TRIM(AB415)=""),"INVALID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IFERROR(IF(OR(SUMPRODUCT(--ISNUMBER(FIND({"0","1","2","3","4","5","6","7","8","9"},Z415)))&gt;0,SUMPRODUCT(--ISNUMBER(SEARCH({"http","www.","\",".pdf",".jpg",".jpeg",".png",".heic",".xls",".doc",".msg",".eml"},Z415)))&gt;0),1,0),0)</f>
        <v>0</v>
      </c>
    </row>
    <row r="416" customFormat="false" ht="39.75" hidden="false" customHeight="true" outlineLevel="0" collapsed="false">
      <c r="A416" s="57" t="s">
        <v>1039</v>
      </c>
      <c r="B416" s="57" t="s">
        <v>261</v>
      </c>
      <c r="C416" s="57" t="str">
        <f aca="false">Flights!$F$16</f>
        <v>MH0139</v>
      </c>
      <c r="D416" s="58" t="n">
        <f aca="false">Flights!$D$16</f>
        <v>46307</v>
      </c>
      <c r="E416" s="57" t="str">
        <f aca="false">Flights!$G$16&amp;"-"&amp;Flights!$H$16</f>
        <v>KUL-ADL</v>
      </c>
      <c r="F416" s="57" t="str">
        <f aca="false">Flights!$K$16</f>
        <v>BC</v>
      </c>
      <c r="G416" s="57" t="s">
        <v>450</v>
      </c>
      <c r="H416" s="57" t="s">
        <v>451</v>
      </c>
      <c r="I416" s="57" t="s">
        <v>490</v>
      </c>
      <c r="J416" s="57" t="s">
        <v>530</v>
      </c>
      <c r="K416" s="67" t="s">
        <v>492</v>
      </c>
      <c r="L416" s="67" t="s">
        <v>1011</v>
      </c>
      <c r="M416" s="67" t="s">
        <v>442</v>
      </c>
      <c r="N416" s="67" t="s">
        <v>374</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file",IF(BL416=0,"INVALID – evidence needs a traceable reference (number, file name or link)",IF(OR(LEN(AX416)&lt;2,ISNUMBER(MATCH(AX416,L_Placeholder,0))),"INVALID – verifier missing",IF(AX416=AU416,"INVALID – verifier must be someone other than the PIC",IF(BH416=1,"INVALID – result not yet available (awaiting / TBC)",IF(AND(AQ416=1,OR(OR(LEN(AY416)&lt;3,ISNUMBER(MATCH(AY416,L_Placeholder,0))),BJ416=1)),"INVALID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CA","")&amp;IF(AND(LEN(BA416)&gt;=2,ISNA(MATCH(BA416,L_Placeholder,0)),TRIM(AB416)=""),"INVALID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IFERROR(IF(OR(SUMPRODUCT(--ISNUMBER(FIND({"0","1","2","3","4","5","6","7","8","9"},Z416)))&gt;0,SUMPRODUCT(--ISNUMBER(SEARCH({"http","www.","\",".pdf",".jpg",".jpeg",".png",".heic",".xls",".doc",".msg",".eml"},Z416)))&gt;0),1,0),0)</f>
        <v>0</v>
      </c>
    </row>
    <row r="417" customFormat="false" ht="39.75" hidden="false" customHeight="true" outlineLevel="0" collapsed="false">
      <c r="A417" s="57" t="s">
        <v>1040</v>
      </c>
      <c r="B417" s="57" t="s">
        <v>261</v>
      </c>
      <c r="C417" s="57" t="str">
        <f aca="false">Flights!$F$16</f>
        <v>MH0139</v>
      </c>
      <c r="D417" s="58" t="n">
        <f aca="false">Flights!$D$16</f>
        <v>46307</v>
      </c>
      <c r="E417" s="57" t="str">
        <f aca="false">Flights!$G$16&amp;"-"&amp;Flights!$H$16</f>
        <v>KUL-ADL</v>
      </c>
      <c r="F417" s="57" t="str">
        <f aca="false">Flights!$K$16</f>
        <v>BC</v>
      </c>
      <c r="G417" s="57" t="s">
        <v>450</v>
      </c>
      <c r="H417" s="57" t="s">
        <v>451</v>
      </c>
      <c r="I417" s="57" t="s">
        <v>490</v>
      </c>
      <c r="J417" s="57" t="s">
        <v>532</v>
      </c>
      <c r="K417" s="67" t="s">
        <v>492</v>
      </c>
      <c r="L417" s="67" t="s">
        <v>1013</v>
      </c>
      <c r="M417" s="67" t="s">
        <v>442</v>
      </c>
      <c r="N417" s="67" t="s">
        <v>374</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file",IF(BL417=0,"INVALID – evidence needs a traceable reference (number, file name or link)",IF(OR(LEN(AX417)&lt;2,ISNUMBER(MATCH(AX417,L_Placeholder,0))),"INVALID – verifier missing",IF(AX417=AU417,"INVALID – verifier must be someone other than the PIC",IF(BH417=1,"INVALID – result not yet available (awaiting / TBC)",IF(AND(AQ417=1,OR(OR(LEN(AY417)&lt;3,ISNUMBER(MATCH(AY417,L_Placeholder,0))),BJ417=1)),"INVALID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CA","")&amp;IF(AND(LEN(BA417)&gt;=2,ISNA(MATCH(BA417,L_Placeholder,0)),TRIM(AB417)=""),"INVALID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IFERROR(IF(OR(SUMPRODUCT(--ISNUMBER(FIND({"0","1","2","3","4","5","6","7","8","9"},Z417)))&gt;0,SUMPRODUCT(--ISNUMBER(SEARCH({"http","www.","\",".pdf",".jpg",".jpeg",".png",".heic",".xls",".doc",".msg",".eml"},Z417)))&gt;0),1,0),0)</f>
        <v>0</v>
      </c>
    </row>
    <row r="418" customFormat="false" ht="39.75" hidden="false" customHeight="true" outlineLevel="0" collapsed="false">
      <c r="A418" s="57" t="s">
        <v>1041</v>
      </c>
      <c r="B418" s="57" t="s">
        <v>261</v>
      </c>
      <c r="C418" s="57" t="str">
        <f aca="false">Flights!$F$16</f>
        <v>MH0139</v>
      </c>
      <c r="D418" s="58" t="n">
        <f aca="false">Flights!$D$16</f>
        <v>46307</v>
      </c>
      <c r="E418" s="57" t="str">
        <f aca="false">Flights!$G$16&amp;"-"&amp;Flights!$H$16</f>
        <v>KUL-ADL</v>
      </c>
      <c r="F418" s="57" t="str">
        <f aca="false">Flights!$K$16</f>
        <v>BC</v>
      </c>
      <c r="G418" s="57" t="s">
        <v>450</v>
      </c>
      <c r="H418" s="57" t="s">
        <v>451</v>
      </c>
      <c r="I418" s="57" t="s">
        <v>490</v>
      </c>
      <c r="J418" s="57" t="s">
        <v>534</v>
      </c>
      <c r="K418" s="67" t="s">
        <v>492</v>
      </c>
      <c r="L418" s="67" t="s">
        <v>1015</v>
      </c>
      <c r="M418" s="67" t="s">
        <v>442</v>
      </c>
      <c r="N418" s="67" t="s">
        <v>374</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file",IF(BL418=0,"INVALID – evidence needs a traceable reference (number, file name or link)",IF(OR(LEN(AX418)&lt;2,ISNUMBER(MATCH(AX418,L_Placeholder,0))),"INVALID – verifier missing",IF(AX418=AU418,"INVALID – verifier must be someone other than the PIC",IF(BH418=1,"INVALID – result not yet available (awaiting / TBC)",IF(AND(AQ418=1,OR(OR(LEN(AY418)&lt;3,ISNUMBER(MATCH(AY418,L_Placeholder,0))),BJ418=1)),"INVALID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CA","")&amp;IF(AND(LEN(BA418)&gt;=2,ISNA(MATCH(BA418,L_Placeholder,0)),TRIM(AB418)=""),"INVALID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IFERROR(IF(OR(SUMPRODUCT(--ISNUMBER(FIND({"0","1","2","3","4","5","6","7","8","9"},Z418)))&gt;0,SUMPRODUCT(--ISNUMBER(SEARCH({"http","www.","\",".pdf",".jpg",".jpeg",".png",".heic",".xls",".doc",".msg",".eml"},Z418)))&gt;0),1,0),0)</f>
        <v>0</v>
      </c>
    </row>
    <row r="419" customFormat="false" ht="39.75" hidden="false" customHeight="true" outlineLevel="0" collapsed="false">
      <c r="A419" s="57" t="s">
        <v>1042</v>
      </c>
      <c r="B419" s="57" t="s">
        <v>261</v>
      </c>
      <c r="C419" s="57" t="str">
        <f aca="false">Flights!$F$16</f>
        <v>MH0139</v>
      </c>
      <c r="D419" s="58" t="n">
        <f aca="false">Flights!$D$16</f>
        <v>46307</v>
      </c>
      <c r="E419" s="57" t="str">
        <f aca="false">Flights!$G$16&amp;"-"&amp;Flights!$H$16</f>
        <v>KUL-ADL</v>
      </c>
      <c r="F419" s="57" t="str">
        <f aca="false">Flights!$K$16</f>
        <v>BC</v>
      </c>
      <c r="G419" s="57" t="s">
        <v>450</v>
      </c>
      <c r="H419" s="57" t="s">
        <v>451</v>
      </c>
      <c r="I419" s="57" t="s">
        <v>490</v>
      </c>
      <c r="J419" s="57" t="s">
        <v>537</v>
      </c>
      <c r="K419" s="67" t="s">
        <v>492</v>
      </c>
      <c r="L419" s="67" t="s">
        <v>1017</v>
      </c>
      <c r="M419" s="67" t="s">
        <v>442</v>
      </c>
      <c r="N419" s="67" t="s">
        <v>374</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file",IF(BL419=0,"INVALID – evidence needs a traceable reference (number, file name or link)",IF(OR(LEN(AX419)&lt;2,ISNUMBER(MATCH(AX419,L_Placeholder,0))),"INVALID – verifier missing",IF(AX419=AU419,"INVALID – verifier must be someone other than the PIC",IF(BH419=1,"INVALID – result not yet available (awaiting / TBC)",IF(AND(AQ419=1,OR(OR(LEN(AY419)&lt;3,ISNUMBER(MATCH(AY419,L_Placeholder,0))),BJ419=1)),"INVALID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CA","")&amp;IF(AND(LEN(BA419)&gt;=2,ISNA(MATCH(BA419,L_Placeholder,0)),TRIM(AB419)=""),"INVALID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IFERROR(IF(OR(SUMPRODUCT(--ISNUMBER(FIND({"0","1","2","3","4","5","6","7","8","9"},Z419)))&gt;0,SUMPRODUCT(--ISNUMBER(SEARCH({"http","www.","\",".pdf",".jpg",".jpeg",".png",".heic",".xls",".doc",".msg",".eml"},Z419)))&gt;0),1,0),0)</f>
        <v>0</v>
      </c>
    </row>
    <row r="420" customFormat="false" ht="39.75" hidden="false" customHeight="true" outlineLevel="0" collapsed="false">
      <c r="A420" s="57" t="s">
        <v>1043</v>
      </c>
      <c r="B420" s="57" t="s">
        <v>261</v>
      </c>
      <c r="C420" s="57" t="str">
        <f aca="false">Flights!$F$16</f>
        <v>MH0139</v>
      </c>
      <c r="D420" s="58" t="n">
        <f aca="false">Flights!$D$16</f>
        <v>46307</v>
      </c>
      <c r="E420" s="57" t="str">
        <f aca="false">Flights!$G$16&amp;"-"&amp;Flights!$H$16</f>
        <v>KUL-ADL</v>
      </c>
      <c r="F420" s="57" t="str">
        <f aca="false">Flights!$K$16</f>
        <v>BC</v>
      </c>
      <c r="G420" s="57" t="s">
        <v>450</v>
      </c>
      <c r="H420" s="57" t="s">
        <v>451</v>
      </c>
      <c r="I420" s="57" t="s">
        <v>490</v>
      </c>
      <c r="J420" s="57" t="s">
        <v>539</v>
      </c>
      <c r="K420" s="67" t="s">
        <v>607</v>
      </c>
      <c r="L420" s="67" t="s">
        <v>1019</v>
      </c>
      <c r="M420" s="67" t="s">
        <v>442</v>
      </c>
      <c r="N420" s="67" t="s">
        <v>374</v>
      </c>
      <c r="O420" s="67" t="s">
        <v>540</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file",IF(BL420=0,"INVALID – evidence needs a traceable reference (number, file name or link)",IF(OR(LEN(AX420)&lt;2,ISNUMBER(MATCH(AX420,L_Placeholder,0))),"INVALID – verifier missing",IF(AX420=AU420,"INVALID – verifier must be someone other than the PIC",IF(BH420=1,"INVALID – result not yet available (awaiting / TBC)",IF(AND(AQ420=1,OR(OR(LEN(AY420)&lt;3,ISNUMBER(MATCH(AY420,L_Placeholder,0))),BJ420=1)),"INVALID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CA","")&amp;IF(AND(LEN(BA420)&gt;=2,ISNA(MATCH(BA420,L_Placeholder,0)),TRIM(AB420)=""),"INVALID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IFERROR(IF(OR(SUMPRODUCT(--ISNUMBER(FIND({"0","1","2","3","4","5","6","7","8","9"},Z420)))&gt;0,SUMPRODUCT(--ISNUMBER(SEARCH({"http","www.","\",".pdf",".jpg",".jpeg",".png",".heic",".xls",".doc",".msg",".eml"},Z420)))&gt;0),1,0),0)</f>
        <v>0</v>
      </c>
    </row>
    <row r="421" customFormat="false" ht="39.75" hidden="false" customHeight="true" outlineLevel="0" collapsed="false">
      <c r="A421" s="57" t="s">
        <v>1044</v>
      </c>
      <c r="B421" s="57" t="s">
        <v>261</v>
      </c>
      <c r="C421" s="57" t="str">
        <f aca="false">Flights!$F$16</f>
        <v>MH0139</v>
      </c>
      <c r="D421" s="58" t="n">
        <f aca="false">Flights!$D$16</f>
        <v>46307</v>
      </c>
      <c r="E421" s="57" t="str">
        <f aca="false">Flights!$G$16&amp;"-"&amp;Flights!$H$16</f>
        <v>KUL-ADL</v>
      </c>
      <c r="F421" s="57" t="str">
        <f aca="false">Flights!$K$16</f>
        <v>BC</v>
      </c>
      <c r="G421" s="57" t="s">
        <v>450</v>
      </c>
      <c r="H421" s="57" t="s">
        <v>451</v>
      </c>
      <c r="I421" s="57" t="s">
        <v>490</v>
      </c>
      <c r="J421" s="57" t="s">
        <v>542</v>
      </c>
      <c r="K421" s="67" t="s">
        <v>492</v>
      </c>
      <c r="L421" s="67" t="s">
        <v>1021</v>
      </c>
      <c r="M421" s="67" t="s">
        <v>442</v>
      </c>
      <c r="N421" s="67" t="s">
        <v>374</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file",IF(BL421=0,"INVALID – evidence needs a traceable reference (number, file name or link)",IF(OR(LEN(AX421)&lt;2,ISNUMBER(MATCH(AX421,L_Placeholder,0))),"INVALID – verifier missing",IF(AX421=AU421,"INVALID – verifier must be someone other than the PIC",IF(BH421=1,"INVALID – result not yet available (awaiting / TBC)",IF(AND(AQ421=1,OR(OR(LEN(AY421)&lt;3,ISNUMBER(MATCH(AY421,L_Placeholder,0))),BJ421=1)),"INVALID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CA","")&amp;IF(AND(LEN(BA421)&gt;=2,ISNA(MATCH(BA421,L_Placeholder,0)),TRIM(AB421)=""),"INVALID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IFERROR(IF(OR(SUMPRODUCT(--ISNUMBER(FIND({"0","1","2","3","4","5","6","7","8","9"},Z421)))&gt;0,SUMPRODUCT(--ISNUMBER(SEARCH({"http","www.","\",".pdf",".jpg",".jpeg",".png",".heic",".xls",".doc",".msg",".eml"},Z421)))&gt;0),1,0),0)</f>
        <v>0</v>
      </c>
    </row>
    <row r="422" customFormat="false" ht="39.75" hidden="false" customHeight="true" outlineLevel="0" collapsed="false">
      <c r="A422" s="57" t="s">
        <v>1045</v>
      </c>
      <c r="B422" s="57" t="s">
        <v>261</v>
      </c>
      <c r="C422" s="57" t="str">
        <f aca="false">Flights!$F$16</f>
        <v>MH0139</v>
      </c>
      <c r="D422" s="58" t="n">
        <f aca="false">Flights!$D$16</f>
        <v>46307</v>
      </c>
      <c r="E422" s="57" t="str">
        <f aca="false">Flights!$G$16&amp;"-"&amp;Flights!$H$16</f>
        <v>KUL-ADL</v>
      </c>
      <c r="F422" s="57" t="str">
        <f aca="false">Flights!$K$16</f>
        <v>BC</v>
      </c>
      <c r="G422" s="57" t="s">
        <v>450</v>
      </c>
      <c r="H422" s="57" t="s">
        <v>451</v>
      </c>
      <c r="I422" s="57" t="s">
        <v>438</v>
      </c>
      <c r="J422" s="57" t="s">
        <v>544</v>
      </c>
      <c r="K422" s="67" t="s">
        <v>440</v>
      </c>
      <c r="L422" s="67" t="s">
        <v>1023</v>
      </c>
      <c r="M422" s="67" t="s">
        <v>442</v>
      </c>
      <c r="N422" s="67" t="s">
        <v>374</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file",IF(BL422=0,"INVALID – evidence needs a traceable reference (number, file name or link)",IF(OR(LEN(AX422)&lt;2,ISNUMBER(MATCH(AX422,L_Placeholder,0))),"INVALID – verifier missing",IF(AX422=AU422,"INVALID – verifier must be someone other than the PIC",IF(BH422=1,"INVALID – result not yet available (awaiting / TBC)",IF(AND(AQ422=1,OR(OR(LEN(AY422)&lt;3,ISNUMBER(MATCH(AY422,L_Placeholder,0))),BJ422=1)),"INVALID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CA","")&amp;IF(AND(LEN(BA422)&gt;=2,ISNA(MATCH(BA422,L_Placeholder,0)),TRIM(AB422)=""),"INVALID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IFERROR(IF(OR(SUMPRODUCT(--ISNUMBER(FIND({"0","1","2","3","4","5","6","7","8","9"},Z422)))&gt;0,SUMPRODUCT(--ISNUMBER(SEARCH({"http","www.","\",".pdf",".jpg",".jpeg",".png",".heic",".xls",".doc",".msg",".eml"},Z422)))&gt;0),1,0),0)</f>
        <v>0</v>
      </c>
    </row>
    <row r="423" customFormat="false" ht="39.75" hidden="false" customHeight="true" outlineLevel="0" collapsed="false">
      <c r="A423" s="57" t="s">
        <v>1046</v>
      </c>
      <c r="B423" s="57" t="s">
        <v>261</v>
      </c>
      <c r="C423" s="57" t="str">
        <f aca="false">Flights!$F$16</f>
        <v>MH0139</v>
      </c>
      <c r="D423" s="58" t="n">
        <f aca="false">Flights!$D$16</f>
        <v>46307</v>
      </c>
      <c r="E423" s="57" t="str">
        <f aca="false">Flights!$G$16&amp;"-"&amp;Flights!$H$16</f>
        <v>KUL-ADL</v>
      </c>
      <c r="F423" s="57" t="str">
        <f aca="false">Flights!$K$16</f>
        <v>BC</v>
      </c>
      <c r="G423" s="57" t="s">
        <v>450</v>
      </c>
      <c r="H423" s="57" t="s">
        <v>451</v>
      </c>
      <c r="I423" s="57" t="s">
        <v>438</v>
      </c>
      <c r="J423" s="57" t="s">
        <v>644</v>
      </c>
      <c r="K423" s="67" t="s">
        <v>440</v>
      </c>
      <c r="L423" s="67" t="s">
        <v>1025</v>
      </c>
      <c r="M423" s="67" t="s">
        <v>442</v>
      </c>
      <c r="N423" s="67" t="s">
        <v>374</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file",IF(BL423=0,"INVALID – evidence needs a traceable reference (number, file name or link)",IF(OR(LEN(AX423)&lt;2,ISNUMBER(MATCH(AX423,L_Placeholder,0))),"INVALID – verifier missing",IF(AX423=AU423,"INVALID – verifier must be someone other than the PIC",IF(BH423=1,"INVALID – result not yet available (awaiting / TBC)",IF(AND(AQ423=1,OR(OR(LEN(AY423)&lt;3,ISNUMBER(MATCH(AY423,L_Placeholder,0))),BJ423=1)),"INVALID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CA","")&amp;IF(AND(LEN(BA423)&gt;=2,ISNA(MATCH(BA423,L_Placeholder,0)),TRIM(AB423)=""),"INVALID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IFERROR(IF(OR(SUMPRODUCT(--ISNUMBER(FIND({"0","1","2","3","4","5","6","7","8","9"},Z423)))&gt;0,SUMPRODUCT(--ISNUMBER(SEARCH({"http","www.","\",".pdf",".jpg",".jpeg",".png",".heic",".xls",".doc",".msg",".eml"},Z423)))&gt;0),1,0),0)</f>
        <v>0</v>
      </c>
    </row>
    <row r="424" customFormat="false" ht="39.75" hidden="false" customHeight="true" outlineLevel="0" collapsed="false">
      <c r="A424" s="57" t="s">
        <v>1047</v>
      </c>
      <c r="B424" s="57" t="s">
        <v>261</v>
      </c>
      <c r="C424" s="57" t="str">
        <f aca="false">Flights!$F$16</f>
        <v>MH0139</v>
      </c>
      <c r="D424" s="58" t="n">
        <f aca="false">Flights!$D$16</f>
        <v>46307</v>
      </c>
      <c r="E424" s="57" t="str">
        <f aca="false">Flights!$G$16&amp;"-"&amp;Flights!$H$16</f>
        <v>KUL-ADL</v>
      </c>
      <c r="F424" s="57" t="str">
        <f aca="false">Flights!$K$16</f>
        <v>BC</v>
      </c>
      <c r="G424" s="57" t="s">
        <v>450</v>
      </c>
      <c r="H424" s="57" t="s">
        <v>451</v>
      </c>
      <c r="I424" s="57" t="s">
        <v>438</v>
      </c>
      <c r="J424" s="57" t="s">
        <v>646</v>
      </c>
      <c r="K424" s="67" t="s">
        <v>440</v>
      </c>
      <c r="L424" s="67" t="s">
        <v>1027</v>
      </c>
      <c r="M424" s="67" t="s">
        <v>442</v>
      </c>
      <c r="N424" s="67" t="s">
        <v>374</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file",IF(BL424=0,"INVALID – evidence needs a traceable reference (number, file name or link)",IF(OR(LEN(AX424)&lt;2,ISNUMBER(MATCH(AX424,L_Placeholder,0))),"INVALID – verifier missing",IF(AX424=AU424,"INVALID – verifier must be someone other than the PIC",IF(BH424=1,"INVALID – result not yet available (awaiting / TBC)",IF(AND(AQ424=1,OR(OR(LEN(AY424)&lt;3,ISNUMBER(MATCH(AY424,L_Placeholder,0))),BJ424=1)),"INVALID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CA","")&amp;IF(AND(LEN(BA424)&gt;=2,ISNA(MATCH(BA424,L_Placeholder,0)),TRIM(AB424)=""),"INVALID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IFERROR(IF(OR(SUMPRODUCT(--ISNUMBER(FIND({"0","1","2","3","4","5","6","7","8","9"},Z424)))&gt;0,SUMPRODUCT(--ISNUMBER(SEARCH({"http","www.","\",".pdf",".jpg",".jpeg",".png",".heic",".xls",".doc",".msg",".eml"},Z424)))&gt;0),1,0),0)</f>
        <v>0</v>
      </c>
    </row>
    <row r="425" customFormat="false" ht="39.75" hidden="false" customHeight="true" outlineLevel="0" collapsed="false">
      <c r="A425" s="57" t="s">
        <v>1048</v>
      </c>
      <c r="B425" s="57" t="s">
        <v>261</v>
      </c>
      <c r="C425" s="57" t="str">
        <f aca="false">Flights!$F$16</f>
        <v>MH0139</v>
      </c>
      <c r="D425" s="58" t="n">
        <f aca="false">Flights!$D$16</f>
        <v>46307</v>
      </c>
      <c r="E425" s="57" t="str">
        <f aca="false">Flights!$G$16&amp;"-"&amp;Flights!$H$16</f>
        <v>KUL-ADL</v>
      </c>
      <c r="F425" s="57" t="str">
        <f aca="false">Flights!$K$16</f>
        <v>BC</v>
      </c>
      <c r="G425" s="57" t="s">
        <v>450</v>
      </c>
      <c r="H425" s="57" t="s">
        <v>451</v>
      </c>
      <c r="I425" s="57" t="s">
        <v>620</v>
      </c>
      <c r="J425" s="57" t="s">
        <v>648</v>
      </c>
      <c r="K425" s="67" t="s">
        <v>492</v>
      </c>
      <c r="L425" s="67" t="s">
        <v>1029</v>
      </c>
      <c r="M425" s="67" t="s">
        <v>187</v>
      </c>
      <c r="N425" s="67" t="s">
        <v>374</v>
      </c>
      <c r="O425" s="67" t="s">
        <v>623</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file",IF(BL425=0,"INVALID – evidence needs a traceable reference (number, file name or link)",IF(OR(LEN(AX425)&lt;2,ISNUMBER(MATCH(AX425,L_Placeholder,0))),"INVALID – verifier missing",IF(AX425=AU425,"INVALID – verifier must be someone other than the PIC",IF(BH425=1,"INVALID – result not yet available (awaiting / TBC)",IF(AND(AQ425=1,OR(OR(LEN(AY425)&lt;3,ISNUMBER(MATCH(AY425,L_Placeholder,0))),BJ425=1)),"INVALID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CA","")&amp;IF(AND(LEN(BA425)&gt;=2,ISNA(MATCH(BA425,L_Placeholder,0)),TRIM(AB425)=""),"INVALID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IFERROR(IF(OR(SUMPRODUCT(--ISNUMBER(FIND({"0","1","2","3","4","5","6","7","8","9"},Z425)))&gt;0,SUMPRODUCT(--ISNUMBER(SEARCH({"http","www.","\",".pdf",".jpg",".jpeg",".png",".heic",".xls",".doc",".msg",".eml"},Z425)))&gt;0),1,0),0)</f>
        <v>0</v>
      </c>
    </row>
    <row r="426" customFormat="false" ht="39.75" hidden="false" customHeight="true" outlineLevel="0" collapsed="false">
      <c r="A426" s="57" t="s">
        <v>1049</v>
      </c>
      <c r="B426" s="57" t="s">
        <v>261</v>
      </c>
      <c r="C426" s="57" t="str">
        <f aca="false">Flights!$F$16</f>
        <v>MH0139</v>
      </c>
      <c r="D426" s="58" t="n">
        <f aca="false">Flights!$D$16</f>
        <v>46307</v>
      </c>
      <c r="E426" s="57" t="str">
        <f aca="false">Flights!$G$16&amp;"-"&amp;Flights!$H$16</f>
        <v>KUL-ADL</v>
      </c>
      <c r="F426" s="57" t="str">
        <f aca="false">Flights!$K$16</f>
        <v>BC</v>
      </c>
      <c r="G426" s="57" t="s">
        <v>450</v>
      </c>
      <c r="H426" s="57" t="s">
        <v>451</v>
      </c>
      <c r="I426" s="57" t="s">
        <v>625</v>
      </c>
      <c r="J426" s="57" t="s">
        <v>650</v>
      </c>
      <c r="K426" s="67" t="s">
        <v>1031</v>
      </c>
      <c r="L426" s="67" t="s">
        <v>1032</v>
      </c>
      <c r="M426" s="67" t="s">
        <v>442</v>
      </c>
      <c r="N426" s="67" t="s">
        <v>374</v>
      </c>
      <c r="O426" s="67" t="s">
        <v>1050</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file",IF(BL426=0,"INVALID – evidence needs a traceable reference (number, file name or link)",IF(OR(LEN(AX426)&lt;2,ISNUMBER(MATCH(AX426,L_Placeholder,0))),"INVALID – verifier missing",IF(AX426=AU426,"INVALID – verifier must be someone other than the PIC",IF(BH426=1,"INVALID – result not yet available (awaiting / TBC)",IF(AND(AQ426=1,OR(OR(LEN(AY426)&lt;3,ISNUMBER(MATCH(AY426,L_Placeholder,0))),BJ426=1)),"INVALID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CA","")&amp;IF(AND(LEN(BA426)&gt;=2,ISNA(MATCH(BA426,L_Placeholder,0)),TRIM(AB426)=""),"INVALID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IFERROR(IF(OR(SUMPRODUCT(--ISNUMBER(FIND({"0","1","2","3","4","5","6","7","8","9"},Z426)))&gt;0,SUMPRODUCT(--ISNUMBER(SEARCH({"http","www.","\",".pdf",".jpg",".jpeg",".png",".heic",".xls",".doc",".msg",".eml"},Z426)))&gt;0),1,0),0)</f>
        <v>0</v>
      </c>
    </row>
    <row r="427" customFormat="false" ht="39.75" hidden="false" customHeight="true" outlineLevel="0" collapsed="false">
      <c r="A427" s="57" t="s">
        <v>1051</v>
      </c>
      <c r="B427" s="57" t="s">
        <v>272</v>
      </c>
      <c r="C427" s="57" t="str">
        <f aca="false">Flights!$F$17</f>
        <v>MH0138</v>
      </c>
      <c r="D427" s="58" t="n">
        <f aca="false">Flights!$D$17</f>
        <v>46309</v>
      </c>
      <c r="E427" s="57" t="str">
        <f aca="false">Flights!$G$17&amp;"-"&amp;Flights!$H$17</f>
        <v>ADL-KUL</v>
      </c>
      <c r="F427" s="57" t="str">
        <f aca="false">Flights!$K$17</f>
        <v>EY</v>
      </c>
      <c r="G427" s="57" t="s">
        <v>81</v>
      </c>
      <c r="H427" s="57" t="s">
        <v>369</v>
      </c>
      <c r="I427" s="57" t="s">
        <v>370</v>
      </c>
      <c r="J427" s="57" t="s">
        <v>371</v>
      </c>
      <c r="K427" s="67" t="s">
        <v>372</v>
      </c>
      <c r="L427" s="67" t="s">
        <v>373</v>
      </c>
      <c r="M427" s="67"/>
      <c r="N427" s="67" t="s">
        <v>374</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file",IF(BL427=0,"INVALID – evidence needs a traceable reference (number, file name or link)",IF(OR(LEN(AX427)&lt;2,ISNUMBER(MATCH(AX427,L_Placeholder,0))),"INVALID – verifier missing",IF(AX427=AU427,"INVALID – verifier must be someone other than the PIC",IF(BH427=1,"INVALID – result not yet available (awaiting / TBC)",IF(AND(AQ427=1,OR(OR(LEN(AY427)&lt;3,ISNUMBER(MATCH(AY427,L_Placeholder,0))),BJ427=1)),"INVALID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CA","")&amp;IF(AND(LEN(BA427)&gt;=2,ISNA(MATCH(BA427,L_Placeholder,0)),TRIM(AB427)=""),"INVALID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")))/(LEN(L_PendNeg)+1)),1,0),1)</f>
        <v>0</v>
      </c>
      <c r="BK427" s="61" t="n">
        <f aca="false">IFERROR(IF(SUMPRODUCT((LEN(BF427)-LEN(SUBSTITUTE(BF427," "&amp;L_PendStrict&amp;" "," ")))/(LEN(L_PendStrict)+1))&gt;SUMPRODUCT((LEN(BF427)-LEN(SUBSTITUTE(BF427," "&amp;L_PendNeg&amp;" "," ")))/(LEN(L_PendNeg)+1)),1,0),1)</f>
        <v>0</v>
      </c>
      <c r="BL427" s="61" t="n">
        <f aca="false">IFERROR(IF(OR(SUMPRODUCT(--ISNUMBER(FIND({"0","1","2","3","4","5","6","7","8","9"},Z427)))&gt;0,SUMPRODUCT(--ISNUMBER(SEARCH({"http","www.","\",".pdf",".jpg",".jpeg",".png",".heic",".xls",".doc",".msg",".eml"},Z427)))&gt;0),1,0),0)</f>
        <v>0</v>
      </c>
    </row>
    <row r="428" customFormat="false" ht="39.75" hidden="false" customHeight="true" outlineLevel="0" collapsed="false">
      <c r="A428" s="57" t="s">
        <v>1052</v>
      </c>
      <c r="B428" s="57" t="s">
        <v>272</v>
      </c>
      <c r="C428" s="57" t="str">
        <f aca="false">Flights!$F$17</f>
        <v>MH0138</v>
      </c>
      <c r="D428" s="58" t="n">
        <f aca="false">Flights!$D$17</f>
        <v>46309</v>
      </c>
      <c r="E428" s="57" t="str">
        <f aca="false">Flights!$G$17&amp;"-"&amp;Flights!$H$17</f>
        <v>ADL-KUL</v>
      </c>
      <c r="F428" s="57" t="str">
        <f aca="false">Flights!$K$17</f>
        <v>EY</v>
      </c>
      <c r="G428" s="57" t="s">
        <v>81</v>
      </c>
      <c r="H428" s="57" t="s">
        <v>369</v>
      </c>
      <c r="I428" s="57" t="s">
        <v>376</v>
      </c>
      <c r="J428" s="57" t="s">
        <v>377</v>
      </c>
      <c r="K428" s="67" t="s">
        <v>378</v>
      </c>
      <c r="L428" s="67" t="s">
        <v>373</v>
      </c>
      <c r="M428" s="67"/>
      <c r="N428" s="67" t="s">
        <v>374</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file",IF(BL428=0,"INVALID – evidence needs a traceable reference (number, file name or link)",IF(OR(LEN(AX428)&lt;2,ISNUMBER(MATCH(AX428,L_Placeholder,0))),"INVALID – verifier missing",IF(AX428=AU428,"INVALID – verifier must be someone other than the PIC",IF(BH428=1,"INVALID – result not yet available (awaiting / TBC)",IF(AND(AQ428=1,OR(OR(LEN(AY428)&lt;3,ISNUMBER(MATCH(AY428,L_Placeholder,0))),BJ428=1)),"INVALID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CA","")&amp;IF(AND(LEN(BA428)&gt;=2,ISNA(MATCH(BA428,L_Placeholder,0)),TRIM(AB428)=""),"INVALID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")))/(LEN(L_PendNeg)+1)),1,0),1)</f>
        <v>0</v>
      </c>
      <c r="BK428" s="61" t="n">
        <f aca="false">IFERROR(IF(SUMPRODUCT((LEN(BF428)-LEN(SUBSTITUTE(BF428," "&amp;L_PendStrict&amp;" "," ")))/(LEN(L_PendStrict)+1))&gt;SUMPRODUCT((LEN(BF428)-LEN(SUBSTITUTE(BF428," "&amp;L_PendNeg&amp;" "," ")))/(LEN(L_PendNeg)+1)),1,0),1)</f>
        <v>0</v>
      </c>
      <c r="BL428" s="61" t="n">
        <f aca="false">IFERROR(IF(OR(SUMPRODUCT(--ISNUMBER(FIND({"0","1","2","3","4","5","6","7","8","9"},Z428)))&gt;0,SUMPRODUCT(--ISNUMBER(SEARCH({"http","www.","\",".pdf",".jpg",".jpeg",".png",".heic",".xls",".doc",".msg",".eml"},Z428)))&gt;0),1,0),0)</f>
        <v>0</v>
      </c>
    </row>
    <row r="429" customFormat="false" ht="41.25" hidden="false" customHeight="true" outlineLevel="0" collapsed="false">
      <c r="A429" s="57" t="s">
        <v>1053</v>
      </c>
      <c r="B429" s="57" t="s">
        <v>272</v>
      </c>
      <c r="C429" s="57" t="str">
        <f aca="false">Flights!$F$17</f>
        <v>MH0138</v>
      </c>
      <c r="D429" s="58" t="n">
        <f aca="false">Flights!$D$17</f>
        <v>46309</v>
      </c>
      <c r="E429" s="57" t="str">
        <f aca="false">Flights!$G$17&amp;"-"&amp;Flights!$H$17</f>
        <v>ADL-KUL</v>
      </c>
      <c r="F429" s="57" t="str">
        <f aca="false">Flights!$K$17</f>
        <v>EY</v>
      </c>
      <c r="G429" s="57" t="s">
        <v>81</v>
      </c>
      <c r="H429" s="57" t="s">
        <v>369</v>
      </c>
      <c r="I429" s="57" t="s">
        <v>380</v>
      </c>
      <c r="J429" s="57" t="s">
        <v>381</v>
      </c>
      <c r="K429" s="67" t="s">
        <v>382</v>
      </c>
      <c r="L429" s="67" t="s">
        <v>373</v>
      </c>
      <c r="M429" s="67"/>
      <c r="N429" s="67" t="str">
        <f aca="false">IF(TRIM(Flights!$L$17)="A339","Required","N/A – rule")</f>
        <v>Required</v>
      </c>
      <c r="O429" s="67" t="s">
        <v>383</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file",IF(BL429=0,"INVALID – evidence needs a traceable reference (number, file name or link)",IF(OR(LEN(AX429)&lt;2,ISNUMBER(MATCH(AX429,L_Placeholder,0))),"INVALID – verifier missing",IF(AX429=AU429,"INVALID – verifier must be someone other than the PIC",IF(BH429=1,"INVALID – result not yet available (awaiting / TBC)",IF(AND(AQ429=1,OR(OR(LEN(AY429)&lt;3,ISNUMBER(MATCH(AY429,L_Placeholder,0))),BJ429=1)),"INVALID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CA","")&amp;IF(AND(LEN(BA429)&gt;=2,ISNA(MATCH(BA429,L_Placeholder,0)),TRIM(AB429)=""),"INVALID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")))/(LEN(L_PendNeg)+1)),1,0),1)</f>
        <v>0</v>
      </c>
      <c r="BK429" s="61" t="n">
        <f aca="false">IFERROR(IF(SUMPRODUCT((LEN(BF429)-LEN(SUBSTITUTE(BF429," "&amp;L_PendStrict&amp;" "," ")))/(LEN(L_PendStrict)+1))&gt;SUMPRODUCT((LEN(BF429)-LEN(SUBSTITUTE(BF429," "&amp;L_PendNeg&amp;" "," ")))/(LEN(L_PendNeg)+1)),1,0),1)</f>
        <v>0</v>
      </c>
      <c r="BL429" s="61" t="n">
        <f aca="false">IFERROR(IF(OR(SUMPRODUCT(--ISNUMBER(FIND({"0","1","2","3","4","5","6","7","8","9"},Z429)))&gt;0,SUMPRODUCT(--ISNUMBER(SEARCH({"http","www.","\",".pdf",".jpg",".jpeg",".png",".heic",".xls",".doc",".msg",".eml"},Z429)))&gt;0),1,0),0)</f>
        <v>0</v>
      </c>
    </row>
    <row r="430" customFormat="false" ht="39.75" hidden="false" customHeight="true" outlineLevel="0" collapsed="false">
      <c r="A430" s="57" t="s">
        <v>1054</v>
      </c>
      <c r="B430" s="57" t="s">
        <v>272</v>
      </c>
      <c r="C430" s="57" t="str">
        <f aca="false">Flights!$F$17</f>
        <v>MH0138</v>
      </c>
      <c r="D430" s="58" t="n">
        <f aca="false">Flights!$D$17</f>
        <v>46309</v>
      </c>
      <c r="E430" s="57" t="str">
        <f aca="false">Flights!$G$17&amp;"-"&amp;Flights!$H$17</f>
        <v>ADL-KUL</v>
      </c>
      <c r="F430" s="57" t="str">
        <f aca="false">Flights!$K$17</f>
        <v>EY</v>
      </c>
      <c r="G430" s="57" t="s">
        <v>81</v>
      </c>
      <c r="H430" s="57" t="s">
        <v>369</v>
      </c>
      <c r="I430" s="57" t="s">
        <v>385</v>
      </c>
      <c r="J430" s="57" t="s">
        <v>386</v>
      </c>
      <c r="K430" s="67" t="s">
        <v>387</v>
      </c>
      <c r="L430" s="67" t="s">
        <v>373</v>
      </c>
      <c r="M430" s="67"/>
      <c r="N430" s="67" t="s">
        <v>374</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file",IF(BL430=0,"INVALID – evidence needs a traceable reference (number, file name or link)",IF(OR(LEN(AX430)&lt;2,ISNUMBER(MATCH(AX430,L_Placeholder,0))),"INVALID – verifier missing",IF(AX430=AU430,"INVALID – verifier must be someone other than the PIC",IF(BH430=1,"INVALID – result not yet available (awaiting / TBC)",IF(AND(AQ430=1,OR(OR(LEN(AY430)&lt;3,ISNUMBER(MATCH(AY430,L_Placeholder,0))),BJ430=1)),"INVALID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CA","")&amp;IF(AND(LEN(BA430)&gt;=2,ISNA(MATCH(BA430,L_Placeholder,0)),TRIM(AB430)=""),"INVALID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")))/(LEN(L_PendNeg)+1)),1,0),1)</f>
        <v>0</v>
      </c>
      <c r="BK430" s="61" t="n">
        <f aca="false">IFERROR(IF(SUMPRODUCT((LEN(BF430)-LEN(SUBSTITUTE(BF430," "&amp;L_PendStrict&amp;" "," ")))/(LEN(L_PendStrict)+1))&gt;SUMPRODUCT((LEN(BF430)-LEN(SUBSTITUTE(BF430," "&amp;L_PendNeg&amp;" "," ")))/(LEN(L_PendNeg)+1)),1,0),1)</f>
        <v>0</v>
      </c>
      <c r="BL430" s="61" t="n">
        <f aca="false">IFERROR(IF(OR(SUMPRODUCT(--ISNUMBER(FIND({"0","1","2","3","4","5","6","7","8","9"},Z430)))&gt;0,SUMPRODUCT(--ISNUMBER(SEARCH({"http","www.","\",".pdf",".jpg",".jpeg",".png",".heic",".xls",".doc",".msg",".eml"},Z430)))&gt;0),1,0),0)</f>
        <v>0</v>
      </c>
    </row>
    <row r="431" customFormat="false" ht="39.75" hidden="false" customHeight="true" outlineLevel="0" collapsed="false">
      <c r="A431" s="57" t="s">
        <v>1055</v>
      </c>
      <c r="B431" s="57" t="s">
        <v>272</v>
      </c>
      <c r="C431" s="57" t="str">
        <f aca="false">Flights!$F$17</f>
        <v>MH0138</v>
      </c>
      <c r="D431" s="58" t="n">
        <f aca="false">Flights!$D$17</f>
        <v>46309</v>
      </c>
      <c r="E431" s="57" t="str">
        <f aca="false">Flights!$G$17&amp;"-"&amp;Flights!$H$17</f>
        <v>ADL-KUL</v>
      </c>
      <c r="F431" s="57" t="str">
        <f aca="false">Flights!$K$17</f>
        <v>EY</v>
      </c>
      <c r="G431" s="57" t="s">
        <v>81</v>
      </c>
      <c r="H431" s="57" t="s">
        <v>369</v>
      </c>
      <c r="I431" s="57" t="s">
        <v>389</v>
      </c>
      <c r="J431" s="57" t="s">
        <v>390</v>
      </c>
      <c r="K431" s="67" t="s">
        <v>391</v>
      </c>
      <c r="L431" s="67" t="s">
        <v>373</v>
      </c>
      <c r="M431" s="67"/>
      <c r="N431" s="67" t="s">
        <v>374</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file",IF(BL431=0,"INVALID – evidence needs a traceable reference (number, file name or link)",IF(OR(LEN(AX431)&lt;2,ISNUMBER(MATCH(AX431,L_Placeholder,0))),"INVALID – verifier missing",IF(AX431=AU431,"INVALID – verifier must be someone other than the PIC",IF(BH431=1,"INVALID – result not yet available (awaiting / TBC)",IF(AND(AQ431=1,OR(OR(LEN(AY431)&lt;3,ISNUMBER(MATCH(AY431,L_Placeholder,0))),BJ431=1)),"INVALID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CA","")&amp;IF(AND(LEN(BA431)&gt;=2,ISNA(MATCH(BA431,L_Placeholder,0)),TRIM(AB431)=""),"INVALID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")))/(LEN(L_PendNeg)+1)),1,0),1)</f>
        <v>0</v>
      </c>
      <c r="BK431" s="61" t="n">
        <f aca="false">IFERROR(IF(SUMPRODUCT((LEN(BF431)-LEN(SUBSTITUTE(BF431," "&amp;L_PendStrict&amp;" "," ")))/(LEN(L_PendStrict)+1))&gt;SUMPRODUCT((LEN(BF431)-LEN(SUBSTITUTE(BF431," "&amp;L_PendNeg&amp;" "," ")))/(LEN(L_PendNeg)+1)),1,0),1)</f>
        <v>0</v>
      </c>
      <c r="BL431" s="61" t="n">
        <f aca="false">IFERROR(IF(OR(SUMPRODUCT(--ISNUMBER(FIND({"0","1","2","3","4","5","6","7","8","9"},Z431)))&gt;0,SUMPRODUCT(--ISNUMBER(SEARCH({"http","www.","\",".pdf",".jpg",".jpeg",".png",".heic",".xls",".doc",".msg",".eml"},Z431)))&gt;0),1,0),0)</f>
        <v>0</v>
      </c>
    </row>
    <row r="432" customFormat="false" ht="39.75" hidden="false" customHeight="true" outlineLevel="0" collapsed="false">
      <c r="A432" s="57" t="s">
        <v>1056</v>
      </c>
      <c r="B432" s="57" t="s">
        <v>272</v>
      </c>
      <c r="C432" s="57" t="str">
        <f aca="false">Flights!$F$17</f>
        <v>MH0138</v>
      </c>
      <c r="D432" s="58" t="n">
        <f aca="false">Flights!$D$17</f>
        <v>46309</v>
      </c>
      <c r="E432" s="57" t="str">
        <f aca="false">Flights!$G$17&amp;"-"&amp;Flights!$H$17</f>
        <v>ADL-KUL</v>
      </c>
      <c r="F432" s="57" t="str">
        <f aca="false">Flights!$K$17</f>
        <v>EY</v>
      </c>
      <c r="G432" s="57" t="s">
        <v>81</v>
      </c>
      <c r="H432" s="57" t="s">
        <v>369</v>
      </c>
      <c r="I432" s="57" t="s">
        <v>389</v>
      </c>
      <c r="J432" s="57" t="s">
        <v>393</v>
      </c>
      <c r="K432" s="67" t="s">
        <v>394</v>
      </c>
      <c r="L432" s="67" t="s">
        <v>373</v>
      </c>
      <c r="M432" s="67"/>
      <c r="N432" s="67" t="s">
        <v>374</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file",IF(BL432=0,"INVALID – evidence needs a traceable reference (number, file name or link)",IF(OR(LEN(AX432)&lt;2,ISNUMBER(MATCH(AX432,L_Placeholder,0))),"INVALID – verifier missing",IF(AX432=AU432,"INVALID – verifier must be someone other than the PIC",IF(BH432=1,"INVALID – result not yet available (awaiting / TBC)",IF(AND(AQ432=1,OR(OR(LEN(AY432)&lt;3,ISNUMBER(MATCH(AY432,L_Placeholder,0))),BJ432=1)),"INVALID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CA","")&amp;IF(AND(LEN(BA432)&gt;=2,ISNA(MATCH(BA432,L_Placeholder,0)),TRIM(AB432)=""),"INVALID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")))/(LEN(L_PendNeg)+1)),1,0),1)</f>
        <v>0</v>
      </c>
      <c r="BK432" s="61" t="n">
        <f aca="false">IFERROR(IF(SUMPRODUCT((LEN(BF432)-LEN(SUBSTITUTE(BF432," "&amp;L_PendStrict&amp;" "," ")))/(LEN(L_PendStrict)+1))&gt;SUMPRODUCT((LEN(BF432)-LEN(SUBSTITUTE(BF432," "&amp;L_PendNeg&amp;" "," ")))/(LEN(L_PendNeg)+1)),1,0),1)</f>
        <v>0</v>
      </c>
      <c r="BL432" s="61" t="n">
        <f aca="false">IFERROR(IF(OR(SUMPRODUCT(--ISNUMBER(FIND({"0","1","2","3","4","5","6","7","8","9"},Z432)))&gt;0,SUMPRODUCT(--ISNUMBER(SEARCH({"http","www.","\",".pdf",".jpg",".jpeg",".png",".heic",".xls",".doc",".msg",".eml"},Z432)))&gt;0),1,0),0)</f>
        <v>0</v>
      </c>
    </row>
    <row r="433" customFormat="false" ht="39.75" hidden="false" customHeight="true" outlineLevel="0" collapsed="false">
      <c r="A433" s="57" t="s">
        <v>1057</v>
      </c>
      <c r="B433" s="57" t="s">
        <v>272</v>
      </c>
      <c r="C433" s="57" t="str">
        <f aca="false">Flights!$F$17</f>
        <v>MH0138</v>
      </c>
      <c r="D433" s="58" t="n">
        <f aca="false">Flights!$D$17</f>
        <v>46309</v>
      </c>
      <c r="E433" s="57" t="str">
        <f aca="false">Flights!$G$17&amp;"-"&amp;Flights!$H$17</f>
        <v>ADL-KUL</v>
      </c>
      <c r="F433" s="57" t="str">
        <f aca="false">Flights!$K$17</f>
        <v>EY</v>
      </c>
      <c r="G433" s="57" t="s">
        <v>81</v>
      </c>
      <c r="H433" s="57" t="s">
        <v>369</v>
      </c>
      <c r="I433" s="57" t="s">
        <v>396</v>
      </c>
      <c r="J433" s="57" t="s">
        <v>397</v>
      </c>
      <c r="K433" s="67" t="s">
        <v>398</v>
      </c>
      <c r="L433" s="67" t="s">
        <v>373</v>
      </c>
      <c r="M433" s="67"/>
      <c r="N433" s="67" t="s">
        <v>374</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file",IF(BL433=0,"INVALID – evidence needs a traceable reference (number, file name or link)",IF(OR(LEN(AX433)&lt;2,ISNUMBER(MATCH(AX433,L_Placeholder,0))),"INVALID – verifier missing",IF(AX433=AU433,"INVALID – verifier must be someone other than the PIC",IF(BH433=1,"INVALID – result not yet available (awaiting / TBC)",IF(AND(AQ433=1,OR(OR(LEN(AY433)&lt;3,ISNUMBER(MATCH(AY433,L_Placeholder,0))),BJ433=1)),"INVALID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CA","")&amp;IF(AND(LEN(BA433)&gt;=2,ISNA(MATCH(BA433,L_Placeholder,0)),TRIM(AB433)=""),"INVALID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")))/(LEN(L_PendNeg)+1)),1,0),1)</f>
        <v>0</v>
      </c>
      <c r="BK433" s="61" t="n">
        <f aca="false">IFERROR(IF(SUMPRODUCT((LEN(BF433)-LEN(SUBSTITUTE(BF433," "&amp;L_PendStrict&amp;" "," ")))/(LEN(L_PendStrict)+1))&gt;SUMPRODUCT((LEN(BF433)-LEN(SUBSTITUTE(BF433," "&amp;L_PendNeg&amp;" "," ")))/(LEN(L_PendNeg)+1)),1,0),1)</f>
        <v>0</v>
      </c>
      <c r="BL433" s="61" t="n">
        <f aca="false">IFERROR(IF(OR(SUMPRODUCT(--ISNUMBER(FIND({"0","1","2","3","4","5","6","7","8","9"},Z433)))&gt;0,SUMPRODUCT(--ISNUMBER(SEARCH({"http","www.","\",".pdf",".jpg",".jpeg",".png",".heic",".xls",".doc",".msg",".eml"},Z433)))&gt;0),1,0),0)</f>
        <v>0</v>
      </c>
    </row>
    <row r="434" customFormat="false" ht="39.75" hidden="false" customHeight="true" outlineLevel="0" collapsed="false">
      <c r="A434" s="57" t="s">
        <v>1058</v>
      </c>
      <c r="B434" s="57" t="s">
        <v>272</v>
      </c>
      <c r="C434" s="57" t="str">
        <f aca="false">Flights!$F$17</f>
        <v>MH0138</v>
      </c>
      <c r="D434" s="58" t="n">
        <f aca="false">Flights!$D$17</f>
        <v>46309</v>
      </c>
      <c r="E434" s="57" t="str">
        <f aca="false">Flights!$G$17&amp;"-"&amp;Flights!$H$17</f>
        <v>ADL-KUL</v>
      </c>
      <c r="F434" s="57" t="str">
        <f aca="false">Flights!$K$17</f>
        <v>EY</v>
      </c>
      <c r="G434" s="57" t="s">
        <v>81</v>
      </c>
      <c r="H434" s="57" t="s">
        <v>369</v>
      </c>
      <c r="I434" s="57" t="s">
        <v>396</v>
      </c>
      <c r="J434" s="57" t="s">
        <v>400</v>
      </c>
      <c r="K434" s="67" t="s">
        <v>398</v>
      </c>
      <c r="L434" s="67" t="s">
        <v>373</v>
      </c>
      <c r="M434" s="67"/>
      <c r="N434" s="67" t="s">
        <v>374</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file",IF(BL434=0,"INVALID – evidence needs a traceable reference (number, file name or link)",IF(OR(LEN(AX434)&lt;2,ISNUMBER(MATCH(AX434,L_Placeholder,0))),"INVALID – verifier missing",IF(AX434=AU434,"INVALID – verifier must be someone other than the PIC",IF(BH434=1,"INVALID – result not yet available (awaiting / TBC)",IF(AND(AQ434=1,OR(OR(LEN(AY434)&lt;3,ISNUMBER(MATCH(AY434,L_Placeholder,0))),BJ434=1)),"INVALID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CA","")&amp;IF(AND(LEN(BA434)&gt;=2,ISNA(MATCH(BA434,L_Placeholder,0)),TRIM(AB434)=""),"INVALID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")))/(LEN(L_PendNeg)+1)),1,0),1)</f>
        <v>0</v>
      </c>
      <c r="BK434" s="61" t="n">
        <f aca="false">IFERROR(IF(SUMPRODUCT((LEN(BF434)-LEN(SUBSTITUTE(BF434," "&amp;L_PendStrict&amp;" "," ")))/(LEN(L_PendStrict)+1))&gt;SUMPRODUCT((LEN(BF434)-LEN(SUBSTITUTE(BF434," "&amp;L_PendNeg&amp;" "," ")))/(LEN(L_PendNeg)+1)),1,0),1)</f>
        <v>0</v>
      </c>
      <c r="BL434" s="61" t="n">
        <f aca="false">IFERROR(IF(OR(SUMPRODUCT(--ISNUMBER(FIND({"0","1","2","3","4","5","6","7","8","9"},Z434)))&gt;0,SUMPRODUCT(--ISNUMBER(SEARCH({"http","www.","\",".pdf",".jpg",".jpeg",".png",".heic",".xls",".doc",".msg",".eml"},Z434)))&gt;0),1,0),0)</f>
        <v>0</v>
      </c>
    </row>
    <row r="435" customFormat="false" ht="39.75" hidden="false" customHeight="true" outlineLevel="0" collapsed="false">
      <c r="A435" s="57" t="s">
        <v>1059</v>
      </c>
      <c r="B435" s="57" t="s">
        <v>272</v>
      </c>
      <c r="C435" s="57" t="str">
        <f aca="false">Flights!$F$17</f>
        <v>MH0138</v>
      </c>
      <c r="D435" s="58" t="n">
        <f aca="false">Flights!$D$17</f>
        <v>46309</v>
      </c>
      <c r="E435" s="57" t="str">
        <f aca="false">Flights!$G$17&amp;"-"&amp;Flights!$H$17</f>
        <v>ADL-KUL</v>
      </c>
      <c r="F435" s="57" t="str">
        <f aca="false">Flights!$K$17</f>
        <v>EY</v>
      </c>
      <c r="G435" s="57" t="s">
        <v>81</v>
      </c>
      <c r="H435" s="57" t="s">
        <v>369</v>
      </c>
      <c r="I435" s="57" t="s">
        <v>402</v>
      </c>
      <c r="J435" s="57" t="s">
        <v>403</v>
      </c>
      <c r="K435" s="67" t="s">
        <v>1060</v>
      </c>
      <c r="L435" s="67" t="s">
        <v>994</v>
      </c>
      <c r="M435" s="67"/>
      <c r="N435" s="67" t="s">
        <v>374</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file",IF(BL435=0,"INVALID – evidence needs a traceable reference (number, file name or link)",IF(OR(LEN(AX435)&lt;2,ISNUMBER(MATCH(AX435,L_Placeholder,0))),"INVALID – verifier missing",IF(AX435=AU435,"INVALID – verifier must be someone other than the PIC",IF(BH435=1,"INVALID – result not yet available (awaiting / TBC)",IF(AND(AQ435=1,OR(OR(LEN(AY435)&lt;3,ISNUMBER(MATCH(AY435,L_Placeholder,0))),BJ435=1)),"INVALID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CA","")&amp;IF(AND(LEN(BA435)&gt;=2,ISNA(MATCH(BA435,L_Placeholder,0)),TRIM(AB435)=""),"INVALID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")))/(LEN(L_PendNeg)+1)),1,0),1)</f>
        <v>0</v>
      </c>
      <c r="BK435" s="61" t="n">
        <f aca="false">IFERROR(IF(SUMPRODUCT((LEN(BF435)-LEN(SUBSTITUTE(BF435," "&amp;L_PendStrict&amp;" "," ")))/(LEN(L_PendStrict)+1))&gt;SUMPRODUCT((LEN(BF435)-LEN(SUBSTITUTE(BF435," "&amp;L_PendNeg&amp;" "," ")))/(LEN(L_PendNeg)+1)),1,0),1)</f>
        <v>0</v>
      </c>
      <c r="BL435" s="61" t="n">
        <f aca="false">IFERROR(IF(OR(SUMPRODUCT(--ISNUMBER(FIND({"0","1","2","3","4","5","6","7","8","9"},Z435)))&gt;0,SUMPRODUCT(--ISNUMBER(SEARCH({"http","www.","\",".pdf",".jpg",".jpeg",".png",".heic",".xls",".doc",".msg",".eml"},Z435)))&gt;0),1,0),0)</f>
        <v>0</v>
      </c>
    </row>
    <row r="436" customFormat="false" ht="91.5" hidden="false" customHeight="true" outlineLevel="0" collapsed="false">
      <c r="A436" s="57" t="s">
        <v>1061</v>
      </c>
      <c r="B436" s="57" t="s">
        <v>272</v>
      </c>
      <c r="C436" s="57" t="str">
        <f aca="false">Flights!$F$17</f>
        <v>MH0138</v>
      </c>
      <c r="D436" s="58" t="n">
        <f aca="false">Flights!$D$17</f>
        <v>46309</v>
      </c>
      <c r="E436" s="57" t="str">
        <f aca="false">Flights!$G$17&amp;"-"&amp;Flights!$H$17</f>
        <v>ADL-KUL</v>
      </c>
      <c r="F436" s="57" t="str">
        <f aca="false">Flights!$K$17</f>
        <v>EY</v>
      </c>
      <c r="G436" s="57" t="s">
        <v>81</v>
      </c>
      <c r="H436" s="57" t="s">
        <v>369</v>
      </c>
      <c r="I436" s="57" t="s">
        <v>402</v>
      </c>
      <c r="J436" s="57" t="s">
        <v>1062</v>
      </c>
      <c r="K436" s="67" t="s">
        <v>1063</v>
      </c>
      <c r="L436" s="67" t="s">
        <v>665</v>
      </c>
      <c r="M436" s="67"/>
      <c r="N436" s="67" t="s">
        <v>435</v>
      </c>
      <c r="O436" s="67" t="s">
        <v>1064</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file",IF(BL436=0,"INVALID – evidence needs a traceable reference (number, file name or link)",IF(OR(LEN(AX436)&lt;2,ISNUMBER(MATCH(AX436,L_Placeholder,0))),"INVALID – verifier missing",IF(AX436=AU436,"INVALID – verifier must be someone other than the PIC",IF(BH436=1,"INVALID – result not yet available (awaiting / TBC)",IF(AND(AQ436=1,OR(OR(LEN(AY436)&lt;3,ISNUMBER(MATCH(AY436,L_Placeholder,0))),BJ436=1)),"INVALID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CA","")&amp;IF(AND(LEN(BA436)&gt;=2,ISNA(MATCH(BA436,L_Placeholder,0)),TRIM(AB436)=""),"INVALID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")))/(LEN(L_PendNeg)+1)),1,0),1)</f>
        <v>0</v>
      </c>
      <c r="BK436" s="61" t="n">
        <f aca="false">IFERROR(IF(SUMPRODUCT((LEN(BF436)-LEN(SUBSTITUTE(BF436," "&amp;L_PendStrict&amp;" "," ")))/(LEN(L_PendStrict)+1))&gt;SUMPRODUCT((LEN(BF436)-LEN(SUBSTITUTE(BF436," "&amp;L_PendNeg&amp;" "," ")))/(LEN(L_PendNeg)+1)),1,0),1)</f>
        <v>0</v>
      </c>
      <c r="BL436" s="61" t="n">
        <f aca="false">IFERROR(IF(OR(SUMPRODUCT(--ISNUMBER(FIND({"0","1","2","3","4","5","6","7","8","9"},Z436)))&gt;0,SUMPRODUCT(--ISNUMBER(SEARCH({"http","www.","\",".pdf",".jpg",".jpeg",".png",".heic",".xls",".doc",".msg",".eml"},Z436)))&gt;0),1,0),0)</f>
        <v>0</v>
      </c>
    </row>
    <row r="437" customFormat="false" ht="39.75" hidden="false" customHeight="true" outlineLevel="0" collapsed="false">
      <c r="A437" s="57" t="s">
        <v>1065</v>
      </c>
      <c r="B437" s="57" t="s">
        <v>272</v>
      </c>
      <c r="C437" s="57" t="str">
        <f aca="false">Flights!$F$17</f>
        <v>MH0138</v>
      </c>
      <c r="D437" s="58" t="n">
        <f aca="false">Flights!$D$17</f>
        <v>46309</v>
      </c>
      <c r="E437" s="57" t="str">
        <f aca="false">Flights!$G$17&amp;"-"&amp;Flights!$H$17</f>
        <v>ADL-KUL</v>
      </c>
      <c r="F437" s="57" t="str">
        <f aca="false">Flights!$K$17</f>
        <v>EY</v>
      </c>
      <c r="G437" s="57" t="s">
        <v>83</v>
      </c>
      <c r="H437" s="57" t="s">
        <v>369</v>
      </c>
      <c r="I437" s="57" t="s">
        <v>370</v>
      </c>
      <c r="J437" s="57" t="s">
        <v>407</v>
      </c>
      <c r="K437" s="67" t="s">
        <v>408</v>
      </c>
      <c r="L437" s="67" t="s">
        <v>409</v>
      </c>
      <c r="M437" s="67"/>
      <c r="N437" s="67" t="s">
        <v>374</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file",IF(BL437=0,"INVALID – evidence needs a traceable reference (number, file name or link)",IF(OR(LEN(AX437)&lt;2,ISNUMBER(MATCH(AX437,L_Placeholder,0))),"INVALID – verifier missing",IF(AX437=AU437,"INVALID – verifier must be someone other than the PIC",IF(BH437=1,"INVALID – result not yet available (awaiting / TBC)",IF(AND(AQ437=1,OR(OR(LEN(AY437)&lt;3,ISNUMBER(MATCH(AY437,L_Placeholder,0))),BJ437=1)),"INVALID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CA","")&amp;IF(AND(LEN(BA437)&gt;=2,ISNA(MATCH(BA437,L_Placeholder,0)),TRIM(AB437)=""),"INVALID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")))/(LEN(L_PendNeg)+1)),1,0),1)</f>
        <v>0</v>
      </c>
      <c r="BK437" s="61" t="n">
        <f aca="false">IFERROR(IF(SUMPRODUCT((LEN(BF437)-LEN(SUBSTITUTE(BF437," "&amp;L_PendStrict&amp;" "," ")))/(LEN(L_PendStrict)+1))&gt;SUMPRODUCT((LEN(BF437)-LEN(SUBSTITUTE(BF437," "&amp;L_PendNeg&amp;" "," ")))/(LEN(L_PendNeg)+1)),1,0),1)</f>
        <v>0</v>
      </c>
      <c r="BL437" s="61" t="n">
        <f aca="false">IFERROR(IF(OR(SUMPRODUCT(--ISNUMBER(FIND({"0","1","2","3","4","5","6","7","8","9"},Z437)))&gt;0,SUMPRODUCT(--ISNUMBER(SEARCH({"http","www.","\",".pdf",".jpg",".jpeg",".png",".heic",".xls",".doc",".msg",".eml"},Z437)))&gt;0),1,0),0)</f>
        <v>0</v>
      </c>
    </row>
    <row r="438" customFormat="false" ht="39.75" hidden="false" customHeight="true" outlineLevel="0" collapsed="false">
      <c r="A438" s="57" t="s">
        <v>1066</v>
      </c>
      <c r="B438" s="57" t="s">
        <v>272</v>
      </c>
      <c r="C438" s="57" t="str">
        <f aca="false">Flights!$F$17</f>
        <v>MH0138</v>
      </c>
      <c r="D438" s="58" t="n">
        <f aca="false">Flights!$D$17</f>
        <v>46309</v>
      </c>
      <c r="E438" s="57" t="str">
        <f aca="false">Flights!$G$17&amp;"-"&amp;Flights!$H$17</f>
        <v>ADL-KUL</v>
      </c>
      <c r="F438" s="57" t="str">
        <f aca="false">Flights!$K$17</f>
        <v>EY</v>
      </c>
      <c r="G438" s="57" t="s">
        <v>411</v>
      </c>
      <c r="H438" s="57" t="s">
        <v>369</v>
      </c>
      <c r="I438" s="57" t="s">
        <v>370</v>
      </c>
      <c r="J438" s="57" t="s">
        <v>412</v>
      </c>
      <c r="K438" s="67"/>
      <c r="L438" s="67" t="s">
        <v>413</v>
      </c>
      <c r="M438" s="67"/>
      <c r="N438" s="67" t="s">
        <v>374</v>
      </c>
      <c r="O438" s="67" t="s">
        <v>414</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file",IF(BL438=0,"INVALID – evidence needs a traceable reference (number, file name or link)",IF(OR(LEN(AX438)&lt;2,ISNUMBER(MATCH(AX438,L_Placeholder,0))),"INVALID – verifier missing",IF(AX438=AU438,"INVALID – verifier must be someone other than the PIC",IF(BH438=1,"INVALID – result not yet available (awaiting / TBC)",IF(AND(AQ438=1,OR(OR(LEN(AY438)&lt;3,ISNUMBER(MATCH(AY438,L_Placeholder,0))),BJ438=1)),"INVALID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CA","")&amp;IF(AND(LEN(BA438)&gt;=2,ISNA(MATCH(BA438,L_Placeholder,0)),TRIM(AB438)=""),"INVALID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")))/(LEN(L_PendNeg)+1)),1,0),1)</f>
        <v>0</v>
      </c>
      <c r="BK438" s="61" t="n">
        <f aca="false">IFERROR(IF(SUMPRODUCT((LEN(BF438)-LEN(SUBSTITUTE(BF438," "&amp;L_PendStrict&amp;" "," ")))/(LEN(L_PendStrict)+1))&gt;SUMPRODUCT((LEN(BF438)-LEN(SUBSTITUTE(BF438," "&amp;L_PendNeg&amp;" "," ")))/(LEN(L_PendNeg)+1)),1,0),1)</f>
        <v>0</v>
      </c>
      <c r="BL438" s="61" t="n">
        <f aca="false">IFERROR(IF(OR(SUMPRODUCT(--ISNUMBER(FIND({"0","1","2","3","4","5","6","7","8","9"},Z438)))&gt;0,SUMPRODUCT(--ISNUMBER(SEARCH({"http","www.","\",".pdf",".jpg",".jpeg",".png",".heic",".xls",".doc",".msg",".eml"},Z438)))&gt;0),1,0),0)</f>
        <v>0</v>
      </c>
    </row>
    <row r="439" customFormat="false" ht="39.75" hidden="false" customHeight="true" outlineLevel="0" collapsed="false">
      <c r="A439" s="57" t="s">
        <v>1067</v>
      </c>
      <c r="B439" s="57" t="s">
        <v>272</v>
      </c>
      <c r="C439" s="57" t="str">
        <f aca="false">Flights!$F$17</f>
        <v>MH0138</v>
      </c>
      <c r="D439" s="58" t="n">
        <f aca="false">Flights!$D$17</f>
        <v>46309</v>
      </c>
      <c r="E439" s="57" t="str">
        <f aca="false">Flights!$G$17&amp;"-"&amp;Flights!$H$17</f>
        <v>ADL-KUL</v>
      </c>
      <c r="F439" s="57" t="str">
        <f aca="false">Flights!$K$17</f>
        <v>EY</v>
      </c>
      <c r="G439" s="57" t="s">
        <v>411</v>
      </c>
      <c r="H439" s="57" t="s">
        <v>369</v>
      </c>
      <c r="I439" s="57" t="s">
        <v>370</v>
      </c>
      <c r="J439" s="57" t="s">
        <v>416</v>
      </c>
      <c r="K439" s="67" t="s">
        <v>417</v>
      </c>
      <c r="L439" s="67" t="s">
        <v>413</v>
      </c>
      <c r="M439" s="67"/>
      <c r="N439" s="67" t="s">
        <v>374</v>
      </c>
      <c r="O439" s="67" t="s">
        <v>414</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file",IF(BL439=0,"INVALID – evidence needs a traceable reference (number, file name or link)",IF(OR(LEN(AX439)&lt;2,ISNUMBER(MATCH(AX439,L_Placeholder,0))),"INVALID – verifier missing",IF(AX439=AU439,"INVALID – verifier must be someone other than the PIC",IF(BH439=1,"INVALID – result not yet available (awaiting / TBC)",IF(AND(AQ439=1,OR(OR(LEN(AY439)&lt;3,ISNUMBER(MATCH(AY439,L_Placeholder,0))),BJ439=1)),"INVALID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CA","")&amp;IF(AND(LEN(BA439)&gt;=2,ISNA(MATCH(BA439,L_Placeholder,0)),TRIM(AB439)=""),"INVALID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")))/(LEN(L_PendNeg)+1)),1,0),1)</f>
        <v>0</v>
      </c>
      <c r="BK439" s="61" t="n">
        <f aca="false">IFERROR(IF(SUMPRODUCT((LEN(BF439)-LEN(SUBSTITUTE(BF439," "&amp;L_PendStrict&amp;" "," ")))/(LEN(L_PendStrict)+1))&gt;SUMPRODUCT((LEN(BF439)-LEN(SUBSTITUTE(BF439," "&amp;L_PendNeg&amp;" "," ")))/(LEN(L_PendNeg)+1)),1,0),1)</f>
        <v>0</v>
      </c>
      <c r="BL439" s="61" t="n">
        <f aca="false">IFERROR(IF(OR(SUMPRODUCT(--ISNUMBER(FIND({"0","1","2","3","4","5","6","7","8","9"},Z439)))&gt;0,SUMPRODUCT(--ISNUMBER(SEARCH({"http","www.","\",".pdf",".jpg",".jpeg",".png",".heic",".xls",".doc",".msg",".eml"},Z439)))&gt;0),1,0),0)</f>
        <v>0</v>
      </c>
    </row>
    <row r="440" customFormat="false" ht="39.75" hidden="false" customHeight="true" outlineLevel="0" collapsed="false">
      <c r="A440" s="57" t="s">
        <v>1068</v>
      </c>
      <c r="B440" s="57" t="s">
        <v>272</v>
      </c>
      <c r="C440" s="57" t="str">
        <f aca="false">Flights!$F$17</f>
        <v>MH0138</v>
      </c>
      <c r="D440" s="58" t="n">
        <f aca="false">Flights!$D$17</f>
        <v>46309</v>
      </c>
      <c r="E440" s="57" t="str">
        <f aca="false">Flights!$G$17&amp;"-"&amp;Flights!$H$17</f>
        <v>ADL-KUL</v>
      </c>
      <c r="F440" s="57" t="str">
        <f aca="false">Flights!$K$17</f>
        <v>EY</v>
      </c>
      <c r="G440" s="57" t="s">
        <v>411</v>
      </c>
      <c r="H440" s="57" t="s">
        <v>369</v>
      </c>
      <c r="I440" s="57" t="s">
        <v>419</v>
      </c>
      <c r="J440" s="57" t="s">
        <v>420</v>
      </c>
      <c r="K440" s="67"/>
      <c r="L440" s="67" t="s">
        <v>413</v>
      </c>
      <c r="M440" s="67"/>
      <c r="N440" s="67" t="s">
        <v>374</v>
      </c>
      <c r="O440" s="67" t="s">
        <v>414</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file",IF(BL440=0,"INVALID – evidence needs a traceable reference (number, file name or link)",IF(OR(LEN(AX440)&lt;2,ISNUMBER(MATCH(AX440,L_Placeholder,0))),"INVALID – verifier missing",IF(AX440=AU440,"INVALID – verifier must be someone other than the PIC",IF(BH440=1,"INVALID – result not yet available (awaiting / TBC)",IF(AND(AQ440=1,OR(OR(LEN(AY440)&lt;3,ISNUMBER(MATCH(AY440,L_Placeholder,0))),BJ440=1)),"INVALID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CA","")&amp;IF(AND(LEN(BA440)&gt;=2,ISNA(MATCH(BA440,L_Placeholder,0)),TRIM(AB440)=""),"INVALID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")))/(LEN(L_PendNeg)+1)),1,0),1)</f>
        <v>0</v>
      </c>
      <c r="BK440" s="61" t="n">
        <f aca="false">IFERROR(IF(SUMPRODUCT((LEN(BF440)-LEN(SUBSTITUTE(BF440," "&amp;L_PendStrict&amp;" "," ")))/(LEN(L_PendStrict)+1))&gt;SUMPRODUCT((LEN(BF440)-LEN(SUBSTITUTE(BF440," "&amp;L_PendNeg&amp;" "," ")))/(LEN(L_PendNeg)+1)),1,0),1)</f>
        <v>0</v>
      </c>
      <c r="BL440" s="61" t="n">
        <f aca="false">IFERROR(IF(OR(SUMPRODUCT(--ISNUMBER(FIND({"0","1","2","3","4","5","6","7","8","9"},Z440)))&gt;0,SUMPRODUCT(--ISNUMBER(SEARCH({"http","www.","\",".pdf",".jpg",".jpeg",".png",".heic",".xls",".doc",".msg",".eml"},Z440)))&gt;0),1,0),0)</f>
        <v>0</v>
      </c>
    </row>
    <row r="441" customFormat="false" ht="39.75" hidden="false" customHeight="true" outlineLevel="0" collapsed="false">
      <c r="A441" s="57" t="s">
        <v>1069</v>
      </c>
      <c r="B441" s="57" t="s">
        <v>272</v>
      </c>
      <c r="C441" s="57" t="str">
        <f aca="false">Flights!$F$17</f>
        <v>MH0138</v>
      </c>
      <c r="D441" s="58" t="n">
        <f aca="false">Flights!$D$17</f>
        <v>46309</v>
      </c>
      <c r="E441" s="57" t="str">
        <f aca="false">Flights!$G$17&amp;"-"&amp;Flights!$H$17</f>
        <v>ADL-KUL</v>
      </c>
      <c r="F441" s="57" t="str">
        <f aca="false">Flights!$K$17</f>
        <v>EY</v>
      </c>
      <c r="G441" s="57" t="s">
        <v>411</v>
      </c>
      <c r="H441" s="57" t="s">
        <v>369</v>
      </c>
      <c r="I441" s="57" t="s">
        <v>419</v>
      </c>
      <c r="J441" s="57" t="s">
        <v>422</v>
      </c>
      <c r="K441" s="67"/>
      <c r="L441" s="67" t="s">
        <v>413</v>
      </c>
      <c r="M441" s="67"/>
      <c r="N441" s="67" t="s">
        <v>374</v>
      </c>
      <c r="O441" s="67" t="s">
        <v>414</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file",IF(BL441=0,"INVALID – evidence needs a traceable reference (number, file name or link)",IF(OR(LEN(AX441)&lt;2,ISNUMBER(MATCH(AX441,L_Placeholder,0))),"INVALID – verifier missing",IF(AX441=AU441,"INVALID – verifier must be someone other than the PIC",IF(BH441=1,"INVALID – result not yet available (awaiting / TBC)",IF(AND(AQ441=1,OR(OR(LEN(AY441)&lt;3,ISNUMBER(MATCH(AY441,L_Placeholder,0))),BJ441=1)),"INVALID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CA","")&amp;IF(AND(LEN(BA441)&gt;=2,ISNA(MATCH(BA441,L_Placeholder,0)),TRIM(AB441)=""),"INVALID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")))/(LEN(L_PendNeg)+1)),1,0),1)</f>
        <v>0</v>
      </c>
      <c r="BK441" s="61" t="n">
        <f aca="false">IFERROR(IF(SUMPRODUCT((LEN(BF441)-LEN(SUBSTITUTE(BF441," "&amp;L_PendStrict&amp;" "," ")))/(LEN(L_PendStrict)+1))&gt;SUMPRODUCT((LEN(BF441)-LEN(SUBSTITUTE(BF441," "&amp;L_PendNeg&amp;" "," ")))/(LEN(L_PendNeg)+1)),1,0),1)</f>
        <v>0</v>
      </c>
      <c r="BL441" s="61" t="n">
        <f aca="false">IFERROR(IF(OR(SUMPRODUCT(--ISNUMBER(FIND({"0","1","2","3","4","5","6","7","8","9"},Z441)))&gt;0,SUMPRODUCT(--ISNUMBER(SEARCH({"http","www.","\",".pdf",".jpg",".jpeg",".png",".heic",".xls",".doc",".msg",".eml"},Z441)))&gt;0),1,0),0)</f>
        <v>0</v>
      </c>
    </row>
    <row r="442" customFormat="false" ht="39.75" hidden="false" customHeight="true" outlineLevel="0" collapsed="false">
      <c r="A442" s="57" t="s">
        <v>1070</v>
      </c>
      <c r="B442" s="57" t="s">
        <v>272</v>
      </c>
      <c r="C442" s="57" t="str">
        <f aca="false">Flights!$F$17</f>
        <v>MH0138</v>
      </c>
      <c r="D442" s="58" t="n">
        <f aca="false">Flights!$D$17</f>
        <v>46309</v>
      </c>
      <c r="E442" s="57" t="str">
        <f aca="false">Flights!$G$17&amp;"-"&amp;Flights!$H$17</f>
        <v>ADL-KUL</v>
      </c>
      <c r="F442" s="57" t="str">
        <f aca="false">Flights!$K$17</f>
        <v>EY</v>
      </c>
      <c r="G442" s="57" t="s">
        <v>411</v>
      </c>
      <c r="H442" s="57" t="s">
        <v>369</v>
      </c>
      <c r="I442" s="57" t="s">
        <v>419</v>
      </c>
      <c r="J442" s="57" t="s">
        <v>424</v>
      </c>
      <c r="K442" s="67"/>
      <c r="L442" s="67" t="s">
        <v>413</v>
      </c>
      <c r="M442" s="67"/>
      <c r="N442" s="67" t="s">
        <v>374</v>
      </c>
      <c r="O442" s="67" t="s">
        <v>414</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file",IF(BL442=0,"INVALID – evidence needs a traceable reference (number, file name or link)",IF(OR(LEN(AX442)&lt;2,ISNUMBER(MATCH(AX442,L_Placeholder,0))),"INVALID – verifier missing",IF(AX442=AU442,"INVALID – verifier must be someone other than the PIC",IF(BH442=1,"INVALID – result not yet available (awaiting / TBC)",IF(AND(AQ442=1,OR(OR(LEN(AY442)&lt;3,ISNUMBER(MATCH(AY442,L_Placeholder,0))),BJ442=1)),"INVALID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CA","")&amp;IF(AND(LEN(BA442)&gt;=2,ISNA(MATCH(BA442,L_Placeholder,0)),TRIM(AB442)=""),"INVALID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")))/(LEN(L_PendNeg)+1)),1,0),1)</f>
        <v>0</v>
      </c>
      <c r="BK442" s="61" t="n">
        <f aca="false">IFERROR(IF(SUMPRODUCT((LEN(BF442)-LEN(SUBSTITUTE(BF442," "&amp;L_PendStrict&amp;" "," ")))/(LEN(L_PendStrict)+1))&gt;SUMPRODUCT((LEN(BF442)-LEN(SUBSTITUTE(BF442," "&amp;L_PendNeg&amp;" "," ")))/(LEN(L_PendNeg)+1)),1,0),1)</f>
        <v>0</v>
      </c>
      <c r="BL442" s="61" t="n">
        <f aca="false">IFERROR(IF(OR(SUMPRODUCT(--ISNUMBER(FIND({"0","1","2","3","4","5","6","7","8","9"},Z442)))&gt;0,SUMPRODUCT(--ISNUMBER(SEARCH({"http","www.","\",".pdf",".jpg",".jpeg",".png",".heic",".xls",".doc",".msg",".eml"},Z442)))&gt;0),1,0),0)</f>
        <v>0</v>
      </c>
    </row>
    <row r="443" customFormat="false" ht="78.75" hidden="false" customHeight="true" outlineLevel="0" collapsed="false">
      <c r="A443" s="57" t="s">
        <v>1071</v>
      </c>
      <c r="B443" s="57" t="s">
        <v>272</v>
      </c>
      <c r="C443" s="57" t="str">
        <f aca="false">Flights!$F$17</f>
        <v>MH0138</v>
      </c>
      <c r="D443" s="58" t="n">
        <f aca="false">Flights!$D$17</f>
        <v>46309</v>
      </c>
      <c r="E443" s="57" t="str">
        <f aca="false">Flights!$G$17&amp;"-"&amp;Flights!$H$17</f>
        <v>ADL-KUL</v>
      </c>
      <c r="F443" s="57" t="str">
        <f aca="false">Flights!$K$17</f>
        <v>EY</v>
      </c>
      <c r="G443" s="57" t="s">
        <v>411</v>
      </c>
      <c r="H443" s="57" t="s">
        <v>369</v>
      </c>
      <c r="I443" s="57" t="s">
        <v>419</v>
      </c>
      <c r="J443" s="57" t="s">
        <v>426</v>
      </c>
      <c r="K443" s="67" t="s">
        <v>1002</v>
      </c>
      <c r="L443" s="67" t="s">
        <v>413</v>
      </c>
      <c r="M443" s="67"/>
      <c r="N443" s="67" t="s">
        <v>374</v>
      </c>
      <c r="O443" s="67" t="s">
        <v>414</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file",IF(BL443=0,"INVALID – evidence needs a traceable reference (number, file name or link)",IF(OR(LEN(AX443)&lt;2,ISNUMBER(MATCH(AX443,L_Placeholder,0))),"INVALID – verifier missing",IF(AX443=AU443,"INVALID – verifier must be someone other than the PIC",IF(BH443=1,"INVALID – result not yet available (awaiting / TBC)",IF(AND(AQ443=1,OR(OR(LEN(AY443)&lt;3,ISNUMBER(MATCH(AY443,L_Placeholder,0))),BJ443=1)),"INVALID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CA","")&amp;IF(AND(LEN(BA443)&gt;=2,ISNA(MATCH(BA443,L_Placeholder,0)),TRIM(AB443)=""),"INVALID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")))/(LEN(L_PendNeg)+1)),1,0),1)</f>
        <v>0</v>
      </c>
      <c r="BK443" s="61" t="n">
        <f aca="false">IFERROR(IF(SUMPRODUCT((LEN(BF443)-LEN(SUBSTITUTE(BF443," "&amp;L_PendStrict&amp;" "," ")))/(LEN(L_PendStrict)+1))&gt;SUMPRODUCT((LEN(BF443)-LEN(SUBSTITUTE(BF443," "&amp;L_PendNeg&amp;" "," ")))/(LEN(L_PendNeg)+1)),1,0),1)</f>
        <v>0</v>
      </c>
      <c r="BL443" s="61" t="n">
        <f aca="false">IFERROR(IF(OR(SUMPRODUCT(--ISNUMBER(FIND({"0","1","2","3","4","5","6","7","8","9"},Z443)))&gt;0,SUMPRODUCT(--ISNUMBER(SEARCH({"http","www.","\",".pdf",".jpg",".jpeg",".png",".heic",".xls",".doc",".msg",".eml"},Z443)))&gt;0),1,0),0)</f>
        <v>0</v>
      </c>
    </row>
    <row r="444" customFormat="false" ht="39.75" hidden="false" customHeight="true" outlineLevel="0" collapsed="false">
      <c r="A444" s="57" t="s">
        <v>1072</v>
      </c>
      <c r="B444" s="57" t="s">
        <v>272</v>
      </c>
      <c r="C444" s="57" t="str">
        <f aca="false">Flights!$F$17</f>
        <v>MH0138</v>
      </c>
      <c r="D444" s="58" t="n">
        <f aca="false">Flights!$D$17</f>
        <v>46309</v>
      </c>
      <c r="E444" s="57" t="str">
        <f aca="false">Flights!$G$17&amp;"-"&amp;Flights!$H$17</f>
        <v>ADL-KUL</v>
      </c>
      <c r="F444" s="57" t="str">
        <f aca="false">Flights!$K$17</f>
        <v>EY</v>
      </c>
      <c r="G444" s="57" t="s">
        <v>411</v>
      </c>
      <c r="H444" s="57" t="s">
        <v>369</v>
      </c>
      <c r="I444" s="57" t="s">
        <v>419</v>
      </c>
      <c r="J444" s="57" t="s">
        <v>429</v>
      </c>
      <c r="K444" s="67"/>
      <c r="L444" s="67" t="s">
        <v>413</v>
      </c>
      <c r="M444" s="67"/>
      <c r="N444" s="67" t="s">
        <v>374</v>
      </c>
      <c r="O444" s="67" t="s">
        <v>414</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file",IF(BL444=0,"INVALID – evidence needs a traceable reference (number, file name or link)",IF(OR(LEN(AX444)&lt;2,ISNUMBER(MATCH(AX444,L_Placeholder,0))),"INVALID – verifier missing",IF(AX444=AU444,"INVALID – verifier must be someone other than the PIC",IF(BH444=1,"INVALID – result not yet available (awaiting / TBC)",IF(AND(AQ444=1,OR(OR(LEN(AY444)&lt;3,ISNUMBER(MATCH(AY444,L_Placeholder,0))),BJ444=1)),"INVALID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CA","")&amp;IF(AND(LEN(BA444)&gt;=2,ISNA(MATCH(BA444,L_Placeholder,0)),TRIM(AB444)=""),"INVALID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")))/(LEN(L_PendNeg)+1)),1,0),1)</f>
        <v>0</v>
      </c>
      <c r="BK444" s="61" t="n">
        <f aca="false">IFERROR(IF(SUMPRODUCT((LEN(BF444)-LEN(SUBSTITUTE(BF444," "&amp;L_PendStrict&amp;" "," ")))/(LEN(L_PendStrict)+1))&gt;SUMPRODUCT((LEN(BF444)-LEN(SUBSTITUTE(BF444," "&amp;L_PendNeg&amp;" "," ")))/(LEN(L_PendNeg)+1)),1,0),1)</f>
        <v>0</v>
      </c>
      <c r="BL444" s="61" t="n">
        <f aca="false">IFERROR(IF(OR(SUMPRODUCT(--ISNUMBER(FIND({"0","1","2","3","4","5","6","7","8","9"},Z444)))&gt;0,SUMPRODUCT(--ISNUMBER(SEARCH({"http","www.","\",".pdf",".jpg",".jpeg",".png",".heic",".xls",".doc",".msg",".eml"},Z444)))&gt;0),1,0),0)</f>
        <v>0</v>
      </c>
    </row>
    <row r="445" customFormat="false" ht="78.75" hidden="false" customHeight="true" outlineLevel="0" collapsed="false">
      <c r="A445" s="57" t="s">
        <v>1073</v>
      </c>
      <c r="B445" s="57" t="s">
        <v>272</v>
      </c>
      <c r="C445" s="57" t="str">
        <f aca="false">Flights!$F$17</f>
        <v>MH0138</v>
      </c>
      <c r="D445" s="58" t="n">
        <f aca="false">Flights!$D$17</f>
        <v>46309</v>
      </c>
      <c r="E445" s="57" t="str">
        <f aca="false">Flights!$G$17&amp;"-"&amp;Flights!$H$17</f>
        <v>ADL-KUL</v>
      </c>
      <c r="F445" s="57" t="str">
        <f aca="false">Flights!$K$17</f>
        <v>EY</v>
      </c>
      <c r="G445" s="57" t="s">
        <v>411</v>
      </c>
      <c r="H445" s="57" t="s">
        <v>369</v>
      </c>
      <c r="I445" s="57" t="s">
        <v>431</v>
      </c>
      <c r="J445" s="57" t="s">
        <v>432</v>
      </c>
      <c r="K445" s="67" t="s">
        <v>433</v>
      </c>
      <c r="L445" s="67" t="s">
        <v>1005</v>
      </c>
      <c r="M445" s="67" t="s">
        <v>187</v>
      </c>
      <c r="N445" s="67" t="s">
        <v>435</v>
      </c>
      <c r="O445" s="67" t="s">
        <v>1074</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file",IF(BL445=0,"INVALID – evidence needs a traceable reference (number, file name or link)",IF(OR(LEN(AX445)&lt;2,ISNUMBER(MATCH(AX445,L_Placeholder,0))),"INVALID – verifier missing",IF(AX445=AU445,"INVALID – verifier must be someone other than the PIC",IF(BH445=1,"INVALID – result not yet available (awaiting / TBC)",IF(AND(AQ445=1,OR(OR(LEN(AY445)&lt;3,ISNUMBER(MATCH(AY445,L_Placeholder,0))),BJ445=1)),"INVALID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CA","")&amp;IF(AND(LEN(BA445)&gt;=2,ISNA(MATCH(BA445,L_Placeholder,0)),TRIM(AB445)=""),"INVALID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")))/(LEN(L_PendNeg)+1)),1,0),1)</f>
        <v>0</v>
      </c>
      <c r="BK445" s="61" t="n">
        <f aca="false">IFERROR(IF(SUMPRODUCT((LEN(BF445)-LEN(SUBSTITUTE(BF445," "&amp;L_PendStrict&amp;" "," ")))/(LEN(L_PendStrict)+1))&gt;SUMPRODUCT((LEN(BF445)-LEN(SUBSTITUTE(BF445," "&amp;L_PendNeg&amp;" "," ")))/(LEN(L_PendNeg)+1)),1,0),1)</f>
        <v>0</v>
      </c>
      <c r="BL445" s="61" t="n">
        <f aca="false">IFERROR(IF(OR(SUMPRODUCT(--ISNUMBER(FIND({"0","1","2","3","4","5","6","7","8","9"},Z445)))&gt;0,SUMPRODUCT(--ISNUMBER(SEARCH({"http","www.","\",".pdf",".jpg",".jpeg",".png",".heic",".xls",".doc",".msg",".eml"},Z445)))&gt;0),1,0),0)</f>
        <v>0</v>
      </c>
    </row>
    <row r="446" customFormat="false" ht="41.25" hidden="false" customHeight="true" outlineLevel="0" collapsed="false">
      <c r="A446" s="57" t="s">
        <v>1075</v>
      </c>
      <c r="B446" s="57" t="s">
        <v>272</v>
      </c>
      <c r="C446" s="57" t="str">
        <f aca="false">Flights!$F$17</f>
        <v>MH0138</v>
      </c>
      <c r="D446" s="58" t="n">
        <f aca="false">Flights!$D$17</f>
        <v>46309</v>
      </c>
      <c r="E446" s="57" t="str">
        <f aca="false">Flights!$G$17&amp;"-"&amp;Flights!$H$17</f>
        <v>ADL-KUL</v>
      </c>
      <c r="F446" s="57" t="str">
        <f aca="false">Flights!$K$17</f>
        <v>EY</v>
      </c>
      <c r="G446" s="57" t="s">
        <v>411</v>
      </c>
      <c r="H446" s="57" t="s">
        <v>369</v>
      </c>
      <c r="I446" s="57" t="s">
        <v>438</v>
      </c>
      <c r="J446" s="57" t="s">
        <v>439</v>
      </c>
      <c r="K446" s="67" t="s">
        <v>440</v>
      </c>
      <c r="L446" s="67" t="s">
        <v>1076</v>
      </c>
      <c r="M446" s="67" t="s">
        <v>442</v>
      </c>
      <c r="N446" s="67" t="s">
        <v>374</v>
      </c>
      <c r="O446" s="67" t="s">
        <v>1077</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file",IF(BL446=0,"INVALID – evidence needs a traceable reference (number, file name or link)",IF(OR(LEN(AX446)&lt;2,ISNUMBER(MATCH(AX446,L_Placeholder,0))),"INVALID – verifier missing",IF(AX446=AU446,"INVALID – verifier must be someone other than the PIC",IF(BH446=1,"INVALID – result not yet available (awaiting / TBC)",IF(AND(AQ446=1,OR(OR(LEN(AY446)&lt;3,ISNUMBER(MATCH(AY446,L_Placeholder,0))),BJ446=1)),"INVALID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CA","")&amp;IF(AND(LEN(BA446)&gt;=2,ISNA(MATCH(BA446,L_Placeholder,0)),TRIM(AB446)=""),"INVALID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")))/(LEN(L_PendNeg)+1)),1,0),1)</f>
        <v>0</v>
      </c>
      <c r="BK446" s="61" t="n">
        <f aca="false">IFERROR(IF(SUMPRODUCT((LEN(BF446)-LEN(SUBSTITUTE(BF446," "&amp;L_PendStrict&amp;" "," ")))/(LEN(L_PendStrict)+1))&gt;SUMPRODUCT((LEN(BF446)-LEN(SUBSTITUTE(BF446," "&amp;L_PendNeg&amp;" "," ")))/(LEN(L_PendNeg)+1)),1,0),1)</f>
        <v>0</v>
      </c>
      <c r="BL446" s="61" t="n">
        <f aca="false">IFERROR(IF(OR(SUMPRODUCT(--ISNUMBER(FIND({"0","1","2","3","4","5","6","7","8","9"},Z446)))&gt;0,SUMPRODUCT(--ISNUMBER(SEARCH({"http","www.","\",".pdf",".jpg",".jpeg",".png",".heic",".xls",".doc",".msg",".eml"},Z446)))&gt;0),1,0),0)</f>
        <v>0</v>
      </c>
    </row>
    <row r="447" customFormat="false" ht="78.75" hidden="false" customHeight="true" outlineLevel="0" collapsed="false">
      <c r="A447" s="57" t="s">
        <v>1078</v>
      </c>
      <c r="B447" s="57" t="s">
        <v>272</v>
      </c>
      <c r="C447" s="57" t="str">
        <f aca="false">Flights!$F$17</f>
        <v>MH0138</v>
      </c>
      <c r="D447" s="58" t="n">
        <f aca="false">Flights!$D$17</f>
        <v>46309</v>
      </c>
      <c r="E447" s="57" t="str">
        <f aca="false">Flights!$G$17&amp;"-"&amp;Flights!$H$17</f>
        <v>ADL-KUL</v>
      </c>
      <c r="F447" s="57" t="str">
        <f aca="false">Flights!$K$17</f>
        <v>EY</v>
      </c>
      <c r="G447" s="57" t="s">
        <v>411</v>
      </c>
      <c r="H447" s="57" t="s">
        <v>369</v>
      </c>
      <c r="I447" s="57" t="s">
        <v>438</v>
      </c>
      <c r="J447" s="57" t="s">
        <v>445</v>
      </c>
      <c r="K447" s="67" t="s">
        <v>1079</v>
      </c>
      <c r="L447" s="67" t="s">
        <v>1080</v>
      </c>
      <c r="M447" s="67" t="s">
        <v>442</v>
      </c>
      <c r="N447" s="67" t="s">
        <v>374</v>
      </c>
      <c r="O447" s="67" t="s">
        <v>1081</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file",IF(BL447=0,"INVALID – evidence needs a traceable reference (number, file name or link)",IF(OR(LEN(AX447)&lt;2,ISNUMBER(MATCH(AX447,L_Placeholder,0))),"INVALID – verifier missing",IF(AX447=AU447,"INVALID – verifier must be someone other than the PIC",IF(BH447=1,"INVALID – result not yet available (awaiting / TBC)",IF(AND(AQ447=1,OR(OR(LEN(AY447)&lt;3,ISNUMBER(MATCH(AY447,L_Placeholder,0))),BJ447=1)),"INVALID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CA","")&amp;IF(AND(LEN(BA447)&gt;=2,ISNA(MATCH(BA447,L_Placeholder,0)),TRIM(AB447)=""),"INVALID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")))/(LEN(L_PendNeg)+1)),1,0),1)</f>
        <v>0</v>
      </c>
      <c r="BK447" s="61" t="n">
        <f aca="false">IFERROR(IF(SUMPRODUCT((LEN(BF447)-LEN(SUBSTITUTE(BF447," "&amp;L_PendStrict&amp;" "," ")))/(LEN(L_PendStrict)+1))&gt;SUMPRODUCT((LEN(BF447)-LEN(SUBSTITUTE(BF447," "&amp;L_PendNeg&amp;" "," ")))/(LEN(L_PendNeg)+1)),1,0),1)</f>
        <v>0</v>
      </c>
      <c r="BL447" s="61" t="n">
        <f aca="false">IFERROR(IF(OR(SUMPRODUCT(--ISNUMBER(FIND({"0","1","2","3","4","5","6","7","8","9"},Z447)))&gt;0,SUMPRODUCT(--ISNUMBER(SEARCH({"http","www.","\",".pdf",".jpg",".jpeg",".png",".heic",".xls",".doc",".msg",".eml"},Z447)))&gt;0),1,0),0)</f>
        <v>0</v>
      </c>
    </row>
    <row r="448" customFormat="false" ht="91.5" hidden="false" customHeight="true" outlineLevel="0" collapsed="false">
      <c r="A448" s="57" t="s">
        <v>1082</v>
      </c>
      <c r="B448" s="57" t="s">
        <v>272</v>
      </c>
      <c r="C448" s="57" t="str">
        <f aca="false">Flights!$F$17</f>
        <v>MH0138</v>
      </c>
      <c r="D448" s="58" t="n">
        <f aca="false">Flights!$D$17</f>
        <v>46309</v>
      </c>
      <c r="E448" s="57" t="str">
        <f aca="false">Flights!$G$17&amp;"-"&amp;Flights!$H$17</f>
        <v>ADL-KUL</v>
      </c>
      <c r="F448" s="57" t="str">
        <f aca="false">Flights!$K$17</f>
        <v>EY</v>
      </c>
      <c r="G448" s="57" t="s">
        <v>411</v>
      </c>
      <c r="H448" s="57" t="s">
        <v>369</v>
      </c>
      <c r="I448" s="57" t="s">
        <v>625</v>
      </c>
      <c r="J448" s="57" t="s">
        <v>626</v>
      </c>
      <c r="K448" s="67" t="s">
        <v>1031</v>
      </c>
      <c r="L448" s="67" t="s">
        <v>1032</v>
      </c>
      <c r="M448" s="67" t="s">
        <v>442</v>
      </c>
      <c r="N448" s="67" t="s">
        <v>435</v>
      </c>
      <c r="O448" s="67" t="s">
        <v>1083</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file",IF(BL448=0,"INVALID – evidence needs a traceable reference (number, file name or link)",IF(OR(LEN(AX448)&lt;2,ISNUMBER(MATCH(AX448,L_Placeholder,0))),"INVALID – verifier missing",IF(AX448=AU448,"INVALID – verifier must be someone other than the PIC",IF(BH448=1,"INVALID – result not yet available (awaiting / TBC)",IF(AND(AQ448=1,OR(OR(LEN(AY448)&lt;3,ISNUMBER(MATCH(AY448,L_Placeholder,0))),BJ448=1)),"INVALID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CA","")&amp;IF(AND(LEN(BA448)&gt;=2,ISNA(MATCH(BA448,L_Placeholder,0)),TRIM(AB448)=""),"INVALID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")))/(LEN(L_PendNeg)+1)),1,0),1)</f>
        <v>0</v>
      </c>
      <c r="BK448" s="61" t="n">
        <f aca="false">IFERROR(IF(SUMPRODUCT((LEN(BF448)-LEN(SUBSTITUTE(BF448," "&amp;L_PendStrict&amp;" "," ")))/(LEN(L_PendStrict)+1))&gt;SUMPRODUCT((LEN(BF448)-LEN(SUBSTITUTE(BF448," "&amp;L_PendNeg&amp;" "," ")))/(LEN(L_PendNeg)+1)),1,0),1)</f>
        <v>0</v>
      </c>
      <c r="BL448" s="61" t="n">
        <f aca="false">IFERROR(IF(OR(SUMPRODUCT(--ISNUMBER(FIND({"0","1","2","3","4","5","6","7","8","9"},Z448)))&gt;0,SUMPRODUCT(--ISNUMBER(SEARCH({"http","www.","\",".pdf",".jpg",".jpeg",".png",".heic",".xls",".doc",".msg",".eml"},Z448)))&gt;0),1,0),0)</f>
        <v>0</v>
      </c>
    </row>
    <row r="449" customFormat="false" ht="39.75" hidden="false" customHeight="true" outlineLevel="0" collapsed="false">
      <c r="A449" s="57" t="s">
        <v>1084</v>
      </c>
      <c r="B449" s="57" t="s">
        <v>272</v>
      </c>
      <c r="C449" s="57" t="str">
        <f aca="false">Flights!$F$17</f>
        <v>MH0138</v>
      </c>
      <c r="D449" s="58" t="n">
        <f aca="false">Flights!$D$17</f>
        <v>46309</v>
      </c>
      <c r="E449" s="57" t="str">
        <f aca="false">Flights!$G$17&amp;"-"&amp;Flights!$H$17</f>
        <v>ADL-KUL</v>
      </c>
      <c r="F449" s="57" t="str">
        <f aca="false">Flights!$K$17</f>
        <v>EY</v>
      </c>
      <c r="G449" s="57" t="s">
        <v>450</v>
      </c>
      <c r="H449" s="57" t="s">
        <v>451</v>
      </c>
      <c r="I449" s="57" t="s">
        <v>370</v>
      </c>
      <c r="J449" s="57" t="s">
        <v>452</v>
      </c>
      <c r="K449" s="67" t="s">
        <v>417</v>
      </c>
      <c r="L449" s="67" t="s">
        <v>453</v>
      </c>
      <c r="M449" s="67"/>
      <c r="N449" s="67" t="s">
        <v>374</v>
      </c>
      <c r="O449" s="67" t="s">
        <v>454</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file",IF(BL449=0,"INVALID – evidence needs a traceable reference (number, file name or link)",IF(OR(LEN(AX449)&lt;2,ISNUMBER(MATCH(AX449,L_Placeholder,0))),"INVALID – verifier missing",IF(AX449=AU449,"INVALID – verifier must be someone other than the PIC",IF(BH449=1,"INVALID – result not yet available (awaiting / TBC)",IF(AND(AQ449=1,OR(OR(LEN(AY449)&lt;3,ISNUMBER(MATCH(AY449,L_Placeholder,0))),BJ449=1)),"INVALID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CA","")&amp;IF(AND(LEN(BA449)&gt;=2,ISNA(MATCH(BA449,L_Placeholder,0)),TRIM(AB449)=""),"INVALID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IFERROR(IF(OR(SUMPRODUCT(--ISNUMBER(FIND({"0","1","2","3","4","5","6","7","8","9"},Z449)))&gt;0,SUMPRODUCT(--ISNUMBER(SEARCH({"http","www.","\",".pdf",".jpg",".jpeg",".png",".heic",".xls",".doc",".msg",".eml"},Z449)))&gt;0),1,0),0)</f>
        <v>0</v>
      </c>
    </row>
    <row r="450" customFormat="false" ht="39.75" hidden="false" customHeight="true" outlineLevel="0" collapsed="false">
      <c r="A450" s="57" t="s">
        <v>1085</v>
      </c>
      <c r="B450" s="57" t="s">
        <v>272</v>
      </c>
      <c r="C450" s="57" t="str">
        <f aca="false">Flights!$F$17</f>
        <v>MH0138</v>
      </c>
      <c r="D450" s="58" t="n">
        <f aca="false">Flights!$D$17</f>
        <v>46309</v>
      </c>
      <c r="E450" s="57" t="str">
        <f aca="false">Flights!$G$17&amp;"-"&amp;Flights!$H$17</f>
        <v>ADL-KUL</v>
      </c>
      <c r="F450" s="57" t="str">
        <f aca="false">Flights!$K$17</f>
        <v>EY</v>
      </c>
      <c r="G450" s="57" t="s">
        <v>450</v>
      </c>
      <c r="H450" s="57" t="s">
        <v>451</v>
      </c>
      <c r="I450" s="57" t="s">
        <v>419</v>
      </c>
      <c r="J450" s="57" t="s">
        <v>456</v>
      </c>
      <c r="K450" s="67" t="s">
        <v>417</v>
      </c>
      <c r="L450" s="67" t="s">
        <v>453</v>
      </c>
      <c r="M450" s="67"/>
      <c r="N450" s="67" t="s">
        <v>374</v>
      </c>
      <c r="O450" s="67" t="s">
        <v>454</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file",IF(BL450=0,"INVALID – evidence needs a traceable reference (number, file name or link)",IF(OR(LEN(AX450)&lt;2,ISNUMBER(MATCH(AX450,L_Placeholder,0))),"INVALID – verifier missing",IF(AX450=AU450,"INVALID – verifier must be someone other than the PIC",IF(BH450=1,"INVALID – result not yet available (awaiting / TBC)",IF(AND(AQ450=1,OR(OR(LEN(AY450)&lt;3,ISNUMBER(MATCH(AY450,L_Placeholder,0))),BJ450=1)),"INVALID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CA","")&amp;IF(AND(LEN(BA450)&gt;=2,ISNA(MATCH(BA450,L_Placeholder,0)),TRIM(AB450)=""),"INVALID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IFERROR(IF(OR(SUMPRODUCT(--ISNUMBER(FIND({"0","1","2","3","4","5","6","7","8","9"},Z450)))&gt;0,SUMPRODUCT(--ISNUMBER(SEARCH({"http","www.","\",".pdf",".jpg",".jpeg",".png",".heic",".xls",".doc",".msg",".eml"},Z450)))&gt;0),1,0),0)</f>
        <v>0</v>
      </c>
    </row>
    <row r="451" customFormat="false" ht="41.25" hidden="false" customHeight="true" outlineLevel="0" collapsed="false">
      <c r="A451" s="57" t="s">
        <v>1086</v>
      </c>
      <c r="B451" s="57" t="s">
        <v>272</v>
      </c>
      <c r="C451" s="57" t="str">
        <f aca="false">Flights!$F$17</f>
        <v>MH0138</v>
      </c>
      <c r="D451" s="58" t="n">
        <f aca="false">Flights!$D$17</f>
        <v>46309</v>
      </c>
      <c r="E451" s="57" t="str">
        <f aca="false">Flights!$G$17&amp;"-"&amp;Flights!$H$17</f>
        <v>ADL-KUL</v>
      </c>
      <c r="F451" s="57" t="str">
        <f aca="false">Flights!$K$17</f>
        <v>EY</v>
      </c>
      <c r="G451" s="57" t="s">
        <v>450</v>
      </c>
      <c r="H451" s="57" t="s">
        <v>451</v>
      </c>
      <c r="I451" s="57" t="s">
        <v>402</v>
      </c>
      <c r="J451" s="57" t="s">
        <v>1087</v>
      </c>
      <c r="K451" s="67" t="s">
        <v>689</v>
      </c>
      <c r="L451" s="67" t="s">
        <v>690</v>
      </c>
      <c r="M451" s="67"/>
      <c r="N451" s="67" t="s">
        <v>374</v>
      </c>
      <c r="O451" s="67" t="s">
        <v>691</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file",IF(BL451=0,"INVALID – evidence needs a traceable reference (number, file name or link)",IF(OR(LEN(AX451)&lt;2,ISNUMBER(MATCH(AX451,L_Placeholder,0))),"INVALID – verifier missing",IF(AX451=AU451,"INVALID – verifier must be someone other than the PIC",IF(BH451=1,"INVALID – result not yet available (awaiting / TBC)",IF(AND(AQ451=1,OR(OR(LEN(AY451)&lt;3,ISNUMBER(MATCH(AY451,L_Placeholder,0))),BJ451=1)),"INVALID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CA","")&amp;IF(AND(LEN(BA451)&gt;=2,ISNA(MATCH(BA451,L_Placeholder,0)),TRIM(AB451)=""),"INVALID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IFERROR(IF(OR(SUMPRODUCT(--ISNUMBER(FIND({"0","1","2","3","4","5","6","7","8","9"},Z451)))&gt;0,SUMPRODUCT(--ISNUMBER(SEARCH({"http","www.","\",".pdf",".jpg",".jpeg",".png",".heic",".xls",".doc",".msg",".eml"},Z451)))&gt;0),1,0),0)</f>
        <v>0</v>
      </c>
    </row>
    <row r="452" customFormat="false" ht="54" hidden="false" customHeight="true" outlineLevel="0" collapsed="false">
      <c r="A452" s="57" t="s">
        <v>1088</v>
      </c>
      <c r="B452" s="57" t="s">
        <v>272</v>
      </c>
      <c r="C452" s="57" t="str">
        <f aca="false">Flights!$F$17</f>
        <v>MH0138</v>
      </c>
      <c r="D452" s="58" t="n">
        <f aca="false">Flights!$D$17</f>
        <v>46309</v>
      </c>
      <c r="E452" s="57" t="str">
        <f aca="false">Flights!$G$17&amp;"-"&amp;Flights!$H$17</f>
        <v>ADL-KUL</v>
      </c>
      <c r="F452" s="57" t="str">
        <f aca="false">Flights!$K$17</f>
        <v>EY</v>
      </c>
      <c r="G452" s="57" t="s">
        <v>450</v>
      </c>
      <c r="H452" s="57" t="s">
        <v>451</v>
      </c>
      <c r="I452" s="57" t="s">
        <v>431</v>
      </c>
      <c r="J452" s="57" t="s">
        <v>458</v>
      </c>
      <c r="K452" s="67" t="s">
        <v>433</v>
      </c>
      <c r="L452" s="67" t="s">
        <v>1005</v>
      </c>
      <c r="M452" s="67" t="s">
        <v>187</v>
      </c>
      <c r="N452" s="67" t="s">
        <v>435</v>
      </c>
      <c r="O452" s="67" t="s">
        <v>436</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file",IF(BL452=0,"INVALID – evidence needs a traceable reference (number, file name or link)",IF(OR(LEN(AX452)&lt;2,ISNUMBER(MATCH(AX452,L_Placeholder,0))),"INVALID – verifier missing",IF(AX452=AU452,"INVALID – verifier must be someone other than the PIC",IF(BH452=1,"INVALID – result not yet available (awaiting / TBC)",IF(AND(AQ452=1,OR(OR(LEN(AY452)&lt;3,ISNUMBER(MATCH(AY452,L_Placeholder,0))),BJ452=1)),"INVALID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CA","")&amp;IF(AND(LEN(BA452)&gt;=2,ISNA(MATCH(BA452,L_Placeholder,0)),TRIM(AB452)=""),"INVALID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IFERROR(IF(OR(SUMPRODUCT(--ISNUMBER(FIND({"0","1","2","3","4","5","6","7","8","9"},Z452)))&gt;0,SUMPRODUCT(--ISNUMBER(SEARCH({"http","www.","\",".pdf",".jpg",".jpeg",".png",".heic",".xls",".doc",".msg",".eml"},Z452)))&gt;0),1,0),0)</f>
        <v>0</v>
      </c>
    </row>
    <row r="453" customFormat="false" ht="39.75" hidden="false" customHeight="true" outlineLevel="0" collapsed="false">
      <c r="A453" s="57" t="s">
        <v>1089</v>
      </c>
      <c r="B453" s="57" t="s">
        <v>272</v>
      </c>
      <c r="C453" s="57" t="str">
        <f aca="false">Flights!$F$17</f>
        <v>MH0138</v>
      </c>
      <c r="D453" s="58" t="n">
        <f aca="false">Flights!$D$17</f>
        <v>46309</v>
      </c>
      <c r="E453" s="57" t="str">
        <f aca="false">Flights!$G$17&amp;"-"&amp;Flights!$H$17</f>
        <v>ADL-KUL</v>
      </c>
      <c r="F453" s="57" t="str">
        <f aca="false">Flights!$K$17</f>
        <v>EY</v>
      </c>
      <c r="G453" s="57" t="s">
        <v>450</v>
      </c>
      <c r="H453" s="57" t="s">
        <v>451</v>
      </c>
      <c r="I453" s="57" t="s">
        <v>438</v>
      </c>
      <c r="J453" s="57" t="s">
        <v>460</v>
      </c>
      <c r="K453" s="67" t="s">
        <v>440</v>
      </c>
      <c r="L453" s="67" t="s">
        <v>1076</v>
      </c>
      <c r="M453" s="67" t="s">
        <v>442</v>
      </c>
      <c r="N453" s="67" t="s">
        <v>374</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file",IF(BL453=0,"INVALID – evidence needs a traceable reference (number, file name or link)",IF(OR(LEN(AX453)&lt;2,ISNUMBER(MATCH(AX453,L_Placeholder,0))),"INVALID – verifier missing",IF(AX453=AU453,"INVALID – verifier must be someone other than the PIC",IF(BH453=1,"INVALID – result not yet available (awaiting / TBC)",IF(AND(AQ453=1,OR(OR(LEN(AY453)&lt;3,ISNUMBER(MATCH(AY453,L_Placeholder,0))),BJ453=1)),"INVALID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CA","")&amp;IF(AND(LEN(BA453)&gt;=2,ISNA(MATCH(BA453,L_Placeholder,0)),TRIM(AB453)=""),"INVALID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IFERROR(IF(OR(SUMPRODUCT(--ISNUMBER(FIND({"0","1","2","3","4","5","6","7","8","9"},Z453)))&gt;0,SUMPRODUCT(--ISNUMBER(SEARCH({"http","www.","\",".pdf",".jpg",".jpeg",".png",".heic",".xls",".doc",".msg",".eml"},Z453)))&gt;0),1,0),0)</f>
        <v>0</v>
      </c>
    </row>
    <row r="454" customFormat="false" ht="54" hidden="false" customHeight="true" outlineLevel="0" collapsed="false">
      <c r="A454" s="57" t="s">
        <v>1090</v>
      </c>
      <c r="B454" s="57" t="s">
        <v>272</v>
      </c>
      <c r="C454" s="57" t="str">
        <f aca="false">Flights!$F$17</f>
        <v>MH0138</v>
      </c>
      <c r="D454" s="58" t="n">
        <f aca="false">Flights!$D$17</f>
        <v>46309</v>
      </c>
      <c r="E454" s="57" t="str">
        <f aca="false">Flights!$G$17&amp;"-"&amp;Flights!$H$17</f>
        <v>ADL-KUL</v>
      </c>
      <c r="F454" s="57" t="str">
        <f aca="false">Flights!$K$17</f>
        <v>EY</v>
      </c>
      <c r="G454" s="57" t="s">
        <v>450</v>
      </c>
      <c r="H454" s="57" t="s">
        <v>451</v>
      </c>
      <c r="I454" s="57" t="s">
        <v>438</v>
      </c>
      <c r="J454" s="57" t="s">
        <v>462</v>
      </c>
      <c r="K454" s="67" t="s">
        <v>1079</v>
      </c>
      <c r="L454" s="67" t="s">
        <v>1080</v>
      </c>
      <c r="M454" s="67" t="s">
        <v>442</v>
      </c>
      <c r="N454" s="67" t="s">
        <v>374</v>
      </c>
      <c r="O454" s="67" t="s">
        <v>1091</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file",IF(BL454=0,"INVALID – evidence needs a traceable reference (number, file name or link)",IF(OR(LEN(AX454)&lt;2,ISNUMBER(MATCH(AX454,L_Placeholder,0))),"INVALID – verifier missing",IF(AX454=AU454,"INVALID – verifier must be someone other than the PIC",IF(BH454=1,"INVALID – result not yet available (awaiting / TBC)",IF(AND(AQ454=1,OR(OR(LEN(AY454)&lt;3,ISNUMBER(MATCH(AY454,L_Placeholder,0))),BJ454=1)),"INVALID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CA","")&amp;IF(AND(LEN(BA454)&gt;=2,ISNA(MATCH(BA454,L_Placeholder,0)),TRIM(AB454)=""),"INVALID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IFERROR(IF(OR(SUMPRODUCT(--ISNUMBER(FIND({"0","1","2","3","4","5","6","7","8","9"},Z454)))&gt;0,SUMPRODUCT(--ISNUMBER(SEARCH({"http","www.","\",".pdf",".jpg",".jpeg",".png",".heic",".xls",".doc",".msg",".eml"},Z454)))&gt;0),1,0),0)</f>
        <v>0</v>
      </c>
    </row>
    <row r="455" customFormat="false" ht="54" hidden="false" customHeight="true" outlineLevel="0" collapsed="false">
      <c r="A455" s="57" t="s">
        <v>1092</v>
      </c>
      <c r="B455" s="57" t="s">
        <v>272</v>
      </c>
      <c r="C455" s="57" t="str">
        <f aca="false">Flights!$F$17</f>
        <v>MH0138</v>
      </c>
      <c r="D455" s="58" t="n">
        <f aca="false">Flights!$D$17</f>
        <v>46309</v>
      </c>
      <c r="E455" s="57" t="str">
        <f aca="false">Flights!$G$17&amp;"-"&amp;Flights!$H$17</f>
        <v>ADL-KUL</v>
      </c>
      <c r="F455" s="57" t="str">
        <f aca="false">Flights!$K$17</f>
        <v>EY</v>
      </c>
      <c r="G455" s="57" t="s">
        <v>450</v>
      </c>
      <c r="H455" s="57" t="s">
        <v>451</v>
      </c>
      <c r="I455" s="57" t="s">
        <v>625</v>
      </c>
      <c r="J455" s="57" t="s">
        <v>650</v>
      </c>
      <c r="K455" s="67" t="s">
        <v>1031</v>
      </c>
      <c r="L455" s="67" t="s">
        <v>1032</v>
      </c>
      <c r="M455" s="67" t="s">
        <v>442</v>
      </c>
      <c r="N455" s="67" t="s">
        <v>435</v>
      </c>
      <c r="O455" s="67" t="s">
        <v>1093</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file",IF(BL455=0,"INVALID – evidence needs a traceable reference (number, file name or link)",IF(OR(LEN(AX455)&lt;2,ISNUMBER(MATCH(AX455,L_Placeholder,0))),"INVALID – verifier missing",IF(AX455=AU455,"INVALID – verifier must be someone other than the PIC",IF(BH455=1,"INVALID – result not yet available (awaiting / TBC)",IF(AND(AQ455=1,OR(OR(LEN(AY455)&lt;3,ISNUMBER(MATCH(AY455,L_Placeholder,0))),BJ455=1)),"INVALID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CA","")&amp;IF(AND(LEN(BA455)&gt;=2,ISNA(MATCH(BA455,L_Placeholder,0)),TRIM(AB455)=""),"INVALID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IFERROR(IF(OR(SUMPRODUCT(--ISNUMBER(FIND({"0","1","2","3","4","5","6","7","8","9"},Z455)))&gt;0,SUMPRODUCT(--ISNUMBER(SEARCH({"http","www.","\",".pdf",".jpg",".jpeg",".png",".heic",".xls",".doc",".msg",".eml"},Z455)))&gt;0),1,0),0)</f>
        <v>0</v>
      </c>
    </row>
    <row r="456" customFormat="false" ht="39.75" hidden="false" customHeight="true" outlineLevel="0" collapsed="false">
      <c r="A456" s="57" t="s">
        <v>1094</v>
      </c>
      <c r="B456" s="57" t="s">
        <v>276</v>
      </c>
      <c r="C456" s="57" t="str">
        <f aca="false">Flights!$F$18</f>
        <v>MH0004</v>
      </c>
      <c r="D456" s="58" t="n">
        <f aca="false">Flights!$D$18</f>
        <v>46310</v>
      </c>
      <c r="E456" s="57" t="str">
        <f aca="false">Flights!$G$18&amp;"-"&amp;Flights!$H$18</f>
        <v>KUL-LHR</v>
      </c>
      <c r="F456" s="57" t="str">
        <f aca="false">Flights!$K$18</f>
        <v>EY</v>
      </c>
      <c r="G456" s="57" t="s">
        <v>81</v>
      </c>
      <c r="H456" s="57" t="s">
        <v>369</v>
      </c>
      <c r="I456" s="57" t="s">
        <v>370</v>
      </c>
      <c r="J456" s="57" t="s">
        <v>371</v>
      </c>
      <c r="K456" s="67" t="s">
        <v>372</v>
      </c>
      <c r="L456" s="67" t="s">
        <v>373</v>
      </c>
      <c r="M456" s="67"/>
      <c r="N456" s="67" t="s">
        <v>374</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file",IF(BL456=0,"INVALID – evidence needs a traceable reference (number, file name or link)",IF(OR(LEN(AX456)&lt;2,ISNUMBER(MATCH(AX456,L_Placeholder,0))),"INVALID – verifier missing",IF(AX456=AU456,"INVALID – verifier must be someone other than the PIC",IF(BH456=1,"INVALID – result not yet available (awaiting / TBC)",IF(AND(AQ456=1,OR(OR(LEN(AY456)&lt;3,ISNUMBER(MATCH(AY456,L_Placeholder,0))),BJ456=1)),"INVALID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CA","")&amp;IF(AND(LEN(BA456)&gt;=2,ISNA(MATCH(BA456,L_Placeholder,0)),TRIM(AB456)=""),"INVALID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")))/(LEN(L_PendNeg)+1)),1,0),1)</f>
        <v>0</v>
      </c>
      <c r="BK456" s="61" t="n">
        <f aca="false">IFERROR(IF(SUMPRODUCT((LEN(BF456)-LEN(SUBSTITUTE(BF456," "&amp;L_PendStrict&amp;" "," ")))/(LEN(L_PendStrict)+1))&gt;SUMPRODUCT((LEN(BF456)-LEN(SUBSTITUTE(BF456," "&amp;L_PendNeg&amp;" "," ")))/(LEN(L_PendNeg)+1)),1,0),1)</f>
        <v>0</v>
      </c>
      <c r="BL456" s="61" t="n">
        <f aca="false">IFERROR(IF(OR(SUMPRODUCT(--ISNUMBER(FIND({"0","1","2","3","4","5","6","7","8","9"},Z456)))&gt;0,SUMPRODUCT(--ISNUMBER(SEARCH({"http","www.","\",".pdf",".jpg",".jpeg",".png",".heic",".xls",".doc",".msg",".eml"},Z456)))&gt;0),1,0),0)</f>
        <v>0</v>
      </c>
    </row>
    <row r="457" customFormat="false" ht="39.75" hidden="false" customHeight="true" outlineLevel="0" collapsed="false">
      <c r="A457" s="57" t="s">
        <v>1095</v>
      </c>
      <c r="B457" s="57" t="s">
        <v>276</v>
      </c>
      <c r="C457" s="57" t="str">
        <f aca="false">Flights!$F$18</f>
        <v>MH0004</v>
      </c>
      <c r="D457" s="58" t="n">
        <f aca="false">Flights!$D$18</f>
        <v>46310</v>
      </c>
      <c r="E457" s="57" t="str">
        <f aca="false">Flights!$G$18&amp;"-"&amp;Flights!$H$18</f>
        <v>KUL-LHR</v>
      </c>
      <c r="F457" s="57" t="str">
        <f aca="false">Flights!$K$18</f>
        <v>EY</v>
      </c>
      <c r="G457" s="57" t="s">
        <v>81</v>
      </c>
      <c r="H457" s="57" t="s">
        <v>369</v>
      </c>
      <c r="I457" s="57" t="s">
        <v>376</v>
      </c>
      <c r="J457" s="57" t="s">
        <v>377</v>
      </c>
      <c r="K457" s="67" t="s">
        <v>378</v>
      </c>
      <c r="L457" s="67" t="s">
        <v>373</v>
      </c>
      <c r="M457" s="67"/>
      <c r="N457" s="67" t="s">
        <v>374</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file",IF(BL457=0,"INVALID – evidence needs a traceable reference (number, file name or link)",IF(OR(LEN(AX457)&lt;2,ISNUMBER(MATCH(AX457,L_Placeholder,0))),"INVALID – verifier missing",IF(AX457=AU457,"INVALID – verifier must be someone other than the PIC",IF(BH457=1,"INVALID – result not yet available (awaiting / TBC)",IF(AND(AQ457=1,OR(OR(LEN(AY457)&lt;3,ISNUMBER(MATCH(AY457,L_Placeholder,0))),BJ457=1)),"INVALID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CA","")&amp;IF(AND(LEN(BA457)&gt;=2,ISNA(MATCH(BA457,L_Placeholder,0)),TRIM(AB457)=""),"INVALID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")))/(LEN(L_PendNeg)+1)),1,0),1)</f>
        <v>0</v>
      </c>
      <c r="BK457" s="61" t="n">
        <f aca="false">IFERROR(IF(SUMPRODUCT((LEN(BF457)-LEN(SUBSTITUTE(BF457," "&amp;L_PendStrict&amp;" "," ")))/(LEN(L_PendStrict)+1))&gt;SUMPRODUCT((LEN(BF457)-LEN(SUBSTITUTE(BF457," "&amp;L_PendNeg&amp;" "," ")))/(LEN(L_PendNeg)+1)),1,0),1)</f>
        <v>0</v>
      </c>
      <c r="BL457" s="61" t="n">
        <f aca="false">IFERROR(IF(OR(SUMPRODUCT(--ISNUMBER(FIND({"0","1","2","3","4","5","6","7","8","9"},Z457)))&gt;0,SUMPRODUCT(--ISNUMBER(SEARCH({"http","www.","\",".pdf",".jpg",".jpeg",".png",".heic",".xls",".doc",".msg",".eml"},Z457)))&gt;0),1,0),0)</f>
        <v>0</v>
      </c>
    </row>
    <row r="458" customFormat="false" ht="41.25" hidden="false" customHeight="true" outlineLevel="0" collapsed="false">
      <c r="A458" s="57" t="s">
        <v>1096</v>
      </c>
      <c r="B458" s="57" t="s">
        <v>276</v>
      </c>
      <c r="C458" s="57" t="str">
        <f aca="false">Flights!$F$18</f>
        <v>MH0004</v>
      </c>
      <c r="D458" s="58" t="n">
        <f aca="false">Flights!$D$18</f>
        <v>46310</v>
      </c>
      <c r="E458" s="57" t="str">
        <f aca="false">Flights!$G$18&amp;"-"&amp;Flights!$H$18</f>
        <v>KUL-LHR</v>
      </c>
      <c r="F458" s="57" t="str">
        <f aca="false">Flights!$K$18</f>
        <v>EY</v>
      </c>
      <c r="G458" s="57" t="s">
        <v>81</v>
      </c>
      <c r="H458" s="57" t="s">
        <v>369</v>
      </c>
      <c r="I458" s="57" t="s">
        <v>380</v>
      </c>
      <c r="J458" s="57" t="s">
        <v>381</v>
      </c>
      <c r="K458" s="67" t="s">
        <v>382</v>
      </c>
      <c r="L458" s="67" t="s">
        <v>373</v>
      </c>
      <c r="M458" s="67"/>
      <c r="N458" s="67" t="str">
        <f aca="false">IF(TRIM(Flights!$L$18)="A339","Required","N/A – rule")</f>
        <v>N/A – rule</v>
      </c>
      <c r="O458" s="67" t="s">
        <v>383</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file",IF(BL458=0,"INVALID – evidence needs a traceable reference (number, file name or link)",IF(OR(LEN(AX458)&lt;2,ISNUMBER(MATCH(AX458,L_Placeholder,0))),"INVALID – verifier missing",IF(AX458=AU458,"INVALID – verifier must be someone other than the PIC",IF(BH458=1,"INVALID – result not yet available (awaiting / TBC)",IF(AND(AQ458=1,OR(OR(LEN(AY458)&lt;3,ISNUMBER(MATCH(AY458,L_Placeholder,0))),BJ458=1)),"INVALID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CA","")&amp;IF(AND(LEN(BA458)&gt;=2,ISNA(MATCH(BA458,L_Placeholder,0)),TRIM(AB458)=""),"INVALID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")))/(LEN(L_PendNeg)+1)),1,0),1)</f>
        <v>0</v>
      </c>
      <c r="BK458" s="61" t="n">
        <f aca="false">IFERROR(IF(SUMPRODUCT((LEN(BF458)-LEN(SUBSTITUTE(BF458," "&amp;L_PendStrict&amp;" "," ")))/(LEN(L_PendStrict)+1))&gt;SUMPRODUCT((LEN(BF458)-LEN(SUBSTITUTE(BF458," "&amp;L_PendNeg&amp;" "," ")))/(LEN(L_PendNeg)+1)),1,0),1)</f>
        <v>0</v>
      </c>
      <c r="BL458" s="61" t="n">
        <f aca="false">IFERROR(IF(OR(SUMPRODUCT(--ISNUMBER(FIND({"0","1","2","3","4","5","6","7","8","9"},Z458)))&gt;0,SUMPRODUCT(--ISNUMBER(SEARCH({"http","www.","\",".pdf",".jpg",".jpeg",".png",".heic",".xls",".doc",".msg",".eml"},Z458)))&gt;0),1,0),0)</f>
        <v>0</v>
      </c>
    </row>
    <row r="459" customFormat="false" ht="39.75" hidden="false" customHeight="true" outlineLevel="0" collapsed="false">
      <c r="A459" s="57" t="s">
        <v>1097</v>
      </c>
      <c r="B459" s="57" t="s">
        <v>276</v>
      </c>
      <c r="C459" s="57" t="str">
        <f aca="false">Flights!$F$18</f>
        <v>MH0004</v>
      </c>
      <c r="D459" s="58" t="n">
        <f aca="false">Flights!$D$18</f>
        <v>46310</v>
      </c>
      <c r="E459" s="57" t="str">
        <f aca="false">Flights!$G$18&amp;"-"&amp;Flights!$H$18</f>
        <v>KUL-LHR</v>
      </c>
      <c r="F459" s="57" t="str">
        <f aca="false">Flights!$K$18</f>
        <v>EY</v>
      </c>
      <c r="G459" s="57" t="s">
        <v>81</v>
      </c>
      <c r="H459" s="57" t="s">
        <v>369</v>
      </c>
      <c r="I459" s="57" t="s">
        <v>385</v>
      </c>
      <c r="J459" s="57" t="s">
        <v>386</v>
      </c>
      <c r="K459" s="67" t="s">
        <v>387</v>
      </c>
      <c r="L459" s="67" t="s">
        <v>373</v>
      </c>
      <c r="M459" s="67"/>
      <c r="N459" s="67" t="s">
        <v>374</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file",IF(BL459=0,"INVALID – evidence needs a traceable reference (number, file name or link)",IF(OR(LEN(AX459)&lt;2,ISNUMBER(MATCH(AX459,L_Placeholder,0))),"INVALID – verifier missing",IF(AX459=AU459,"INVALID – verifier must be someone other than the PIC",IF(BH459=1,"INVALID – result not yet available (awaiting / TBC)",IF(AND(AQ459=1,OR(OR(LEN(AY459)&lt;3,ISNUMBER(MATCH(AY459,L_Placeholder,0))),BJ459=1)),"INVALID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CA","")&amp;IF(AND(LEN(BA459)&gt;=2,ISNA(MATCH(BA459,L_Placeholder,0)),TRIM(AB459)=""),"INVALID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")))/(LEN(L_PendNeg)+1)),1,0),1)</f>
        <v>0</v>
      </c>
      <c r="BK459" s="61" t="n">
        <f aca="false">IFERROR(IF(SUMPRODUCT((LEN(BF459)-LEN(SUBSTITUTE(BF459," "&amp;L_PendStrict&amp;" "," ")))/(LEN(L_PendStrict)+1))&gt;SUMPRODUCT((LEN(BF459)-LEN(SUBSTITUTE(BF459," "&amp;L_PendNeg&amp;" "," ")))/(LEN(L_PendNeg)+1)),1,0),1)</f>
        <v>0</v>
      </c>
      <c r="BL459" s="61" t="n">
        <f aca="false">IFERROR(IF(OR(SUMPRODUCT(--ISNUMBER(FIND({"0","1","2","3","4","5","6","7","8","9"},Z459)))&gt;0,SUMPRODUCT(--ISNUMBER(SEARCH({"http","www.","\",".pdf",".jpg",".jpeg",".png",".heic",".xls",".doc",".msg",".eml"},Z459)))&gt;0),1,0),0)</f>
        <v>0</v>
      </c>
    </row>
    <row r="460" customFormat="false" ht="39.75" hidden="false" customHeight="true" outlineLevel="0" collapsed="false">
      <c r="A460" s="57" t="s">
        <v>1098</v>
      </c>
      <c r="B460" s="57" t="s">
        <v>276</v>
      </c>
      <c r="C460" s="57" t="str">
        <f aca="false">Flights!$F$18</f>
        <v>MH0004</v>
      </c>
      <c r="D460" s="58" t="n">
        <f aca="false">Flights!$D$18</f>
        <v>46310</v>
      </c>
      <c r="E460" s="57" t="str">
        <f aca="false">Flights!$G$18&amp;"-"&amp;Flights!$H$18</f>
        <v>KUL-LHR</v>
      </c>
      <c r="F460" s="57" t="str">
        <f aca="false">Flights!$K$18</f>
        <v>EY</v>
      </c>
      <c r="G460" s="57" t="s">
        <v>81</v>
      </c>
      <c r="H460" s="57" t="s">
        <v>369</v>
      </c>
      <c r="I460" s="57" t="s">
        <v>389</v>
      </c>
      <c r="J460" s="57" t="s">
        <v>390</v>
      </c>
      <c r="K460" s="67" t="s">
        <v>391</v>
      </c>
      <c r="L460" s="67" t="s">
        <v>373</v>
      </c>
      <c r="M460" s="67"/>
      <c r="N460" s="67" t="s">
        <v>374</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file",IF(BL460=0,"INVALID – evidence needs a traceable reference (number, file name or link)",IF(OR(LEN(AX460)&lt;2,ISNUMBER(MATCH(AX460,L_Placeholder,0))),"INVALID – verifier missing",IF(AX460=AU460,"INVALID – verifier must be someone other than the PIC",IF(BH460=1,"INVALID – result not yet available (awaiting / TBC)",IF(AND(AQ460=1,OR(OR(LEN(AY460)&lt;3,ISNUMBER(MATCH(AY460,L_Placeholder,0))),BJ460=1)),"INVALID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CA","")&amp;IF(AND(LEN(BA460)&gt;=2,ISNA(MATCH(BA460,L_Placeholder,0)),TRIM(AB460)=""),"INVALID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")))/(LEN(L_PendNeg)+1)),1,0),1)</f>
        <v>0</v>
      </c>
      <c r="BK460" s="61" t="n">
        <f aca="false">IFERROR(IF(SUMPRODUCT((LEN(BF460)-LEN(SUBSTITUTE(BF460," "&amp;L_PendStrict&amp;" "," ")))/(LEN(L_PendStrict)+1))&gt;SUMPRODUCT((LEN(BF460)-LEN(SUBSTITUTE(BF460," "&amp;L_PendNeg&amp;" "," ")))/(LEN(L_PendNeg)+1)),1,0),1)</f>
        <v>0</v>
      </c>
      <c r="BL460" s="61" t="n">
        <f aca="false">IFERROR(IF(OR(SUMPRODUCT(--ISNUMBER(FIND({"0","1","2","3","4","5","6","7","8","9"},Z460)))&gt;0,SUMPRODUCT(--ISNUMBER(SEARCH({"http","www.","\",".pdf",".jpg",".jpeg",".png",".heic",".xls",".doc",".msg",".eml"},Z460)))&gt;0),1,0),0)</f>
        <v>0</v>
      </c>
    </row>
    <row r="461" customFormat="false" ht="39.75" hidden="false" customHeight="true" outlineLevel="0" collapsed="false">
      <c r="A461" s="57" t="s">
        <v>1099</v>
      </c>
      <c r="B461" s="57" t="s">
        <v>276</v>
      </c>
      <c r="C461" s="57" t="str">
        <f aca="false">Flights!$F$18</f>
        <v>MH0004</v>
      </c>
      <c r="D461" s="58" t="n">
        <f aca="false">Flights!$D$18</f>
        <v>46310</v>
      </c>
      <c r="E461" s="57" t="str">
        <f aca="false">Flights!$G$18&amp;"-"&amp;Flights!$H$18</f>
        <v>KUL-LHR</v>
      </c>
      <c r="F461" s="57" t="str">
        <f aca="false">Flights!$K$18</f>
        <v>EY</v>
      </c>
      <c r="G461" s="57" t="s">
        <v>81</v>
      </c>
      <c r="H461" s="57" t="s">
        <v>369</v>
      </c>
      <c r="I461" s="57" t="s">
        <v>389</v>
      </c>
      <c r="J461" s="57" t="s">
        <v>393</v>
      </c>
      <c r="K461" s="67" t="s">
        <v>394</v>
      </c>
      <c r="L461" s="67" t="s">
        <v>373</v>
      </c>
      <c r="M461" s="67"/>
      <c r="N461" s="67" t="s">
        <v>374</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file",IF(BL461=0,"INVALID – evidence needs a traceable reference (number, file name or link)",IF(OR(LEN(AX461)&lt;2,ISNUMBER(MATCH(AX461,L_Placeholder,0))),"INVALID – verifier missing",IF(AX461=AU461,"INVALID – verifier must be someone other than the PIC",IF(BH461=1,"INVALID – result not yet available (awaiting / TBC)",IF(AND(AQ461=1,OR(OR(LEN(AY461)&lt;3,ISNUMBER(MATCH(AY461,L_Placeholder,0))),BJ461=1)),"INVALID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CA","")&amp;IF(AND(LEN(BA461)&gt;=2,ISNA(MATCH(BA461,L_Placeholder,0)),TRIM(AB461)=""),"INVALID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")))/(LEN(L_PendNeg)+1)),1,0),1)</f>
        <v>0</v>
      </c>
      <c r="BK461" s="61" t="n">
        <f aca="false">IFERROR(IF(SUMPRODUCT((LEN(BF461)-LEN(SUBSTITUTE(BF461," "&amp;L_PendStrict&amp;" "," ")))/(LEN(L_PendStrict)+1))&gt;SUMPRODUCT((LEN(BF461)-LEN(SUBSTITUTE(BF461," "&amp;L_PendNeg&amp;" "," ")))/(LEN(L_PendNeg)+1)),1,0),1)</f>
        <v>0</v>
      </c>
      <c r="BL461" s="61" t="n">
        <f aca="false">IFERROR(IF(OR(SUMPRODUCT(--ISNUMBER(FIND({"0","1","2","3","4","5","6","7","8","9"},Z461)))&gt;0,SUMPRODUCT(--ISNUMBER(SEARCH({"http","www.","\",".pdf",".jpg",".jpeg",".png",".heic",".xls",".doc",".msg",".eml"},Z461)))&gt;0),1,0),0)</f>
        <v>0</v>
      </c>
    </row>
    <row r="462" customFormat="false" ht="39.75" hidden="false" customHeight="true" outlineLevel="0" collapsed="false">
      <c r="A462" s="57" t="s">
        <v>1100</v>
      </c>
      <c r="B462" s="57" t="s">
        <v>276</v>
      </c>
      <c r="C462" s="57" t="str">
        <f aca="false">Flights!$F$18</f>
        <v>MH0004</v>
      </c>
      <c r="D462" s="58" t="n">
        <f aca="false">Flights!$D$18</f>
        <v>46310</v>
      </c>
      <c r="E462" s="57" t="str">
        <f aca="false">Flights!$G$18&amp;"-"&amp;Flights!$H$18</f>
        <v>KUL-LHR</v>
      </c>
      <c r="F462" s="57" t="str">
        <f aca="false">Flights!$K$18</f>
        <v>EY</v>
      </c>
      <c r="G462" s="57" t="s">
        <v>81</v>
      </c>
      <c r="H462" s="57" t="s">
        <v>369</v>
      </c>
      <c r="I462" s="57" t="s">
        <v>396</v>
      </c>
      <c r="J462" s="57" t="s">
        <v>397</v>
      </c>
      <c r="K462" s="67" t="s">
        <v>398</v>
      </c>
      <c r="L462" s="67" t="s">
        <v>373</v>
      </c>
      <c r="M462" s="67"/>
      <c r="N462" s="67" t="s">
        <v>374</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file",IF(BL462=0,"INVALID – evidence needs a traceable reference (number, file name or link)",IF(OR(LEN(AX462)&lt;2,ISNUMBER(MATCH(AX462,L_Placeholder,0))),"INVALID – verifier missing",IF(AX462=AU462,"INVALID – verifier must be someone other than the PIC",IF(BH462=1,"INVALID – result not yet available (awaiting / TBC)",IF(AND(AQ462=1,OR(OR(LEN(AY462)&lt;3,ISNUMBER(MATCH(AY462,L_Placeholder,0))),BJ462=1)),"INVALID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CA","")&amp;IF(AND(LEN(BA462)&gt;=2,ISNA(MATCH(BA462,L_Placeholder,0)),TRIM(AB462)=""),"INVALID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")))/(LEN(L_PendNeg)+1)),1,0),1)</f>
        <v>0</v>
      </c>
      <c r="BK462" s="61" t="n">
        <f aca="false">IFERROR(IF(SUMPRODUCT((LEN(BF462)-LEN(SUBSTITUTE(BF462," "&amp;L_PendStrict&amp;" "," ")))/(LEN(L_PendStrict)+1))&gt;SUMPRODUCT((LEN(BF462)-LEN(SUBSTITUTE(BF462," "&amp;L_PendNeg&amp;" "," ")))/(LEN(L_PendNeg)+1)),1,0),1)</f>
        <v>0</v>
      </c>
      <c r="BL462" s="61" t="n">
        <f aca="false">IFERROR(IF(OR(SUMPRODUCT(--ISNUMBER(FIND({"0","1","2","3","4","5","6","7","8","9"},Z462)))&gt;0,SUMPRODUCT(--ISNUMBER(SEARCH({"http","www.","\",".pdf",".jpg",".jpeg",".png",".heic",".xls",".doc",".msg",".eml"},Z462)))&gt;0),1,0),0)</f>
        <v>0</v>
      </c>
    </row>
    <row r="463" customFormat="false" ht="39.75" hidden="false" customHeight="true" outlineLevel="0" collapsed="false">
      <c r="A463" s="57" t="s">
        <v>1101</v>
      </c>
      <c r="B463" s="57" t="s">
        <v>276</v>
      </c>
      <c r="C463" s="57" t="str">
        <f aca="false">Flights!$F$18</f>
        <v>MH0004</v>
      </c>
      <c r="D463" s="58" t="n">
        <f aca="false">Flights!$D$18</f>
        <v>46310</v>
      </c>
      <c r="E463" s="57" t="str">
        <f aca="false">Flights!$G$18&amp;"-"&amp;Flights!$H$18</f>
        <v>KUL-LHR</v>
      </c>
      <c r="F463" s="57" t="str">
        <f aca="false">Flights!$K$18</f>
        <v>EY</v>
      </c>
      <c r="G463" s="57" t="s">
        <v>81</v>
      </c>
      <c r="H463" s="57" t="s">
        <v>369</v>
      </c>
      <c r="I463" s="57" t="s">
        <v>396</v>
      </c>
      <c r="J463" s="57" t="s">
        <v>400</v>
      </c>
      <c r="K463" s="67" t="s">
        <v>398</v>
      </c>
      <c r="L463" s="67" t="s">
        <v>373</v>
      </c>
      <c r="M463" s="67"/>
      <c r="N463" s="67" t="s">
        <v>374</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file",IF(BL463=0,"INVALID – evidence needs a traceable reference (number, file name or link)",IF(OR(LEN(AX463)&lt;2,ISNUMBER(MATCH(AX463,L_Placeholder,0))),"INVALID – verifier missing",IF(AX463=AU463,"INVALID – verifier must be someone other than the PIC",IF(BH463=1,"INVALID – result not yet available (awaiting / TBC)",IF(AND(AQ463=1,OR(OR(LEN(AY463)&lt;3,ISNUMBER(MATCH(AY463,L_Placeholder,0))),BJ463=1)),"INVALID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CA","")&amp;IF(AND(LEN(BA463)&gt;=2,ISNA(MATCH(BA463,L_Placeholder,0)),TRIM(AB463)=""),"INVALID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")))/(LEN(L_PendNeg)+1)),1,0),1)</f>
        <v>0</v>
      </c>
      <c r="BK463" s="61" t="n">
        <f aca="false">IFERROR(IF(SUMPRODUCT((LEN(BF463)-LEN(SUBSTITUTE(BF463," "&amp;L_PendStrict&amp;" "," ")))/(LEN(L_PendStrict)+1))&gt;SUMPRODUCT((LEN(BF463)-LEN(SUBSTITUTE(BF463," "&amp;L_PendNeg&amp;" "," ")))/(LEN(L_PendNeg)+1)),1,0),1)</f>
        <v>0</v>
      </c>
      <c r="BL463" s="61" t="n">
        <f aca="false">IFERROR(IF(OR(SUMPRODUCT(--ISNUMBER(FIND({"0","1","2","3","4","5","6","7","8","9"},Z463)))&gt;0,SUMPRODUCT(--ISNUMBER(SEARCH({"http","www.","\",".pdf",".jpg",".jpeg",".png",".heic",".xls",".doc",".msg",".eml"},Z463)))&gt;0),1,0),0)</f>
        <v>0</v>
      </c>
    </row>
    <row r="464" customFormat="false" ht="39.75" hidden="false" customHeight="true" outlineLevel="0" collapsed="false">
      <c r="A464" s="57" t="s">
        <v>1102</v>
      </c>
      <c r="B464" s="57" t="s">
        <v>276</v>
      </c>
      <c r="C464" s="57" t="str">
        <f aca="false">Flights!$F$18</f>
        <v>MH0004</v>
      </c>
      <c r="D464" s="58" t="n">
        <f aca="false">Flights!$D$18</f>
        <v>46310</v>
      </c>
      <c r="E464" s="57" t="str">
        <f aca="false">Flights!$G$18&amp;"-"&amp;Flights!$H$18</f>
        <v>KUL-LHR</v>
      </c>
      <c r="F464" s="57" t="str">
        <f aca="false">Flights!$K$18</f>
        <v>EY</v>
      </c>
      <c r="G464" s="57" t="s">
        <v>81</v>
      </c>
      <c r="H464" s="57" t="s">
        <v>369</v>
      </c>
      <c r="I464" s="57" t="s">
        <v>402</v>
      </c>
      <c r="J464" s="57" t="s">
        <v>403</v>
      </c>
      <c r="K464" s="67" t="s">
        <v>707</v>
      </c>
      <c r="L464" s="67" t="s">
        <v>405</v>
      </c>
      <c r="M464" s="67"/>
      <c r="N464" s="67" t="s">
        <v>374</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file",IF(BL464=0,"INVALID – evidence needs a traceable reference (number, file name or link)",IF(OR(LEN(AX464)&lt;2,ISNUMBER(MATCH(AX464,L_Placeholder,0))),"INVALID – verifier missing",IF(AX464=AU464,"INVALID – verifier must be someone other than the PIC",IF(BH464=1,"INVALID – result not yet available (awaiting / TBC)",IF(AND(AQ464=1,OR(OR(LEN(AY464)&lt;3,ISNUMBER(MATCH(AY464,L_Placeholder,0))),BJ464=1)),"INVALID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CA","")&amp;IF(AND(LEN(BA464)&gt;=2,ISNA(MATCH(BA464,L_Placeholder,0)),TRIM(AB464)=""),"INVALID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")))/(LEN(L_PendNeg)+1)),1,0),1)</f>
        <v>0</v>
      </c>
      <c r="BK464" s="61" t="n">
        <f aca="false">IFERROR(IF(SUMPRODUCT((LEN(BF464)-LEN(SUBSTITUTE(BF464," "&amp;L_PendStrict&amp;" "," ")))/(LEN(L_PendStrict)+1))&gt;SUMPRODUCT((LEN(BF464)-LEN(SUBSTITUTE(BF464," "&amp;L_PendNeg&amp;" "," ")))/(LEN(L_PendNeg)+1)),1,0),1)</f>
        <v>0</v>
      </c>
      <c r="BL464" s="61" t="n">
        <f aca="false">IFERROR(IF(OR(SUMPRODUCT(--ISNUMBER(FIND({"0","1","2","3","4","5","6","7","8","9"},Z464)))&gt;0,SUMPRODUCT(--ISNUMBER(SEARCH({"http","www.","\",".pdf",".jpg",".jpeg",".png",".heic",".xls",".doc",".msg",".eml"},Z464)))&gt;0),1,0),0)</f>
        <v>0</v>
      </c>
    </row>
    <row r="465" customFormat="false" ht="39.75" hidden="false" customHeight="true" outlineLevel="0" collapsed="false">
      <c r="A465" s="57" t="s">
        <v>1103</v>
      </c>
      <c r="B465" s="57" t="s">
        <v>276</v>
      </c>
      <c r="C465" s="57" t="str">
        <f aca="false">Flights!$F$18</f>
        <v>MH0004</v>
      </c>
      <c r="D465" s="58" t="n">
        <f aca="false">Flights!$D$18</f>
        <v>46310</v>
      </c>
      <c r="E465" s="57" t="str">
        <f aca="false">Flights!$G$18&amp;"-"&amp;Flights!$H$18</f>
        <v>KUL-LHR</v>
      </c>
      <c r="F465" s="57" t="str">
        <f aca="false">Flights!$K$18</f>
        <v>EY</v>
      </c>
      <c r="G465" s="57" t="s">
        <v>83</v>
      </c>
      <c r="H465" s="57" t="s">
        <v>369</v>
      </c>
      <c r="I465" s="57" t="s">
        <v>370</v>
      </c>
      <c r="J465" s="57" t="s">
        <v>407</v>
      </c>
      <c r="K465" s="67" t="s">
        <v>408</v>
      </c>
      <c r="L465" s="67" t="s">
        <v>409</v>
      </c>
      <c r="M465" s="67"/>
      <c r="N465" s="67" t="s">
        <v>374</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file",IF(BL465=0,"INVALID – evidence needs a traceable reference (number, file name or link)",IF(OR(LEN(AX465)&lt;2,ISNUMBER(MATCH(AX465,L_Placeholder,0))),"INVALID – verifier missing",IF(AX465=AU465,"INVALID – verifier must be someone other than the PIC",IF(BH465=1,"INVALID – result not yet available (awaiting / TBC)",IF(AND(AQ465=1,OR(OR(LEN(AY465)&lt;3,ISNUMBER(MATCH(AY465,L_Placeholder,0))),BJ465=1)),"INVALID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CA","")&amp;IF(AND(LEN(BA465)&gt;=2,ISNA(MATCH(BA465,L_Placeholder,0)),TRIM(AB465)=""),"INVALID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")))/(LEN(L_PendNeg)+1)),1,0),1)</f>
        <v>0</v>
      </c>
      <c r="BK465" s="61" t="n">
        <f aca="false">IFERROR(IF(SUMPRODUCT((LEN(BF465)-LEN(SUBSTITUTE(BF465," "&amp;L_PendStrict&amp;" "," ")))/(LEN(L_PendStrict)+1))&gt;SUMPRODUCT((LEN(BF465)-LEN(SUBSTITUTE(BF465," "&amp;L_PendNeg&amp;" "," ")))/(LEN(L_PendNeg)+1)),1,0),1)</f>
        <v>0</v>
      </c>
      <c r="BL465" s="61" t="n">
        <f aca="false">IFERROR(IF(OR(SUMPRODUCT(--ISNUMBER(FIND({"0","1","2","3","4","5","6","7","8","9"},Z465)))&gt;0,SUMPRODUCT(--ISNUMBER(SEARCH({"http","www.","\",".pdf",".jpg",".jpeg",".png",".heic",".xls",".doc",".msg",".eml"},Z465)))&gt;0),1,0),0)</f>
        <v>0</v>
      </c>
    </row>
    <row r="466" customFormat="false" ht="39.75" hidden="false" customHeight="true" outlineLevel="0" collapsed="false">
      <c r="A466" s="57" t="s">
        <v>1104</v>
      </c>
      <c r="B466" s="57" t="s">
        <v>276</v>
      </c>
      <c r="C466" s="57" t="str">
        <f aca="false">Flights!$F$18</f>
        <v>MH0004</v>
      </c>
      <c r="D466" s="58" t="n">
        <f aca="false">Flights!$D$18</f>
        <v>46310</v>
      </c>
      <c r="E466" s="57" t="str">
        <f aca="false">Flights!$G$18&amp;"-"&amp;Flights!$H$18</f>
        <v>KUL-LHR</v>
      </c>
      <c r="F466" s="57" t="str">
        <f aca="false">Flights!$K$18</f>
        <v>EY</v>
      </c>
      <c r="G466" s="57" t="s">
        <v>411</v>
      </c>
      <c r="H466" s="57" t="s">
        <v>369</v>
      </c>
      <c r="I466" s="57" t="s">
        <v>370</v>
      </c>
      <c r="J466" s="57" t="s">
        <v>412</v>
      </c>
      <c r="K466" s="67"/>
      <c r="L466" s="67" t="s">
        <v>413</v>
      </c>
      <c r="M466" s="67"/>
      <c r="N466" s="67" t="s">
        <v>374</v>
      </c>
      <c r="O466" s="67" t="s">
        <v>414</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file",IF(BL466=0,"INVALID – evidence needs a traceable reference (number, file name or link)",IF(OR(LEN(AX466)&lt;2,ISNUMBER(MATCH(AX466,L_Placeholder,0))),"INVALID – verifier missing",IF(AX466=AU466,"INVALID – verifier must be someone other than the PIC",IF(BH466=1,"INVALID – result not yet available (awaiting / TBC)",IF(AND(AQ466=1,OR(OR(LEN(AY466)&lt;3,ISNUMBER(MATCH(AY466,L_Placeholder,0))),BJ466=1)),"INVALID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CA","")&amp;IF(AND(LEN(BA466)&gt;=2,ISNA(MATCH(BA466,L_Placeholder,0)),TRIM(AB466)=""),"INVALID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")))/(LEN(L_PendNeg)+1)),1,0),1)</f>
        <v>0</v>
      </c>
      <c r="BK466" s="61" t="n">
        <f aca="false">IFERROR(IF(SUMPRODUCT((LEN(BF466)-LEN(SUBSTITUTE(BF466," "&amp;L_PendStrict&amp;" "," ")))/(LEN(L_PendStrict)+1))&gt;SUMPRODUCT((LEN(BF466)-LEN(SUBSTITUTE(BF466," "&amp;L_PendNeg&amp;" "," ")))/(LEN(L_PendNeg)+1)),1,0),1)</f>
        <v>0</v>
      </c>
      <c r="BL466" s="61" t="n">
        <f aca="false">IFERROR(IF(OR(SUMPRODUCT(--ISNUMBER(FIND({"0","1","2","3","4","5","6","7","8","9"},Z466)))&gt;0,SUMPRODUCT(--ISNUMBER(SEARCH({"http","www.","\",".pdf",".jpg",".jpeg",".png",".heic",".xls",".doc",".msg",".eml"},Z466)))&gt;0),1,0),0)</f>
        <v>0</v>
      </c>
    </row>
    <row r="467" customFormat="false" ht="39.75" hidden="false" customHeight="true" outlineLevel="0" collapsed="false">
      <c r="A467" s="57" t="s">
        <v>1105</v>
      </c>
      <c r="B467" s="57" t="s">
        <v>276</v>
      </c>
      <c r="C467" s="57" t="str">
        <f aca="false">Flights!$F$18</f>
        <v>MH0004</v>
      </c>
      <c r="D467" s="58" t="n">
        <f aca="false">Flights!$D$18</f>
        <v>46310</v>
      </c>
      <c r="E467" s="57" t="str">
        <f aca="false">Flights!$G$18&amp;"-"&amp;Flights!$H$18</f>
        <v>KUL-LHR</v>
      </c>
      <c r="F467" s="57" t="str">
        <f aca="false">Flights!$K$18</f>
        <v>EY</v>
      </c>
      <c r="G467" s="57" t="s">
        <v>411</v>
      </c>
      <c r="H467" s="57" t="s">
        <v>369</v>
      </c>
      <c r="I467" s="57" t="s">
        <v>370</v>
      </c>
      <c r="J467" s="57" t="s">
        <v>416</v>
      </c>
      <c r="K467" s="67" t="s">
        <v>417</v>
      </c>
      <c r="L467" s="67" t="s">
        <v>413</v>
      </c>
      <c r="M467" s="67"/>
      <c r="N467" s="67" t="s">
        <v>374</v>
      </c>
      <c r="O467" s="67" t="s">
        <v>414</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file",IF(BL467=0,"INVALID – evidence needs a traceable reference (number, file name or link)",IF(OR(LEN(AX467)&lt;2,ISNUMBER(MATCH(AX467,L_Placeholder,0))),"INVALID – verifier missing",IF(AX467=AU467,"INVALID – verifier must be someone other than the PIC",IF(BH467=1,"INVALID – result not yet available (awaiting / TBC)",IF(AND(AQ467=1,OR(OR(LEN(AY467)&lt;3,ISNUMBER(MATCH(AY467,L_Placeholder,0))),BJ467=1)),"INVALID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CA","")&amp;IF(AND(LEN(BA467)&gt;=2,ISNA(MATCH(BA467,L_Placeholder,0)),TRIM(AB467)=""),"INVALID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")))/(LEN(L_PendNeg)+1)),1,0),1)</f>
        <v>0</v>
      </c>
      <c r="BK467" s="61" t="n">
        <f aca="false">IFERROR(IF(SUMPRODUCT((LEN(BF467)-LEN(SUBSTITUTE(BF467," "&amp;L_PendStrict&amp;" "," ")))/(LEN(L_PendStrict)+1))&gt;SUMPRODUCT((LEN(BF467)-LEN(SUBSTITUTE(BF467," "&amp;L_PendNeg&amp;" "," ")))/(LEN(L_PendNeg)+1)),1,0),1)</f>
        <v>0</v>
      </c>
      <c r="BL467" s="61" t="n">
        <f aca="false">IFERROR(IF(OR(SUMPRODUCT(--ISNUMBER(FIND({"0","1","2","3","4","5","6","7","8","9"},Z467)))&gt;0,SUMPRODUCT(--ISNUMBER(SEARCH({"http","www.","\",".pdf",".jpg",".jpeg",".png",".heic",".xls",".doc",".msg",".eml"},Z467)))&gt;0),1,0),0)</f>
        <v>0</v>
      </c>
    </row>
    <row r="468" customFormat="false" ht="39.75" hidden="false" customHeight="true" outlineLevel="0" collapsed="false">
      <c r="A468" s="57" t="s">
        <v>1106</v>
      </c>
      <c r="B468" s="57" t="s">
        <v>276</v>
      </c>
      <c r="C468" s="57" t="str">
        <f aca="false">Flights!$F$18</f>
        <v>MH0004</v>
      </c>
      <c r="D468" s="58" t="n">
        <f aca="false">Flights!$D$18</f>
        <v>46310</v>
      </c>
      <c r="E468" s="57" t="str">
        <f aca="false">Flights!$G$18&amp;"-"&amp;Flights!$H$18</f>
        <v>KUL-LHR</v>
      </c>
      <c r="F468" s="57" t="str">
        <f aca="false">Flights!$K$18</f>
        <v>EY</v>
      </c>
      <c r="G468" s="57" t="s">
        <v>411</v>
      </c>
      <c r="H468" s="57" t="s">
        <v>369</v>
      </c>
      <c r="I468" s="57" t="s">
        <v>419</v>
      </c>
      <c r="J468" s="57" t="s">
        <v>420</v>
      </c>
      <c r="K468" s="67"/>
      <c r="L468" s="67" t="s">
        <v>413</v>
      </c>
      <c r="M468" s="67"/>
      <c r="N468" s="67" t="s">
        <v>374</v>
      </c>
      <c r="O468" s="67" t="s">
        <v>414</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file",IF(BL468=0,"INVALID – evidence needs a traceable reference (number, file name or link)",IF(OR(LEN(AX468)&lt;2,ISNUMBER(MATCH(AX468,L_Placeholder,0))),"INVALID – verifier missing",IF(AX468=AU468,"INVALID – verifier must be someone other than the PIC",IF(BH468=1,"INVALID – result not yet available (awaiting / TBC)",IF(AND(AQ468=1,OR(OR(LEN(AY468)&lt;3,ISNUMBER(MATCH(AY468,L_Placeholder,0))),BJ468=1)),"INVALID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CA","")&amp;IF(AND(LEN(BA468)&gt;=2,ISNA(MATCH(BA468,L_Placeholder,0)),TRIM(AB468)=""),"INVALID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")))/(LEN(L_PendNeg)+1)),1,0),1)</f>
        <v>0</v>
      </c>
      <c r="BK468" s="61" t="n">
        <f aca="false">IFERROR(IF(SUMPRODUCT((LEN(BF468)-LEN(SUBSTITUTE(BF468," "&amp;L_PendStrict&amp;" "," ")))/(LEN(L_PendStrict)+1))&gt;SUMPRODUCT((LEN(BF468)-LEN(SUBSTITUTE(BF468," "&amp;L_PendNeg&amp;" "," ")))/(LEN(L_PendNeg)+1)),1,0),1)</f>
        <v>0</v>
      </c>
      <c r="BL468" s="61" t="n">
        <f aca="false">IFERROR(IF(OR(SUMPRODUCT(--ISNUMBER(FIND({"0","1","2","3","4","5","6","7","8","9"},Z468)))&gt;0,SUMPRODUCT(--ISNUMBER(SEARCH({"http","www.","\",".pdf",".jpg",".jpeg",".png",".heic",".xls",".doc",".msg",".eml"},Z468)))&gt;0),1,0),0)</f>
        <v>0</v>
      </c>
    </row>
    <row r="469" customFormat="false" ht="39.75" hidden="false" customHeight="true" outlineLevel="0" collapsed="false">
      <c r="A469" s="57" t="s">
        <v>1107</v>
      </c>
      <c r="B469" s="57" t="s">
        <v>276</v>
      </c>
      <c r="C469" s="57" t="str">
        <f aca="false">Flights!$F$18</f>
        <v>MH0004</v>
      </c>
      <c r="D469" s="58" t="n">
        <f aca="false">Flights!$D$18</f>
        <v>46310</v>
      </c>
      <c r="E469" s="57" t="str">
        <f aca="false">Flights!$G$18&amp;"-"&amp;Flights!$H$18</f>
        <v>KUL-LHR</v>
      </c>
      <c r="F469" s="57" t="str">
        <f aca="false">Flights!$K$18</f>
        <v>EY</v>
      </c>
      <c r="G469" s="57" t="s">
        <v>411</v>
      </c>
      <c r="H469" s="57" t="s">
        <v>369</v>
      </c>
      <c r="I469" s="57" t="s">
        <v>419</v>
      </c>
      <c r="J469" s="57" t="s">
        <v>422</v>
      </c>
      <c r="K469" s="67"/>
      <c r="L469" s="67" t="s">
        <v>413</v>
      </c>
      <c r="M469" s="67"/>
      <c r="N469" s="67" t="s">
        <v>374</v>
      </c>
      <c r="O469" s="67" t="s">
        <v>414</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file",IF(BL469=0,"INVALID – evidence needs a traceable reference (number, file name or link)",IF(OR(LEN(AX469)&lt;2,ISNUMBER(MATCH(AX469,L_Placeholder,0))),"INVALID – verifier missing",IF(AX469=AU469,"INVALID – verifier must be someone other than the PIC",IF(BH469=1,"INVALID – result not yet available (awaiting / TBC)",IF(AND(AQ469=1,OR(OR(LEN(AY469)&lt;3,ISNUMBER(MATCH(AY469,L_Placeholder,0))),BJ469=1)),"INVALID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CA","")&amp;IF(AND(LEN(BA469)&gt;=2,ISNA(MATCH(BA469,L_Placeholder,0)),TRIM(AB469)=""),"INVALID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")))/(LEN(L_PendNeg)+1)),1,0),1)</f>
        <v>0</v>
      </c>
      <c r="BK469" s="61" t="n">
        <f aca="false">IFERROR(IF(SUMPRODUCT((LEN(BF469)-LEN(SUBSTITUTE(BF469," "&amp;L_PendStrict&amp;" "," ")))/(LEN(L_PendStrict)+1))&gt;SUMPRODUCT((LEN(BF469)-LEN(SUBSTITUTE(BF469," "&amp;L_PendNeg&amp;" "," ")))/(LEN(L_PendNeg)+1)),1,0),1)</f>
        <v>0</v>
      </c>
      <c r="BL469" s="61" t="n">
        <f aca="false">IFERROR(IF(OR(SUMPRODUCT(--ISNUMBER(FIND({"0","1","2","3","4","5","6","7","8","9"},Z469)))&gt;0,SUMPRODUCT(--ISNUMBER(SEARCH({"http","www.","\",".pdf",".jpg",".jpeg",".png",".heic",".xls",".doc",".msg",".eml"},Z469)))&gt;0),1,0),0)</f>
        <v>0</v>
      </c>
    </row>
    <row r="470" customFormat="false" ht="39.75" hidden="false" customHeight="true" outlineLevel="0" collapsed="false">
      <c r="A470" s="57" t="s">
        <v>1108</v>
      </c>
      <c r="B470" s="57" t="s">
        <v>276</v>
      </c>
      <c r="C470" s="57" t="str">
        <f aca="false">Flights!$F$18</f>
        <v>MH0004</v>
      </c>
      <c r="D470" s="58" t="n">
        <f aca="false">Flights!$D$18</f>
        <v>46310</v>
      </c>
      <c r="E470" s="57" t="str">
        <f aca="false">Flights!$G$18&amp;"-"&amp;Flights!$H$18</f>
        <v>KUL-LHR</v>
      </c>
      <c r="F470" s="57" t="str">
        <f aca="false">Flights!$K$18</f>
        <v>EY</v>
      </c>
      <c r="G470" s="57" t="s">
        <v>411</v>
      </c>
      <c r="H470" s="57" t="s">
        <v>369</v>
      </c>
      <c r="I470" s="57" t="s">
        <v>419</v>
      </c>
      <c r="J470" s="57" t="s">
        <v>424</v>
      </c>
      <c r="K470" s="67"/>
      <c r="L470" s="67" t="s">
        <v>413</v>
      </c>
      <c r="M470" s="67"/>
      <c r="N470" s="67" t="s">
        <v>374</v>
      </c>
      <c r="O470" s="67" t="s">
        <v>414</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file",IF(BL470=0,"INVALID – evidence needs a traceable reference (number, file name or link)",IF(OR(LEN(AX470)&lt;2,ISNUMBER(MATCH(AX470,L_Placeholder,0))),"INVALID – verifier missing",IF(AX470=AU470,"INVALID – verifier must be someone other than the PIC",IF(BH470=1,"INVALID – result not yet available (awaiting / TBC)",IF(AND(AQ470=1,OR(OR(LEN(AY470)&lt;3,ISNUMBER(MATCH(AY470,L_Placeholder,0))),BJ470=1)),"INVALID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CA","")&amp;IF(AND(LEN(BA470)&gt;=2,ISNA(MATCH(BA470,L_Placeholder,0)),TRIM(AB470)=""),"INVALID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")))/(LEN(L_PendNeg)+1)),1,0),1)</f>
        <v>0</v>
      </c>
      <c r="BK470" s="61" t="n">
        <f aca="false">IFERROR(IF(SUMPRODUCT((LEN(BF470)-LEN(SUBSTITUTE(BF470," "&amp;L_PendStrict&amp;" "," ")))/(LEN(L_PendStrict)+1))&gt;SUMPRODUCT((LEN(BF470)-LEN(SUBSTITUTE(BF470," "&amp;L_PendNeg&amp;" "," ")))/(LEN(L_PendNeg)+1)),1,0),1)</f>
        <v>0</v>
      </c>
      <c r="BL470" s="61" t="n">
        <f aca="false">IFERROR(IF(OR(SUMPRODUCT(--ISNUMBER(FIND({"0","1","2","3","4","5","6","7","8","9"},Z470)))&gt;0,SUMPRODUCT(--ISNUMBER(SEARCH({"http","www.","\",".pdf",".jpg",".jpeg",".png",".heic",".xls",".doc",".msg",".eml"},Z470)))&gt;0),1,0),0)</f>
        <v>0</v>
      </c>
    </row>
    <row r="471" customFormat="false" ht="141" hidden="false" customHeight="true" outlineLevel="0" collapsed="false">
      <c r="A471" s="57" t="s">
        <v>1109</v>
      </c>
      <c r="B471" s="57" t="s">
        <v>276</v>
      </c>
      <c r="C471" s="57" t="str">
        <f aca="false">Flights!$F$18</f>
        <v>MH0004</v>
      </c>
      <c r="D471" s="58" t="n">
        <f aca="false">Flights!$D$18</f>
        <v>46310</v>
      </c>
      <c r="E471" s="57" t="str">
        <f aca="false">Flights!$G$18&amp;"-"&amp;Flights!$H$18</f>
        <v>KUL-LHR</v>
      </c>
      <c r="F471" s="57" t="str">
        <f aca="false">Flights!$K$18</f>
        <v>EY</v>
      </c>
      <c r="G471" s="57" t="s">
        <v>411</v>
      </c>
      <c r="H471" s="57" t="s">
        <v>369</v>
      </c>
      <c r="I471" s="57" t="s">
        <v>419</v>
      </c>
      <c r="J471" s="57" t="s">
        <v>426</v>
      </c>
      <c r="K471" s="67" t="s">
        <v>427</v>
      </c>
      <c r="L471" s="67" t="s">
        <v>413</v>
      </c>
      <c r="M471" s="67"/>
      <c r="N471" s="67" t="s">
        <v>374</v>
      </c>
      <c r="O471" s="67" t="s">
        <v>414</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file",IF(BL471=0,"INVALID – evidence needs a traceable reference (number, file name or link)",IF(OR(LEN(AX471)&lt;2,ISNUMBER(MATCH(AX471,L_Placeholder,0))),"INVALID – verifier missing",IF(AX471=AU471,"INVALID – verifier must be someone other than the PIC",IF(BH471=1,"INVALID – result not yet available (awaiting / TBC)",IF(AND(AQ471=1,OR(OR(LEN(AY471)&lt;3,ISNUMBER(MATCH(AY471,L_Placeholder,0))),BJ471=1)),"INVALID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CA","")&amp;IF(AND(LEN(BA471)&gt;=2,ISNA(MATCH(BA471,L_Placeholder,0)),TRIM(AB471)=""),"INVALID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")))/(LEN(L_PendNeg)+1)),1,0),1)</f>
        <v>0</v>
      </c>
      <c r="BK471" s="61" t="n">
        <f aca="false">IFERROR(IF(SUMPRODUCT((LEN(BF471)-LEN(SUBSTITUTE(BF471," "&amp;L_PendStrict&amp;" "," ")))/(LEN(L_PendStrict)+1))&gt;SUMPRODUCT((LEN(BF471)-LEN(SUBSTITUTE(BF471," "&amp;L_PendNeg&amp;" "," ")))/(LEN(L_PendNeg)+1)),1,0),1)</f>
        <v>0</v>
      </c>
      <c r="BL471" s="61" t="n">
        <f aca="false">IFERROR(IF(OR(SUMPRODUCT(--ISNUMBER(FIND({"0","1","2","3","4","5","6","7","8","9"},Z471)))&gt;0,SUMPRODUCT(--ISNUMBER(SEARCH({"http","www.","\",".pdf",".jpg",".jpeg",".png",".heic",".xls",".doc",".msg",".eml"},Z471)))&gt;0),1,0),0)</f>
        <v>0</v>
      </c>
    </row>
    <row r="472" customFormat="false" ht="39.75" hidden="false" customHeight="true" outlineLevel="0" collapsed="false">
      <c r="A472" s="57" t="s">
        <v>1110</v>
      </c>
      <c r="B472" s="57" t="s">
        <v>276</v>
      </c>
      <c r="C472" s="57" t="str">
        <f aca="false">Flights!$F$18</f>
        <v>MH0004</v>
      </c>
      <c r="D472" s="58" t="n">
        <f aca="false">Flights!$D$18</f>
        <v>46310</v>
      </c>
      <c r="E472" s="57" t="str">
        <f aca="false">Flights!$G$18&amp;"-"&amp;Flights!$H$18</f>
        <v>KUL-LHR</v>
      </c>
      <c r="F472" s="57" t="str">
        <f aca="false">Flights!$K$18</f>
        <v>EY</v>
      </c>
      <c r="G472" s="57" t="s">
        <v>411</v>
      </c>
      <c r="H472" s="57" t="s">
        <v>369</v>
      </c>
      <c r="I472" s="57" t="s">
        <v>419</v>
      </c>
      <c r="J472" s="57" t="s">
        <v>429</v>
      </c>
      <c r="K472" s="67"/>
      <c r="L472" s="67" t="s">
        <v>413</v>
      </c>
      <c r="M472" s="67"/>
      <c r="N472" s="67" t="s">
        <v>374</v>
      </c>
      <c r="O472" s="67" t="s">
        <v>414</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file",IF(BL472=0,"INVALID – evidence needs a traceable reference (number, file name or link)",IF(OR(LEN(AX472)&lt;2,ISNUMBER(MATCH(AX472,L_Placeholder,0))),"INVALID – verifier missing",IF(AX472=AU472,"INVALID – verifier must be someone other than the PIC",IF(BH472=1,"INVALID – result not yet available (awaiting / TBC)",IF(AND(AQ472=1,OR(OR(LEN(AY472)&lt;3,ISNUMBER(MATCH(AY472,L_Placeholder,0))),BJ472=1)),"INVALID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CA","")&amp;IF(AND(LEN(BA472)&gt;=2,ISNA(MATCH(BA472,L_Placeholder,0)),TRIM(AB472)=""),"INVALID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")))/(LEN(L_PendNeg)+1)),1,0),1)</f>
        <v>0</v>
      </c>
      <c r="BK472" s="61" t="n">
        <f aca="false">IFERROR(IF(SUMPRODUCT((LEN(BF472)-LEN(SUBSTITUTE(BF472," "&amp;L_PendStrict&amp;" "," ")))/(LEN(L_PendStrict)+1))&gt;SUMPRODUCT((LEN(BF472)-LEN(SUBSTITUTE(BF472," "&amp;L_PendNeg&amp;" "," ")))/(LEN(L_PendNeg)+1)),1,0),1)</f>
        <v>0</v>
      </c>
      <c r="BL472" s="61" t="n">
        <f aca="false">IFERROR(IF(OR(SUMPRODUCT(--ISNUMBER(FIND({"0","1","2","3","4","5","6","7","8","9"},Z472)))&gt;0,SUMPRODUCT(--ISNUMBER(SEARCH({"http","www.","\",".pdf",".jpg",".jpeg",".png",".heic",".xls",".doc",".msg",".eml"},Z472)))&gt;0),1,0),0)</f>
        <v>0</v>
      </c>
    </row>
    <row r="473" customFormat="false" ht="116.25" hidden="false" customHeight="true" outlineLevel="0" collapsed="false">
      <c r="A473" s="57" t="s">
        <v>1111</v>
      </c>
      <c r="B473" s="57" t="s">
        <v>276</v>
      </c>
      <c r="C473" s="57" t="str">
        <f aca="false">Flights!$F$18</f>
        <v>MH0004</v>
      </c>
      <c r="D473" s="58" t="n">
        <f aca="false">Flights!$D$18</f>
        <v>46310</v>
      </c>
      <c r="E473" s="57" t="str">
        <f aca="false">Flights!$G$18&amp;"-"&amp;Flights!$H$18</f>
        <v>KUL-LHR</v>
      </c>
      <c r="F473" s="57" t="str">
        <f aca="false">Flights!$K$18</f>
        <v>EY</v>
      </c>
      <c r="G473" s="57" t="s">
        <v>411</v>
      </c>
      <c r="H473" s="57" t="s">
        <v>369</v>
      </c>
      <c r="I473" s="57" t="s">
        <v>431</v>
      </c>
      <c r="J473" s="57" t="s">
        <v>432</v>
      </c>
      <c r="K473" s="67" t="s">
        <v>492</v>
      </c>
      <c r="L473" s="67" t="s">
        <v>434</v>
      </c>
      <c r="M473" s="67" t="s">
        <v>717</v>
      </c>
      <c r="N473" s="67" t="s">
        <v>435</v>
      </c>
      <c r="O473" s="67" t="s">
        <v>1112</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file",IF(BL473=0,"INVALID – evidence needs a traceable reference (number, file name or link)",IF(OR(LEN(AX473)&lt;2,ISNUMBER(MATCH(AX473,L_Placeholder,0))),"INVALID – verifier missing",IF(AX473=AU473,"INVALID – verifier must be someone other than the PIC",IF(BH473=1,"INVALID – result not yet available (awaiting / TBC)",IF(AND(AQ473=1,OR(OR(LEN(AY473)&lt;3,ISNUMBER(MATCH(AY473,L_Placeholder,0))),BJ473=1)),"INVALID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CA","")&amp;IF(AND(LEN(BA473)&gt;=2,ISNA(MATCH(BA473,L_Placeholder,0)),TRIM(AB473)=""),"INVALID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")))/(LEN(L_PendNeg)+1)),1,0),1)</f>
        <v>0</v>
      </c>
      <c r="BK473" s="61" t="n">
        <f aca="false">IFERROR(IF(SUMPRODUCT((LEN(BF473)-LEN(SUBSTITUTE(BF473," "&amp;L_PendStrict&amp;" "," ")))/(LEN(L_PendStrict)+1))&gt;SUMPRODUCT((LEN(BF473)-LEN(SUBSTITUTE(BF473," "&amp;L_PendNeg&amp;" "," ")))/(LEN(L_PendNeg)+1)),1,0),1)</f>
        <v>0</v>
      </c>
      <c r="BL473" s="61" t="n">
        <f aca="false">IFERROR(IF(OR(SUMPRODUCT(--ISNUMBER(FIND({"0","1","2","3","4","5","6","7","8","9"},Z473)))&gt;0,SUMPRODUCT(--ISNUMBER(SEARCH({"http","www.","\",".pdf",".jpg",".jpeg",".png",".heic",".xls",".doc",".msg",".eml"},Z473)))&gt;0),1,0),0)</f>
        <v>0</v>
      </c>
    </row>
    <row r="474" customFormat="false" ht="41.25" hidden="false" customHeight="true" outlineLevel="0" collapsed="false">
      <c r="A474" s="57" t="s">
        <v>1113</v>
      </c>
      <c r="B474" s="57" t="s">
        <v>276</v>
      </c>
      <c r="C474" s="57" t="str">
        <f aca="false">Flights!$F$18</f>
        <v>MH0004</v>
      </c>
      <c r="D474" s="58" t="n">
        <f aca="false">Flights!$D$18</f>
        <v>46310</v>
      </c>
      <c r="E474" s="57" t="str">
        <f aca="false">Flights!$G$18&amp;"-"&amp;Flights!$H$18</f>
        <v>KUL-LHR</v>
      </c>
      <c r="F474" s="57" t="str">
        <f aca="false">Flights!$K$18</f>
        <v>EY</v>
      </c>
      <c r="G474" s="57" t="s">
        <v>411</v>
      </c>
      <c r="H474" s="57" t="s">
        <v>369</v>
      </c>
      <c r="I474" s="57" t="s">
        <v>438</v>
      </c>
      <c r="J474" s="57" t="s">
        <v>439</v>
      </c>
      <c r="K474" s="67" t="s">
        <v>440</v>
      </c>
      <c r="L474" s="67" t="s">
        <v>441</v>
      </c>
      <c r="M474" s="67" t="s">
        <v>442</v>
      </c>
      <c r="N474" s="67" t="s">
        <v>374</v>
      </c>
      <c r="O474" s="67" t="s">
        <v>494</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file",IF(BL474=0,"INVALID – evidence needs a traceable reference (number, file name or link)",IF(OR(LEN(AX474)&lt;2,ISNUMBER(MATCH(AX474,L_Placeholder,0))),"INVALID – verifier missing",IF(AX474=AU474,"INVALID – verifier must be someone other than the PIC",IF(BH474=1,"INVALID – result not yet available (awaiting / TBC)",IF(AND(AQ474=1,OR(OR(LEN(AY474)&lt;3,ISNUMBER(MATCH(AY474,L_Placeholder,0))),BJ474=1)),"INVALID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CA","")&amp;IF(AND(LEN(BA474)&gt;=2,ISNA(MATCH(BA474,L_Placeholder,0)),TRIM(AB474)=""),"INVALID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")))/(LEN(L_PendNeg)+1)),1,0),1)</f>
        <v>0</v>
      </c>
      <c r="BK474" s="61" t="n">
        <f aca="false">IFERROR(IF(SUMPRODUCT((LEN(BF474)-LEN(SUBSTITUTE(BF474," "&amp;L_PendStrict&amp;" "," ")))/(LEN(L_PendStrict)+1))&gt;SUMPRODUCT((LEN(BF474)-LEN(SUBSTITUTE(BF474," "&amp;L_PendNeg&amp;" "," ")))/(LEN(L_PendNeg)+1)),1,0),1)</f>
        <v>0</v>
      </c>
      <c r="BL474" s="61" t="n">
        <f aca="false">IFERROR(IF(OR(SUMPRODUCT(--ISNUMBER(FIND({"0","1","2","3","4","5","6","7","8","9"},Z474)))&gt;0,SUMPRODUCT(--ISNUMBER(SEARCH({"http","www.","\",".pdf",".jpg",".jpeg",".png",".heic",".xls",".doc",".msg",".eml"},Z474)))&gt;0),1,0),0)</f>
        <v>0</v>
      </c>
    </row>
    <row r="475" customFormat="false" ht="91.5" hidden="false" customHeight="true" outlineLevel="0" collapsed="false">
      <c r="A475" s="57" t="s">
        <v>1114</v>
      </c>
      <c r="B475" s="57" t="s">
        <v>276</v>
      </c>
      <c r="C475" s="57" t="str">
        <f aca="false">Flights!$F$18</f>
        <v>MH0004</v>
      </c>
      <c r="D475" s="58" t="n">
        <f aca="false">Flights!$D$18</f>
        <v>46310</v>
      </c>
      <c r="E475" s="57" t="str">
        <f aca="false">Flights!$G$18&amp;"-"&amp;Flights!$H$18</f>
        <v>KUL-LHR</v>
      </c>
      <c r="F475" s="57" t="str">
        <f aca="false">Flights!$K$18</f>
        <v>EY</v>
      </c>
      <c r="G475" s="57" t="s">
        <v>411</v>
      </c>
      <c r="H475" s="57" t="s">
        <v>369</v>
      </c>
      <c r="I475" s="57" t="s">
        <v>438</v>
      </c>
      <c r="J475" s="57" t="s">
        <v>445</v>
      </c>
      <c r="K475" s="67" t="s">
        <v>446</v>
      </c>
      <c r="L475" s="67" t="s">
        <v>447</v>
      </c>
      <c r="M475" s="67" t="s">
        <v>442</v>
      </c>
      <c r="N475" s="67" t="s">
        <v>374</v>
      </c>
      <c r="O475" s="67" t="s">
        <v>1115</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file",IF(BL475=0,"INVALID – evidence needs a traceable reference (number, file name or link)",IF(OR(LEN(AX475)&lt;2,ISNUMBER(MATCH(AX475,L_Placeholder,0))),"INVALID – verifier missing",IF(AX475=AU475,"INVALID – verifier must be someone other than the PIC",IF(BH475=1,"INVALID – result not yet available (awaiting / TBC)",IF(AND(AQ475=1,OR(OR(LEN(AY475)&lt;3,ISNUMBER(MATCH(AY475,L_Placeholder,0))),BJ475=1)),"INVALID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CA","")&amp;IF(AND(LEN(BA475)&gt;=2,ISNA(MATCH(BA475,L_Placeholder,0)),TRIM(AB475)=""),"INVALID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")))/(LEN(L_PendNeg)+1)),1,0),1)</f>
        <v>0</v>
      </c>
      <c r="BK475" s="61" t="n">
        <f aca="false">IFERROR(IF(SUMPRODUCT((LEN(BF475)-LEN(SUBSTITUTE(BF475," "&amp;L_PendStrict&amp;" "," ")))/(LEN(L_PendStrict)+1))&gt;SUMPRODUCT((LEN(BF475)-LEN(SUBSTITUTE(BF475," "&amp;L_PendNeg&amp;" "," ")))/(LEN(L_PendNeg)+1)),1,0),1)</f>
        <v>0</v>
      </c>
      <c r="BL475" s="61" t="n">
        <f aca="false">IFERROR(IF(OR(SUMPRODUCT(--ISNUMBER(FIND({"0","1","2","3","4","5","6","7","8","9"},Z475)))&gt;0,SUMPRODUCT(--ISNUMBER(SEARCH({"http","www.","\",".pdf",".jpg",".jpeg",".png",".heic",".xls",".doc",".msg",".eml"},Z475)))&gt;0),1,0),0)</f>
        <v>0</v>
      </c>
    </row>
    <row r="476" customFormat="false" ht="39.75" hidden="false" customHeight="true" outlineLevel="0" collapsed="false">
      <c r="A476" s="57" t="s">
        <v>1116</v>
      </c>
      <c r="B476" s="57" t="s">
        <v>276</v>
      </c>
      <c r="C476" s="57" t="str">
        <f aca="false">Flights!$F$18</f>
        <v>MH0004</v>
      </c>
      <c r="D476" s="58" t="n">
        <f aca="false">Flights!$D$18</f>
        <v>46310</v>
      </c>
      <c r="E476" s="57" t="str">
        <f aca="false">Flights!$G$18&amp;"-"&amp;Flights!$H$18</f>
        <v>KUL-LHR</v>
      </c>
      <c r="F476" s="57" t="str">
        <f aca="false">Flights!$K$18</f>
        <v>EY</v>
      </c>
      <c r="G476" s="57" t="s">
        <v>450</v>
      </c>
      <c r="H476" s="57" t="s">
        <v>451</v>
      </c>
      <c r="I476" s="57" t="s">
        <v>370</v>
      </c>
      <c r="J476" s="57" t="s">
        <v>452</v>
      </c>
      <c r="K476" s="67" t="s">
        <v>417</v>
      </c>
      <c r="L476" s="67" t="s">
        <v>453</v>
      </c>
      <c r="M476" s="67"/>
      <c r="N476" s="67" t="s">
        <v>374</v>
      </c>
      <c r="O476" s="67" t="s">
        <v>454</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file",IF(BL476=0,"INVALID – evidence needs a traceable reference (number, file name or link)",IF(OR(LEN(AX476)&lt;2,ISNUMBER(MATCH(AX476,L_Placeholder,0))),"INVALID – verifier missing",IF(AX476=AU476,"INVALID – verifier must be someone other than the PIC",IF(BH476=1,"INVALID – result not yet available (awaiting / TBC)",IF(AND(AQ476=1,OR(OR(LEN(AY476)&lt;3,ISNUMBER(MATCH(AY476,L_Placeholder,0))),BJ476=1)),"INVALID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CA","")&amp;IF(AND(LEN(BA476)&gt;=2,ISNA(MATCH(BA476,L_Placeholder,0)),TRIM(AB476)=""),"INVALID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IFERROR(IF(OR(SUMPRODUCT(--ISNUMBER(FIND({"0","1","2","3","4","5","6","7","8","9"},Z476)))&gt;0,SUMPRODUCT(--ISNUMBER(SEARCH({"http","www.","\",".pdf",".jpg",".jpeg",".png",".heic",".xls",".doc",".msg",".eml"},Z476)))&gt;0),1,0),0)</f>
        <v>0</v>
      </c>
    </row>
    <row r="477" customFormat="false" ht="39.75" hidden="false" customHeight="true" outlineLevel="0" collapsed="false">
      <c r="A477" s="57" t="s">
        <v>1117</v>
      </c>
      <c r="B477" s="57" t="s">
        <v>276</v>
      </c>
      <c r="C477" s="57" t="str">
        <f aca="false">Flights!$F$18</f>
        <v>MH0004</v>
      </c>
      <c r="D477" s="58" t="n">
        <f aca="false">Flights!$D$18</f>
        <v>46310</v>
      </c>
      <c r="E477" s="57" t="str">
        <f aca="false">Flights!$G$18&amp;"-"&amp;Flights!$H$18</f>
        <v>KUL-LHR</v>
      </c>
      <c r="F477" s="57" t="str">
        <f aca="false">Flights!$K$18</f>
        <v>EY</v>
      </c>
      <c r="G477" s="57" t="s">
        <v>450</v>
      </c>
      <c r="H477" s="57" t="s">
        <v>451</v>
      </c>
      <c r="I477" s="57" t="s">
        <v>419</v>
      </c>
      <c r="J477" s="57" t="s">
        <v>456</v>
      </c>
      <c r="K477" s="67" t="s">
        <v>417</v>
      </c>
      <c r="L477" s="67" t="s">
        <v>453</v>
      </c>
      <c r="M477" s="67"/>
      <c r="N477" s="67" t="s">
        <v>374</v>
      </c>
      <c r="O477" s="67" t="s">
        <v>454</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file",IF(BL477=0,"INVALID – evidence needs a traceable reference (number, file name or link)",IF(OR(LEN(AX477)&lt;2,ISNUMBER(MATCH(AX477,L_Placeholder,0))),"INVALID – verifier missing",IF(AX477=AU477,"INVALID – verifier must be someone other than the PIC",IF(BH477=1,"INVALID – result not yet available (awaiting / TBC)",IF(AND(AQ477=1,OR(OR(LEN(AY477)&lt;3,ISNUMBER(MATCH(AY477,L_Placeholder,0))),BJ477=1)),"INVALID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CA","")&amp;IF(AND(LEN(BA477)&gt;=2,ISNA(MATCH(BA477,L_Placeholder,0)),TRIM(AB477)=""),"INVALID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IFERROR(IF(OR(SUMPRODUCT(--ISNUMBER(FIND({"0","1","2","3","4","5","6","7","8","9"},Z477)))&gt;0,SUMPRODUCT(--ISNUMBER(SEARCH({"http","www.","\",".pdf",".jpg",".jpeg",".png",".heic",".xls",".doc",".msg",".eml"},Z477)))&gt;0),1,0),0)</f>
        <v>0</v>
      </c>
    </row>
    <row r="478" customFormat="false" ht="116.25" hidden="false" customHeight="true" outlineLevel="0" collapsed="false">
      <c r="A478" s="57" t="s">
        <v>1118</v>
      </c>
      <c r="B478" s="57" t="s">
        <v>276</v>
      </c>
      <c r="C478" s="57" t="str">
        <f aca="false">Flights!$F$18</f>
        <v>MH0004</v>
      </c>
      <c r="D478" s="58" t="n">
        <f aca="false">Flights!$D$18</f>
        <v>46310</v>
      </c>
      <c r="E478" s="57" t="str">
        <f aca="false">Flights!$G$18&amp;"-"&amp;Flights!$H$18</f>
        <v>KUL-LHR</v>
      </c>
      <c r="F478" s="57" t="str">
        <f aca="false">Flights!$K$18</f>
        <v>EY</v>
      </c>
      <c r="G478" s="57" t="s">
        <v>450</v>
      </c>
      <c r="H478" s="57" t="s">
        <v>451</v>
      </c>
      <c r="I478" s="57" t="s">
        <v>431</v>
      </c>
      <c r="J478" s="57" t="s">
        <v>458</v>
      </c>
      <c r="K478" s="67" t="s">
        <v>492</v>
      </c>
      <c r="L478" s="67" t="s">
        <v>434</v>
      </c>
      <c r="M478" s="67" t="s">
        <v>717</v>
      </c>
      <c r="N478" s="67" t="s">
        <v>435</v>
      </c>
      <c r="O478" s="67" t="s">
        <v>1112</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file",IF(BL478=0,"INVALID – evidence needs a traceable reference (number, file name or link)",IF(OR(LEN(AX478)&lt;2,ISNUMBER(MATCH(AX478,L_Placeholder,0))),"INVALID – verifier missing",IF(AX478=AU478,"INVALID – verifier must be someone other than the PIC",IF(BH478=1,"INVALID – result not yet available (awaiting / TBC)",IF(AND(AQ478=1,OR(OR(LEN(AY478)&lt;3,ISNUMBER(MATCH(AY478,L_Placeholder,0))),BJ478=1)),"INVALID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CA","")&amp;IF(AND(LEN(BA478)&gt;=2,ISNA(MATCH(BA478,L_Placeholder,0)),TRIM(AB478)=""),"INVALID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IFERROR(IF(OR(SUMPRODUCT(--ISNUMBER(FIND({"0","1","2","3","4","5","6","7","8","9"},Z478)))&gt;0,SUMPRODUCT(--ISNUMBER(SEARCH({"http","www.","\",".pdf",".jpg",".jpeg",".png",".heic",".xls",".doc",".msg",".eml"},Z478)))&gt;0),1,0),0)</f>
        <v>0</v>
      </c>
    </row>
    <row r="479" customFormat="false" ht="39.75" hidden="false" customHeight="true" outlineLevel="0" collapsed="false">
      <c r="A479" s="57" t="s">
        <v>1119</v>
      </c>
      <c r="B479" s="57" t="s">
        <v>276</v>
      </c>
      <c r="C479" s="57" t="str">
        <f aca="false">Flights!$F$18</f>
        <v>MH0004</v>
      </c>
      <c r="D479" s="58" t="n">
        <f aca="false">Flights!$D$18</f>
        <v>46310</v>
      </c>
      <c r="E479" s="57" t="str">
        <f aca="false">Flights!$G$18&amp;"-"&amp;Flights!$H$18</f>
        <v>KUL-LHR</v>
      </c>
      <c r="F479" s="57" t="str">
        <f aca="false">Flights!$K$18</f>
        <v>EY</v>
      </c>
      <c r="G479" s="57" t="s">
        <v>450</v>
      </c>
      <c r="H479" s="57" t="s">
        <v>451</v>
      </c>
      <c r="I479" s="57" t="s">
        <v>438</v>
      </c>
      <c r="J479" s="57" t="s">
        <v>460</v>
      </c>
      <c r="K479" s="67" t="s">
        <v>440</v>
      </c>
      <c r="L479" s="67" t="s">
        <v>441</v>
      </c>
      <c r="M479" s="67" t="s">
        <v>442</v>
      </c>
      <c r="N479" s="67" t="s">
        <v>374</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file",IF(BL479=0,"INVALID – evidence needs a traceable reference (number, file name or link)",IF(OR(LEN(AX479)&lt;2,ISNUMBER(MATCH(AX479,L_Placeholder,0))),"INVALID – verifier missing",IF(AX479=AU479,"INVALID – verifier must be someone other than the PIC",IF(BH479=1,"INVALID – result not yet available (awaiting / TBC)",IF(AND(AQ479=1,OR(OR(LEN(AY479)&lt;3,ISNUMBER(MATCH(AY479,L_Placeholder,0))),BJ479=1)),"INVALID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CA","")&amp;IF(AND(LEN(BA479)&gt;=2,ISNA(MATCH(BA479,L_Placeholder,0)),TRIM(AB479)=""),"INVALID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IFERROR(IF(OR(SUMPRODUCT(--ISNUMBER(FIND({"0","1","2","3","4","5","6","7","8","9"},Z479)))&gt;0,SUMPRODUCT(--ISNUMBER(SEARCH({"http","www.","\",".pdf",".jpg",".jpeg",".png",".heic",".xls",".doc",".msg",".eml"},Z479)))&gt;0),1,0),0)</f>
        <v>0</v>
      </c>
    </row>
    <row r="480" customFormat="false" ht="54" hidden="false" customHeight="true" outlineLevel="0" collapsed="false">
      <c r="A480" s="57" t="s">
        <v>1120</v>
      </c>
      <c r="B480" s="57" t="s">
        <v>276</v>
      </c>
      <c r="C480" s="57" t="str">
        <f aca="false">Flights!$F$18</f>
        <v>MH0004</v>
      </c>
      <c r="D480" s="58" t="n">
        <f aca="false">Flights!$D$18</f>
        <v>46310</v>
      </c>
      <c r="E480" s="57" t="str">
        <f aca="false">Flights!$G$18&amp;"-"&amp;Flights!$H$18</f>
        <v>KUL-LHR</v>
      </c>
      <c r="F480" s="57" t="str">
        <f aca="false">Flights!$K$18</f>
        <v>EY</v>
      </c>
      <c r="G480" s="57" t="s">
        <v>450</v>
      </c>
      <c r="H480" s="57" t="s">
        <v>451</v>
      </c>
      <c r="I480" s="57" t="s">
        <v>438</v>
      </c>
      <c r="J480" s="57" t="s">
        <v>462</v>
      </c>
      <c r="K480" s="67" t="s">
        <v>446</v>
      </c>
      <c r="L480" s="67" t="s">
        <v>447</v>
      </c>
      <c r="M480" s="67" t="s">
        <v>442</v>
      </c>
      <c r="N480" s="67" t="s">
        <v>374</v>
      </c>
      <c r="O480" s="67" t="s">
        <v>1121</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file",IF(BL480=0,"INVALID – evidence needs a traceable reference (number, file name or link)",IF(OR(LEN(AX480)&lt;2,ISNUMBER(MATCH(AX480,L_Placeholder,0))),"INVALID – verifier missing",IF(AX480=AU480,"INVALID – verifier must be someone other than the PIC",IF(BH480=1,"INVALID – result not yet available (awaiting / TBC)",IF(AND(AQ480=1,OR(OR(LEN(AY480)&lt;3,ISNUMBER(MATCH(AY480,L_Placeholder,0))),BJ480=1)),"INVALID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CA","")&amp;IF(AND(LEN(BA480)&gt;=2,ISNA(MATCH(BA480,L_Placeholder,0)),TRIM(AB480)=""),"INVALID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IFERROR(IF(OR(SUMPRODUCT(--ISNUMBER(FIND({"0","1","2","3","4","5","6","7","8","9"},Z480)))&gt;0,SUMPRODUCT(--ISNUMBER(SEARCH({"http","www.","\",".pdf",".jpg",".jpeg",".png",".heic",".xls",".doc",".msg",".eml"},Z480)))&gt;0),1,0),0)</f>
        <v>0</v>
      </c>
    </row>
    <row r="481" customFormat="false" ht="54" hidden="false" customHeight="true" outlineLevel="0" collapsed="false">
      <c r="A481" s="57" t="s">
        <v>1122</v>
      </c>
      <c r="B481" s="57" t="s">
        <v>278</v>
      </c>
      <c r="C481" s="57" t="str">
        <f aca="false">Flights!$F$19</f>
        <v>MH0003</v>
      </c>
      <c r="D481" s="58" t="n">
        <f aca="false">Flights!$D$19</f>
        <v>46320</v>
      </c>
      <c r="E481" s="57" t="str">
        <f aca="false">Flights!$G$19&amp;"-"&amp;Flights!$H$19</f>
        <v>LHR-KUL</v>
      </c>
      <c r="F481" s="57" t="str">
        <f aca="false">Flights!$K$19</f>
        <v>EY</v>
      </c>
      <c r="G481" s="57" t="s">
        <v>81</v>
      </c>
      <c r="H481" s="57" t="s">
        <v>369</v>
      </c>
      <c r="I481" s="57" t="s">
        <v>370</v>
      </c>
      <c r="J481" s="57" t="s">
        <v>371</v>
      </c>
      <c r="K481" s="67" t="s">
        <v>372</v>
      </c>
      <c r="L481" s="67" t="s">
        <v>373</v>
      </c>
      <c r="M481" s="67"/>
      <c r="N481" s="67" t="s">
        <v>374</v>
      </c>
      <c r="O481" s="67" t="s">
        <v>1123</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file",IF(BL481=0,"INVALID – evidence needs a traceable reference (number, file name or link)",IF(OR(LEN(AX481)&lt;2,ISNUMBER(MATCH(AX481,L_Placeholder,0))),"INVALID – verifier missing",IF(AX481=AU481,"INVALID – verifier must be someone other than the PIC",IF(BH481=1,"INVALID – result not yet available (awaiting / TBC)",IF(AND(AQ481=1,OR(OR(LEN(AY481)&lt;3,ISNUMBER(MATCH(AY481,L_Placeholder,0))),BJ481=1)),"INVALID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CA","")&amp;IF(AND(LEN(BA481)&gt;=2,ISNA(MATCH(BA481,L_Placeholder,0)),TRIM(AB481)=""),"INVALID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")))/(LEN(L_PendNeg)+1)),1,0),1)</f>
        <v>0</v>
      </c>
      <c r="BK481" s="61" t="n">
        <f aca="false">IFERROR(IF(SUMPRODUCT((LEN(BF481)-LEN(SUBSTITUTE(BF481," "&amp;L_PendStrict&amp;" "," ")))/(LEN(L_PendStrict)+1))&gt;SUMPRODUCT((LEN(BF481)-LEN(SUBSTITUTE(BF481," "&amp;L_PendNeg&amp;" "," ")))/(LEN(L_PendNeg)+1)),1,0),1)</f>
        <v>0</v>
      </c>
      <c r="BL481" s="61" t="n">
        <f aca="false">IFERROR(IF(OR(SUMPRODUCT(--ISNUMBER(FIND({"0","1","2","3","4","5","6","7","8","9"},Z481)))&gt;0,SUMPRODUCT(--ISNUMBER(SEARCH({"http","www.","\",".pdf",".jpg",".jpeg",".png",".heic",".xls",".doc",".msg",".eml"},Z481)))&gt;0),1,0),0)</f>
        <v>0</v>
      </c>
    </row>
    <row r="482" customFormat="false" ht="39.75" hidden="false" customHeight="true" outlineLevel="0" collapsed="false">
      <c r="A482" s="57" t="s">
        <v>1124</v>
      </c>
      <c r="B482" s="57" t="s">
        <v>278</v>
      </c>
      <c r="C482" s="57" t="str">
        <f aca="false">Flights!$F$19</f>
        <v>MH0003</v>
      </c>
      <c r="D482" s="58" t="n">
        <f aca="false">Flights!$D$19</f>
        <v>46320</v>
      </c>
      <c r="E482" s="57" t="str">
        <f aca="false">Flights!$G$19&amp;"-"&amp;Flights!$H$19</f>
        <v>LHR-KUL</v>
      </c>
      <c r="F482" s="57" t="str">
        <f aca="false">Flights!$K$19</f>
        <v>EY</v>
      </c>
      <c r="G482" s="57" t="s">
        <v>81</v>
      </c>
      <c r="H482" s="57" t="s">
        <v>369</v>
      </c>
      <c r="I482" s="57" t="s">
        <v>376</v>
      </c>
      <c r="J482" s="57" t="s">
        <v>377</v>
      </c>
      <c r="K482" s="67" t="s">
        <v>378</v>
      </c>
      <c r="L482" s="67" t="s">
        <v>373</v>
      </c>
      <c r="M482" s="67"/>
      <c r="N482" s="67" t="s">
        <v>374</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file",IF(BL482=0,"INVALID – evidence needs a traceable reference (number, file name or link)",IF(OR(LEN(AX482)&lt;2,ISNUMBER(MATCH(AX482,L_Placeholder,0))),"INVALID – verifier missing",IF(AX482=AU482,"INVALID – verifier must be someone other than the PIC",IF(BH482=1,"INVALID – result not yet available (awaiting / TBC)",IF(AND(AQ482=1,OR(OR(LEN(AY482)&lt;3,ISNUMBER(MATCH(AY482,L_Placeholder,0))),BJ482=1)),"INVALID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CA","")&amp;IF(AND(LEN(BA482)&gt;=2,ISNA(MATCH(BA482,L_Placeholder,0)),TRIM(AB482)=""),"INVALID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")))/(LEN(L_PendNeg)+1)),1,0),1)</f>
        <v>0</v>
      </c>
      <c r="BK482" s="61" t="n">
        <f aca="false">IFERROR(IF(SUMPRODUCT((LEN(BF482)-LEN(SUBSTITUTE(BF482," "&amp;L_PendStrict&amp;" "," ")))/(LEN(L_PendStrict)+1))&gt;SUMPRODUCT((LEN(BF482)-LEN(SUBSTITUTE(BF482," "&amp;L_PendNeg&amp;" "," ")))/(LEN(L_PendNeg)+1)),1,0),1)</f>
        <v>0</v>
      </c>
      <c r="BL482" s="61" t="n">
        <f aca="false">IFERROR(IF(OR(SUMPRODUCT(--ISNUMBER(FIND({"0","1","2","3","4","5","6","7","8","9"},Z482)))&gt;0,SUMPRODUCT(--ISNUMBER(SEARCH({"http","www.","\",".pdf",".jpg",".jpeg",".png",".heic",".xls",".doc",".msg",".eml"},Z482)))&gt;0),1,0),0)</f>
        <v>0</v>
      </c>
    </row>
    <row r="483" customFormat="false" ht="41.25" hidden="false" customHeight="true" outlineLevel="0" collapsed="false">
      <c r="A483" s="57" t="s">
        <v>1125</v>
      </c>
      <c r="B483" s="57" t="s">
        <v>278</v>
      </c>
      <c r="C483" s="57" t="str">
        <f aca="false">Flights!$F$19</f>
        <v>MH0003</v>
      </c>
      <c r="D483" s="58" t="n">
        <f aca="false">Flights!$D$19</f>
        <v>46320</v>
      </c>
      <c r="E483" s="57" t="str">
        <f aca="false">Flights!$G$19&amp;"-"&amp;Flights!$H$19</f>
        <v>LHR-KUL</v>
      </c>
      <c r="F483" s="57" t="str">
        <f aca="false">Flights!$K$19</f>
        <v>EY</v>
      </c>
      <c r="G483" s="57" t="s">
        <v>81</v>
      </c>
      <c r="H483" s="57" t="s">
        <v>369</v>
      </c>
      <c r="I483" s="57" t="s">
        <v>380</v>
      </c>
      <c r="J483" s="57" t="s">
        <v>381</v>
      </c>
      <c r="K483" s="67" t="s">
        <v>382</v>
      </c>
      <c r="L483" s="67" t="s">
        <v>373</v>
      </c>
      <c r="M483" s="67"/>
      <c r="N483" s="67" t="str">
        <f aca="false">IF(TRIM(Flights!$L$19)="A339","Required","N/A – rule")</f>
        <v>N/A – rule</v>
      </c>
      <c r="O483" s="67" t="s">
        <v>383</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file",IF(BL483=0,"INVALID – evidence needs a traceable reference (number, file name or link)",IF(OR(LEN(AX483)&lt;2,ISNUMBER(MATCH(AX483,L_Placeholder,0))),"INVALID – verifier missing",IF(AX483=AU483,"INVALID – verifier must be someone other than the PIC",IF(BH483=1,"INVALID – result not yet available (awaiting / TBC)",IF(AND(AQ483=1,OR(OR(LEN(AY483)&lt;3,ISNUMBER(MATCH(AY483,L_Placeholder,0))),BJ483=1)),"INVALID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CA","")&amp;IF(AND(LEN(BA483)&gt;=2,ISNA(MATCH(BA483,L_Placeholder,0)),TRIM(AB483)=""),"INVALID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")))/(LEN(L_PendNeg)+1)),1,0),1)</f>
        <v>0</v>
      </c>
      <c r="BK483" s="61" t="n">
        <f aca="false">IFERROR(IF(SUMPRODUCT((LEN(BF483)-LEN(SUBSTITUTE(BF483," "&amp;L_PendStrict&amp;" "," ")))/(LEN(L_PendStrict)+1))&gt;SUMPRODUCT((LEN(BF483)-LEN(SUBSTITUTE(BF483," "&amp;L_PendNeg&amp;" "," ")))/(LEN(L_PendNeg)+1)),1,0),1)</f>
        <v>0</v>
      </c>
      <c r="BL483" s="61" t="n">
        <f aca="false">IFERROR(IF(OR(SUMPRODUCT(--ISNUMBER(FIND({"0","1","2","3","4","5","6","7","8","9"},Z483)))&gt;0,SUMPRODUCT(--ISNUMBER(SEARCH({"http","www.","\",".pdf",".jpg",".jpeg",".png",".heic",".xls",".doc",".msg",".eml"},Z483)))&gt;0),1,0),0)</f>
        <v>0</v>
      </c>
    </row>
    <row r="484" customFormat="false" ht="39.75" hidden="false" customHeight="true" outlineLevel="0" collapsed="false">
      <c r="A484" s="57" t="s">
        <v>1126</v>
      </c>
      <c r="B484" s="57" t="s">
        <v>278</v>
      </c>
      <c r="C484" s="57" t="str">
        <f aca="false">Flights!$F$19</f>
        <v>MH0003</v>
      </c>
      <c r="D484" s="58" t="n">
        <f aca="false">Flights!$D$19</f>
        <v>46320</v>
      </c>
      <c r="E484" s="57" t="str">
        <f aca="false">Flights!$G$19&amp;"-"&amp;Flights!$H$19</f>
        <v>LHR-KUL</v>
      </c>
      <c r="F484" s="57" t="str">
        <f aca="false">Flights!$K$19</f>
        <v>EY</v>
      </c>
      <c r="G484" s="57" t="s">
        <v>81</v>
      </c>
      <c r="H484" s="57" t="s">
        <v>369</v>
      </c>
      <c r="I484" s="57" t="s">
        <v>385</v>
      </c>
      <c r="J484" s="57" t="s">
        <v>386</v>
      </c>
      <c r="K484" s="67" t="s">
        <v>387</v>
      </c>
      <c r="L484" s="67" t="s">
        <v>373</v>
      </c>
      <c r="M484" s="67"/>
      <c r="N484" s="67" t="s">
        <v>374</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file",IF(BL484=0,"INVALID – evidence needs a traceable reference (number, file name or link)",IF(OR(LEN(AX484)&lt;2,ISNUMBER(MATCH(AX484,L_Placeholder,0))),"INVALID – verifier missing",IF(AX484=AU484,"INVALID – verifier must be someone other than the PIC",IF(BH484=1,"INVALID – result not yet available (awaiting / TBC)",IF(AND(AQ484=1,OR(OR(LEN(AY484)&lt;3,ISNUMBER(MATCH(AY484,L_Placeholder,0))),BJ484=1)),"INVALID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CA","")&amp;IF(AND(LEN(BA484)&gt;=2,ISNA(MATCH(BA484,L_Placeholder,0)),TRIM(AB484)=""),"INVALID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")))/(LEN(L_PendNeg)+1)),1,0),1)</f>
        <v>0</v>
      </c>
      <c r="BK484" s="61" t="n">
        <f aca="false">IFERROR(IF(SUMPRODUCT((LEN(BF484)-LEN(SUBSTITUTE(BF484," "&amp;L_PendStrict&amp;" "," ")))/(LEN(L_PendStrict)+1))&gt;SUMPRODUCT((LEN(BF484)-LEN(SUBSTITUTE(BF484," "&amp;L_PendNeg&amp;" "," ")))/(LEN(L_PendNeg)+1)),1,0),1)</f>
        <v>0</v>
      </c>
      <c r="BL484" s="61" t="n">
        <f aca="false">IFERROR(IF(OR(SUMPRODUCT(--ISNUMBER(FIND({"0","1","2","3","4","5","6","7","8","9"},Z484)))&gt;0,SUMPRODUCT(--ISNUMBER(SEARCH({"http","www.","\",".pdf",".jpg",".jpeg",".png",".heic",".xls",".doc",".msg",".eml"},Z484)))&gt;0),1,0),0)</f>
        <v>0</v>
      </c>
    </row>
    <row r="485" customFormat="false" ht="39.75" hidden="false" customHeight="true" outlineLevel="0" collapsed="false">
      <c r="A485" s="57" t="s">
        <v>1127</v>
      </c>
      <c r="B485" s="57" t="s">
        <v>278</v>
      </c>
      <c r="C485" s="57" t="str">
        <f aca="false">Flights!$F$19</f>
        <v>MH0003</v>
      </c>
      <c r="D485" s="58" t="n">
        <f aca="false">Flights!$D$19</f>
        <v>46320</v>
      </c>
      <c r="E485" s="57" t="str">
        <f aca="false">Flights!$G$19&amp;"-"&amp;Flights!$H$19</f>
        <v>LHR-KUL</v>
      </c>
      <c r="F485" s="57" t="str">
        <f aca="false">Flights!$K$19</f>
        <v>EY</v>
      </c>
      <c r="G485" s="57" t="s">
        <v>81</v>
      </c>
      <c r="H485" s="57" t="s">
        <v>369</v>
      </c>
      <c r="I485" s="57" t="s">
        <v>389</v>
      </c>
      <c r="J485" s="57" t="s">
        <v>390</v>
      </c>
      <c r="K485" s="67" t="s">
        <v>391</v>
      </c>
      <c r="L485" s="67" t="s">
        <v>373</v>
      </c>
      <c r="M485" s="67"/>
      <c r="N485" s="67" t="s">
        <v>374</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file",IF(BL485=0,"INVALID – evidence needs a traceable reference (number, file name or link)",IF(OR(LEN(AX485)&lt;2,ISNUMBER(MATCH(AX485,L_Placeholder,0))),"INVALID – verifier missing",IF(AX485=AU485,"INVALID – verifier must be someone other than the PIC",IF(BH485=1,"INVALID – result not yet available (awaiting / TBC)",IF(AND(AQ485=1,OR(OR(LEN(AY485)&lt;3,ISNUMBER(MATCH(AY485,L_Placeholder,0))),BJ485=1)),"INVALID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CA","")&amp;IF(AND(LEN(BA485)&gt;=2,ISNA(MATCH(BA485,L_Placeholder,0)),TRIM(AB485)=""),"INVALID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")))/(LEN(L_PendNeg)+1)),1,0),1)</f>
        <v>0</v>
      </c>
      <c r="BK485" s="61" t="n">
        <f aca="false">IFERROR(IF(SUMPRODUCT((LEN(BF485)-LEN(SUBSTITUTE(BF485," "&amp;L_PendStrict&amp;" "," ")))/(LEN(L_PendStrict)+1))&gt;SUMPRODUCT((LEN(BF485)-LEN(SUBSTITUTE(BF485," "&amp;L_PendNeg&amp;" "," ")))/(LEN(L_PendNeg)+1)),1,0),1)</f>
        <v>0</v>
      </c>
      <c r="BL485" s="61" t="n">
        <f aca="false">IFERROR(IF(OR(SUMPRODUCT(--ISNUMBER(FIND({"0","1","2","3","4","5","6","7","8","9"},Z485)))&gt;0,SUMPRODUCT(--ISNUMBER(SEARCH({"http","www.","\",".pdf",".jpg",".jpeg",".png",".heic",".xls",".doc",".msg",".eml"},Z485)))&gt;0),1,0),0)</f>
        <v>0</v>
      </c>
    </row>
    <row r="486" customFormat="false" ht="39.75" hidden="false" customHeight="true" outlineLevel="0" collapsed="false">
      <c r="A486" s="57" t="s">
        <v>1128</v>
      </c>
      <c r="B486" s="57" t="s">
        <v>278</v>
      </c>
      <c r="C486" s="57" t="str">
        <f aca="false">Flights!$F$19</f>
        <v>MH0003</v>
      </c>
      <c r="D486" s="58" t="n">
        <f aca="false">Flights!$D$19</f>
        <v>46320</v>
      </c>
      <c r="E486" s="57" t="str">
        <f aca="false">Flights!$G$19&amp;"-"&amp;Flights!$H$19</f>
        <v>LHR-KUL</v>
      </c>
      <c r="F486" s="57" t="str">
        <f aca="false">Flights!$K$19</f>
        <v>EY</v>
      </c>
      <c r="G486" s="57" t="s">
        <v>81</v>
      </c>
      <c r="H486" s="57" t="s">
        <v>369</v>
      </c>
      <c r="I486" s="57" t="s">
        <v>389</v>
      </c>
      <c r="J486" s="57" t="s">
        <v>393</v>
      </c>
      <c r="K486" s="67" t="s">
        <v>394</v>
      </c>
      <c r="L486" s="67" t="s">
        <v>373</v>
      </c>
      <c r="M486" s="67"/>
      <c r="N486" s="67" t="s">
        <v>374</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file",IF(BL486=0,"INVALID – evidence needs a traceable reference (number, file name or link)",IF(OR(LEN(AX486)&lt;2,ISNUMBER(MATCH(AX486,L_Placeholder,0))),"INVALID – verifier missing",IF(AX486=AU486,"INVALID – verifier must be someone other than the PIC",IF(BH486=1,"INVALID – result not yet available (awaiting / TBC)",IF(AND(AQ486=1,OR(OR(LEN(AY486)&lt;3,ISNUMBER(MATCH(AY486,L_Placeholder,0))),BJ486=1)),"INVALID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CA","")&amp;IF(AND(LEN(BA486)&gt;=2,ISNA(MATCH(BA486,L_Placeholder,0)),TRIM(AB486)=""),"INVALID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")))/(LEN(L_PendNeg)+1)),1,0),1)</f>
        <v>0</v>
      </c>
      <c r="BK486" s="61" t="n">
        <f aca="false">IFERROR(IF(SUMPRODUCT((LEN(BF486)-LEN(SUBSTITUTE(BF486," "&amp;L_PendStrict&amp;" "," ")))/(LEN(L_PendStrict)+1))&gt;SUMPRODUCT((LEN(BF486)-LEN(SUBSTITUTE(BF486," "&amp;L_PendNeg&amp;" "," ")))/(LEN(L_PendNeg)+1)),1,0),1)</f>
        <v>0</v>
      </c>
      <c r="BL486" s="61" t="n">
        <f aca="false">IFERROR(IF(OR(SUMPRODUCT(--ISNUMBER(FIND({"0","1","2","3","4","5","6","7","8","9"},Z486)))&gt;0,SUMPRODUCT(--ISNUMBER(SEARCH({"http","www.","\",".pdf",".jpg",".jpeg",".png",".heic",".xls",".doc",".msg",".eml"},Z486)))&gt;0),1,0),0)</f>
        <v>0</v>
      </c>
    </row>
    <row r="487" customFormat="false" ht="39.75" hidden="false" customHeight="true" outlineLevel="0" collapsed="false">
      <c r="A487" s="57" t="s">
        <v>1129</v>
      </c>
      <c r="B487" s="57" t="s">
        <v>278</v>
      </c>
      <c r="C487" s="57" t="str">
        <f aca="false">Flights!$F$19</f>
        <v>MH0003</v>
      </c>
      <c r="D487" s="58" t="n">
        <f aca="false">Flights!$D$19</f>
        <v>46320</v>
      </c>
      <c r="E487" s="57" t="str">
        <f aca="false">Flights!$G$19&amp;"-"&amp;Flights!$H$19</f>
        <v>LHR-KUL</v>
      </c>
      <c r="F487" s="57" t="str">
        <f aca="false">Flights!$K$19</f>
        <v>EY</v>
      </c>
      <c r="G487" s="57" t="s">
        <v>81</v>
      </c>
      <c r="H487" s="57" t="s">
        <v>369</v>
      </c>
      <c r="I487" s="57" t="s">
        <v>396</v>
      </c>
      <c r="J487" s="57" t="s">
        <v>397</v>
      </c>
      <c r="K487" s="67" t="s">
        <v>398</v>
      </c>
      <c r="L487" s="67" t="s">
        <v>373</v>
      </c>
      <c r="M487" s="67"/>
      <c r="N487" s="67" t="s">
        <v>374</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file",IF(BL487=0,"INVALID – evidence needs a traceable reference (number, file name or link)",IF(OR(LEN(AX487)&lt;2,ISNUMBER(MATCH(AX487,L_Placeholder,0))),"INVALID – verifier missing",IF(AX487=AU487,"INVALID – verifier must be someone other than the PIC",IF(BH487=1,"INVALID – result not yet available (awaiting / TBC)",IF(AND(AQ487=1,OR(OR(LEN(AY487)&lt;3,ISNUMBER(MATCH(AY487,L_Placeholder,0))),BJ487=1)),"INVALID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CA","")&amp;IF(AND(LEN(BA487)&gt;=2,ISNA(MATCH(BA487,L_Placeholder,0)),TRIM(AB487)=""),"INVALID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")))/(LEN(L_PendNeg)+1)),1,0),1)</f>
        <v>0</v>
      </c>
      <c r="BK487" s="61" t="n">
        <f aca="false">IFERROR(IF(SUMPRODUCT((LEN(BF487)-LEN(SUBSTITUTE(BF487," "&amp;L_PendStrict&amp;" "," ")))/(LEN(L_PendStrict)+1))&gt;SUMPRODUCT((LEN(BF487)-LEN(SUBSTITUTE(BF487," "&amp;L_PendNeg&amp;" "," ")))/(LEN(L_PendNeg)+1)),1,0),1)</f>
        <v>0</v>
      </c>
      <c r="BL487" s="61" t="n">
        <f aca="false">IFERROR(IF(OR(SUMPRODUCT(--ISNUMBER(FIND({"0","1","2","3","4","5","6","7","8","9"},Z487)))&gt;0,SUMPRODUCT(--ISNUMBER(SEARCH({"http","www.","\",".pdf",".jpg",".jpeg",".png",".heic",".xls",".doc",".msg",".eml"},Z487)))&gt;0),1,0),0)</f>
        <v>0</v>
      </c>
    </row>
    <row r="488" customFormat="false" ht="39.75" hidden="false" customHeight="true" outlineLevel="0" collapsed="false">
      <c r="A488" s="57" t="s">
        <v>1130</v>
      </c>
      <c r="B488" s="57" t="s">
        <v>278</v>
      </c>
      <c r="C488" s="57" t="str">
        <f aca="false">Flights!$F$19</f>
        <v>MH0003</v>
      </c>
      <c r="D488" s="58" t="n">
        <f aca="false">Flights!$D$19</f>
        <v>46320</v>
      </c>
      <c r="E488" s="57" t="str">
        <f aca="false">Flights!$G$19&amp;"-"&amp;Flights!$H$19</f>
        <v>LHR-KUL</v>
      </c>
      <c r="F488" s="57" t="str">
        <f aca="false">Flights!$K$19</f>
        <v>EY</v>
      </c>
      <c r="G488" s="57" t="s">
        <v>81</v>
      </c>
      <c r="H488" s="57" t="s">
        <v>369</v>
      </c>
      <c r="I488" s="57" t="s">
        <v>396</v>
      </c>
      <c r="J488" s="57" t="s">
        <v>400</v>
      </c>
      <c r="K488" s="67" t="s">
        <v>398</v>
      </c>
      <c r="L488" s="67" t="s">
        <v>373</v>
      </c>
      <c r="M488" s="67"/>
      <c r="N488" s="67" t="s">
        <v>374</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file",IF(BL488=0,"INVALID – evidence needs a traceable reference (number, file name or link)",IF(OR(LEN(AX488)&lt;2,ISNUMBER(MATCH(AX488,L_Placeholder,0))),"INVALID – verifier missing",IF(AX488=AU488,"INVALID – verifier must be someone other than the PIC",IF(BH488=1,"INVALID – result not yet available (awaiting / TBC)",IF(AND(AQ488=1,OR(OR(LEN(AY488)&lt;3,ISNUMBER(MATCH(AY488,L_Placeholder,0))),BJ488=1)),"INVALID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CA","")&amp;IF(AND(LEN(BA488)&gt;=2,ISNA(MATCH(BA488,L_Placeholder,0)),TRIM(AB488)=""),"INVALID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")))/(LEN(L_PendNeg)+1)),1,0),1)</f>
        <v>0</v>
      </c>
      <c r="BK488" s="61" t="n">
        <f aca="false">IFERROR(IF(SUMPRODUCT((LEN(BF488)-LEN(SUBSTITUTE(BF488," "&amp;L_PendStrict&amp;" "," ")))/(LEN(L_PendStrict)+1))&gt;SUMPRODUCT((LEN(BF488)-LEN(SUBSTITUTE(BF488," "&amp;L_PendNeg&amp;" "," ")))/(LEN(L_PendNeg)+1)),1,0),1)</f>
        <v>0</v>
      </c>
      <c r="BL488" s="61" t="n">
        <f aca="false">IFERROR(IF(OR(SUMPRODUCT(--ISNUMBER(FIND({"0","1","2","3","4","5","6","7","8","9"},Z488)))&gt;0,SUMPRODUCT(--ISNUMBER(SEARCH({"http","www.","\",".pdf",".jpg",".jpeg",".png",".heic",".xls",".doc",".msg",".eml"},Z488)))&gt;0),1,0),0)</f>
        <v>0</v>
      </c>
    </row>
    <row r="489" customFormat="false" ht="39.75" hidden="false" customHeight="true" outlineLevel="0" collapsed="false">
      <c r="A489" s="57" t="s">
        <v>1131</v>
      </c>
      <c r="B489" s="57" t="s">
        <v>278</v>
      </c>
      <c r="C489" s="57" t="str">
        <f aca="false">Flights!$F$19</f>
        <v>MH0003</v>
      </c>
      <c r="D489" s="58" t="n">
        <f aca="false">Flights!$D$19</f>
        <v>46320</v>
      </c>
      <c r="E489" s="57" t="str">
        <f aca="false">Flights!$G$19&amp;"-"&amp;Flights!$H$19</f>
        <v>LHR-KUL</v>
      </c>
      <c r="F489" s="57" t="str">
        <f aca="false">Flights!$K$19</f>
        <v>EY</v>
      </c>
      <c r="G489" s="57" t="s">
        <v>81</v>
      </c>
      <c r="H489" s="57" t="s">
        <v>369</v>
      </c>
      <c r="I489" s="57" t="s">
        <v>402</v>
      </c>
      <c r="J489" s="57" t="s">
        <v>403</v>
      </c>
      <c r="K489" s="67" t="s">
        <v>404</v>
      </c>
      <c r="L489" s="67" t="s">
        <v>405</v>
      </c>
      <c r="M489" s="67"/>
      <c r="N489" s="67" t="s">
        <v>374</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file",IF(BL489=0,"INVALID – evidence needs a traceable reference (number, file name or link)",IF(OR(LEN(AX489)&lt;2,ISNUMBER(MATCH(AX489,L_Placeholder,0))),"INVALID – verifier missing",IF(AX489=AU489,"INVALID – verifier must be someone other than the PIC",IF(BH489=1,"INVALID – result not yet available (awaiting / TBC)",IF(AND(AQ489=1,OR(OR(LEN(AY489)&lt;3,ISNUMBER(MATCH(AY489,L_Placeholder,0))),BJ489=1)),"INVALID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CA","")&amp;IF(AND(LEN(BA489)&gt;=2,ISNA(MATCH(BA489,L_Placeholder,0)),TRIM(AB489)=""),"INVALID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")))/(LEN(L_PendNeg)+1)),1,0),1)</f>
        <v>0</v>
      </c>
      <c r="BK489" s="61" t="n">
        <f aca="false">IFERROR(IF(SUMPRODUCT((LEN(BF489)-LEN(SUBSTITUTE(BF489," "&amp;L_PendStrict&amp;" "," ")))/(LEN(L_PendStrict)+1))&gt;SUMPRODUCT((LEN(BF489)-LEN(SUBSTITUTE(BF489," "&amp;L_PendNeg&amp;" "," ")))/(LEN(L_PendNeg)+1)),1,0),1)</f>
        <v>0</v>
      </c>
      <c r="BL489" s="61" t="n">
        <f aca="false">IFERROR(IF(OR(SUMPRODUCT(--ISNUMBER(FIND({"0","1","2","3","4","5","6","7","8","9"},Z489)))&gt;0,SUMPRODUCT(--ISNUMBER(SEARCH({"http","www.","\",".pdf",".jpg",".jpeg",".png",".heic",".xls",".doc",".msg",".eml"},Z489)))&gt;0),1,0),0)</f>
        <v>0</v>
      </c>
    </row>
    <row r="490" customFormat="false" ht="54" hidden="false" customHeight="true" outlineLevel="0" collapsed="false">
      <c r="A490" s="57" t="s">
        <v>1132</v>
      </c>
      <c r="B490" s="57" t="s">
        <v>278</v>
      </c>
      <c r="C490" s="57" t="str">
        <f aca="false">Flights!$F$19</f>
        <v>MH0003</v>
      </c>
      <c r="D490" s="58" t="n">
        <f aca="false">Flights!$D$19</f>
        <v>46320</v>
      </c>
      <c r="E490" s="57" t="str">
        <f aca="false">Flights!$G$19&amp;"-"&amp;Flights!$H$19</f>
        <v>LHR-KUL</v>
      </c>
      <c r="F490" s="57" t="str">
        <f aca="false">Flights!$K$19</f>
        <v>EY</v>
      </c>
      <c r="G490" s="57" t="s">
        <v>83</v>
      </c>
      <c r="H490" s="57" t="s">
        <v>369</v>
      </c>
      <c r="I490" s="57" t="s">
        <v>370</v>
      </c>
      <c r="J490" s="57" t="s">
        <v>407</v>
      </c>
      <c r="K490" s="67" t="s">
        <v>408</v>
      </c>
      <c r="L490" s="67" t="s">
        <v>409</v>
      </c>
      <c r="M490" s="67"/>
      <c r="N490" s="67" t="s">
        <v>374</v>
      </c>
      <c r="O490" s="67" t="s">
        <v>1133</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file",IF(BL490=0,"INVALID – evidence needs a traceable reference (number, file name or link)",IF(OR(LEN(AX490)&lt;2,ISNUMBER(MATCH(AX490,L_Placeholder,0))),"INVALID – verifier missing",IF(AX490=AU490,"INVALID – verifier must be someone other than the PIC",IF(BH490=1,"INVALID – result not yet available (awaiting / TBC)",IF(AND(AQ490=1,OR(OR(LEN(AY490)&lt;3,ISNUMBER(MATCH(AY490,L_Placeholder,0))),BJ490=1)),"INVALID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CA","")&amp;IF(AND(LEN(BA490)&gt;=2,ISNA(MATCH(BA490,L_Placeholder,0)),TRIM(AB490)=""),"INVALID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")))/(LEN(L_PendNeg)+1)),1,0),1)</f>
        <v>0</v>
      </c>
      <c r="BK490" s="61" t="n">
        <f aca="false">IFERROR(IF(SUMPRODUCT((LEN(BF490)-LEN(SUBSTITUTE(BF490," "&amp;L_PendStrict&amp;" "," ")))/(LEN(L_PendStrict)+1))&gt;SUMPRODUCT((LEN(BF490)-LEN(SUBSTITUTE(BF490," "&amp;L_PendNeg&amp;" "," ")))/(LEN(L_PendNeg)+1)),1,0),1)</f>
        <v>0</v>
      </c>
      <c r="BL490" s="61" t="n">
        <f aca="false">IFERROR(IF(OR(SUMPRODUCT(--ISNUMBER(FIND({"0","1","2","3","4","5","6","7","8","9"},Z490)))&gt;0,SUMPRODUCT(--ISNUMBER(SEARCH({"http","www.","\",".pdf",".jpg",".jpeg",".png",".heic",".xls",".doc",".msg",".eml"},Z490)))&gt;0),1,0),0)</f>
        <v>0</v>
      </c>
    </row>
    <row r="491" customFormat="false" ht="66" hidden="false" customHeight="true" outlineLevel="0" collapsed="false">
      <c r="A491" s="57" t="s">
        <v>1134</v>
      </c>
      <c r="B491" s="57" t="s">
        <v>278</v>
      </c>
      <c r="C491" s="57" t="str">
        <f aca="false">Flights!$F$19</f>
        <v>MH0003</v>
      </c>
      <c r="D491" s="58" t="n">
        <f aca="false">Flights!$D$19</f>
        <v>46320</v>
      </c>
      <c r="E491" s="57" t="str">
        <f aca="false">Flights!$G$19&amp;"-"&amp;Flights!$H$19</f>
        <v>LHR-KUL</v>
      </c>
      <c r="F491" s="57" t="str">
        <f aca="false">Flights!$K$19</f>
        <v>EY</v>
      </c>
      <c r="G491" s="57" t="s">
        <v>411</v>
      </c>
      <c r="H491" s="57" t="s">
        <v>369</v>
      </c>
      <c r="I491" s="57" t="s">
        <v>370</v>
      </c>
      <c r="J491" s="57" t="s">
        <v>412</v>
      </c>
      <c r="K491" s="67"/>
      <c r="L491" s="67" t="s">
        <v>413</v>
      </c>
      <c r="M491" s="67"/>
      <c r="N491" s="67" t="s">
        <v>374</v>
      </c>
      <c r="O491" s="67" t="s">
        <v>1135</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file",IF(BL491=0,"INVALID – evidence needs a traceable reference (number, file name or link)",IF(OR(LEN(AX491)&lt;2,ISNUMBER(MATCH(AX491,L_Placeholder,0))),"INVALID – verifier missing",IF(AX491=AU491,"INVALID – verifier must be someone other than the PIC",IF(BH491=1,"INVALID – result not yet available (awaiting / TBC)",IF(AND(AQ491=1,OR(OR(LEN(AY491)&lt;3,ISNUMBER(MATCH(AY491,L_Placeholder,0))),BJ491=1)),"INVALID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CA","")&amp;IF(AND(LEN(BA491)&gt;=2,ISNA(MATCH(BA491,L_Placeholder,0)),TRIM(AB491)=""),"INVALID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")))/(LEN(L_PendNeg)+1)),1,0),1)</f>
        <v>0</v>
      </c>
      <c r="BK491" s="61" t="n">
        <f aca="false">IFERROR(IF(SUMPRODUCT((LEN(BF491)-LEN(SUBSTITUTE(BF491," "&amp;L_PendStrict&amp;" "," ")))/(LEN(L_PendStrict)+1))&gt;SUMPRODUCT((LEN(BF491)-LEN(SUBSTITUTE(BF491," "&amp;L_PendNeg&amp;" "," ")))/(LEN(L_PendNeg)+1)),1,0),1)</f>
        <v>0</v>
      </c>
      <c r="BL491" s="61" t="n">
        <f aca="false">IFERROR(IF(OR(SUMPRODUCT(--ISNUMBER(FIND({"0","1","2","3","4","5","6","7","8","9"},Z491)))&gt;0,SUMPRODUCT(--ISNUMBER(SEARCH({"http","www.","\",".pdf",".jpg",".jpeg",".png",".heic",".xls",".doc",".msg",".eml"},Z491)))&gt;0),1,0),0)</f>
        <v>0</v>
      </c>
    </row>
    <row r="492" customFormat="false" ht="39.75" hidden="false" customHeight="true" outlineLevel="0" collapsed="false">
      <c r="A492" s="57" t="s">
        <v>1136</v>
      </c>
      <c r="B492" s="57" t="s">
        <v>278</v>
      </c>
      <c r="C492" s="57" t="str">
        <f aca="false">Flights!$F$19</f>
        <v>MH0003</v>
      </c>
      <c r="D492" s="58" t="n">
        <f aca="false">Flights!$D$19</f>
        <v>46320</v>
      </c>
      <c r="E492" s="57" t="str">
        <f aca="false">Flights!$G$19&amp;"-"&amp;Flights!$H$19</f>
        <v>LHR-KUL</v>
      </c>
      <c r="F492" s="57" t="str">
        <f aca="false">Flights!$K$19</f>
        <v>EY</v>
      </c>
      <c r="G492" s="57" t="s">
        <v>411</v>
      </c>
      <c r="H492" s="57" t="s">
        <v>369</v>
      </c>
      <c r="I492" s="57" t="s">
        <v>370</v>
      </c>
      <c r="J492" s="57" t="s">
        <v>416</v>
      </c>
      <c r="K492" s="67" t="s">
        <v>417</v>
      </c>
      <c r="L492" s="67" t="s">
        <v>413</v>
      </c>
      <c r="M492" s="67"/>
      <c r="N492" s="67" t="s">
        <v>374</v>
      </c>
      <c r="O492" s="67" t="s">
        <v>414</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file",IF(BL492=0,"INVALID – evidence needs a traceable reference (number, file name or link)",IF(OR(LEN(AX492)&lt;2,ISNUMBER(MATCH(AX492,L_Placeholder,0))),"INVALID – verifier missing",IF(AX492=AU492,"INVALID – verifier must be someone other than the PIC",IF(BH492=1,"INVALID – result not yet available (awaiting / TBC)",IF(AND(AQ492=1,OR(OR(LEN(AY492)&lt;3,ISNUMBER(MATCH(AY492,L_Placeholder,0))),BJ492=1)),"INVALID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CA","")&amp;IF(AND(LEN(BA492)&gt;=2,ISNA(MATCH(BA492,L_Placeholder,0)),TRIM(AB492)=""),"INVALID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")))/(LEN(L_PendNeg)+1)),1,0),1)</f>
        <v>0</v>
      </c>
      <c r="BK492" s="61" t="n">
        <f aca="false">IFERROR(IF(SUMPRODUCT((LEN(BF492)-LEN(SUBSTITUTE(BF492," "&amp;L_PendStrict&amp;" "," ")))/(LEN(L_PendStrict)+1))&gt;SUMPRODUCT((LEN(BF492)-LEN(SUBSTITUTE(BF492," "&amp;L_PendNeg&amp;" "," ")))/(LEN(L_PendNeg)+1)),1,0),1)</f>
        <v>0</v>
      </c>
      <c r="BL492" s="61" t="n">
        <f aca="false">IFERROR(IF(OR(SUMPRODUCT(--ISNUMBER(FIND({"0","1","2","3","4","5","6","7","8","9"},Z492)))&gt;0,SUMPRODUCT(--ISNUMBER(SEARCH({"http","www.","\",".pdf",".jpg",".jpeg",".png",".heic",".xls",".doc",".msg",".eml"},Z492)))&gt;0),1,0),0)</f>
        <v>0</v>
      </c>
    </row>
    <row r="493" customFormat="false" ht="39.75" hidden="false" customHeight="true" outlineLevel="0" collapsed="false">
      <c r="A493" s="57" t="s">
        <v>1137</v>
      </c>
      <c r="B493" s="57" t="s">
        <v>278</v>
      </c>
      <c r="C493" s="57" t="str">
        <f aca="false">Flights!$F$19</f>
        <v>MH0003</v>
      </c>
      <c r="D493" s="58" t="n">
        <f aca="false">Flights!$D$19</f>
        <v>46320</v>
      </c>
      <c r="E493" s="57" t="str">
        <f aca="false">Flights!$G$19&amp;"-"&amp;Flights!$H$19</f>
        <v>LHR-KUL</v>
      </c>
      <c r="F493" s="57" t="str">
        <f aca="false">Flights!$K$19</f>
        <v>EY</v>
      </c>
      <c r="G493" s="57" t="s">
        <v>411</v>
      </c>
      <c r="H493" s="57" t="s">
        <v>369</v>
      </c>
      <c r="I493" s="57" t="s">
        <v>419</v>
      </c>
      <c r="J493" s="57" t="s">
        <v>420</v>
      </c>
      <c r="K493" s="67"/>
      <c r="L493" s="67" t="s">
        <v>413</v>
      </c>
      <c r="M493" s="67"/>
      <c r="N493" s="67" t="s">
        <v>374</v>
      </c>
      <c r="O493" s="67" t="s">
        <v>414</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file",IF(BL493=0,"INVALID – evidence needs a traceable reference (number, file name or link)",IF(OR(LEN(AX493)&lt;2,ISNUMBER(MATCH(AX493,L_Placeholder,0))),"INVALID – verifier missing",IF(AX493=AU493,"INVALID – verifier must be someone other than the PIC",IF(BH493=1,"INVALID – result not yet available (awaiting / TBC)",IF(AND(AQ493=1,OR(OR(LEN(AY493)&lt;3,ISNUMBER(MATCH(AY493,L_Placeholder,0))),BJ493=1)),"INVALID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CA","")&amp;IF(AND(LEN(BA493)&gt;=2,ISNA(MATCH(BA493,L_Placeholder,0)),TRIM(AB493)=""),"INVALID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")))/(LEN(L_PendNeg)+1)),1,0),1)</f>
        <v>0</v>
      </c>
      <c r="BK493" s="61" t="n">
        <f aca="false">IFERROR(IF(SUMPRODUCT((LEN(BF493)-LEN(SUBSTITUTE(BF493," "&amp;L_PendStrict&amp;" "," ")))/(LEN(L_PendStrict)+1))&gt;SUMPRODUCT((LEN(BF493)-LEN(SUBSTITUTE(BF493," "&amp;L_PendNeg&amp;" "," ")))/(LEN(L_PendNeg)+1)),1,0),1)</f>
        <v>0</v>
      </c>
      <c r="BL493" s="61" t="n">
        <f aca="false">IFERROR(IF(OR(SUMPRODUCT(--ISNUMBER(FIND({"0","1","2","3","4","5","6","7","8","9"},Z493)))&gt;0,SUMPRODUCT(--ISNUMBER(SEARCH({"http","www.","\",".pdf",".jpg",".jpeg",".png",".heic",".xls",".doc",".msg",".eml"},Z493)))&gt;0),1,0),0)</f>
        <v>0</v>
      </c>
    </row>
    <row r="494" customFormat="false" ht="39.75" hidden="false" customHeight="true" outlineLevel="0" collapsed="false">
      <c r="A494" s="57" t="s">
        <v>1138</v>
      </c>
      <c r="B494" s="57" t="s">
        <v>278</v>
      </c>
      <c r="C494" s="57" t="str">
        <f aca="false">Flights!$F$19</f>
        <v>MH0003</v>
      </c>
      <c r="D494" s="58" t="n">
        <f aca="false">Flights!$D$19</f>
        <v>46320</v>
      </c>
      <c r="E494" s="57" t="str">
        <f aca="false">Flights!$G$19&amp;"-"&amp;Flights!$H$19</f>
        <v>LHR-KUL</v>
      </c>
      <c r="F494" s="57" t="str">
        <f aca="false">Flights!$K$19</f>
        <v>EY</v>
      </c>
      <c r="G494" s="57" t="s">
        <v>411</v>
      </c>
      <c r="H494" s="57" t="s">
        <v>369</v>
      </c>
      <c r="I494" s="57" t="s">
        <v>419</v>
      </c>
      <c r="J494" s="57" t="s">
        <v>422</v>
      </c>
      <c r="K494" s="67"/>
      <c r="L494" s="67" t="s">
        <v>413</v>
      </c>
      <c r="M494" s="67"/>
      <c r="N494" s="67" t="s">
        <v>374</v>
      </c>
      <c r="O494" s="67" t="s">
        <v>414</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file",IF(BL494=0,"INVALID – evidence needs a traceable reference (number, file name or link)",IF(OR(LEN(AX494)&lt;2,ISNUMBER(MATCH(AX494,L_Placeholder,0))),"INVALID – verifier missing",IF(AX494=AU494,"INVALID – verifier must be someone other than the PIC",IF(BH494=1,"INVALID – result not yet available (awaiting / TBC)",IF(AND(AQ494=1,OR(OR(LEN(AY494)&lt;3,ISNUMBER(MATCH(AY494,L_Placeholder,0))),BJ494=1)),"INVALID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CA","")&amp;IF(AND(LEN(BA494)&gt;=2,ISNA(MATCH(BA494,L_Placeholder,0)),TRIM(AB494)=""),"INVALID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")))/(LEN(L_PendNeg)+1)),1,0),1)</f>
        <v>0</v>
      </c>
      <c r="BK494" s="61" t="n">
        <f aca="false">IFERROR(IF(SUMPRODUCT((LEN(BF494)-LEN(SUBSTITUTE(BF494," "&amp;L_PendStrict&amp;" "," ")))/(LEN(L_PendStrict)+1))&gt;SUMPRODUCT((LEN(BF494)-LEN(SUBSTITUTE(BF494," "&amp;L_PendNeg&amp;" "," ")))/(LEN(L_PendNeg)+1)),1,0),1)</f>
        <v>0</v>
      </c>
      <c r="BL494" s="61" t="n">
        <f aca="false">IFERROR(IF(OR(SUMPRODUCT(--ISNUMBER(FIND({"0","1","2","3","4","5","6","7","8","9"},Z494)))&gt;0,SUMPRODUCT(--ISNUMBER(SEARCH({"http","www.","\",".pdf",".jpg",".jpeg",".png",".heic",".xls",".doc",".msg",".eml"},Z494)))&gt;0),1,0),0)</f>
        <v>0</v>
      </c>
    </row>
    <row r="495" customFormat="false" ht="39.75" hidden="false" customHeight="true" outlineLevel="0" collapsed="false">
      <c r="A495" s="57" t="s">
        <v>1139</v>
      </c>
      <c r="B495" s="57" t="s">
        <v>278</v>
      </c>
      <c r="C495" s="57" t="str">
        <f aca="false">Flights!$F$19</f>
        <v>MH0003</v>
      </c>
      <c r="D495" s="58" t="n">
        <f aca="false">Flights!$D$19</f>
        <v>46320</v>
      </c>
      <c r="E495" s="57" t="str">
        <f aca="false">Flights!$G$19&amp;"-"&amp;Flights!$H$19</f>
        <v>LHR-KUL</v>
      </c>
      <c r="F495" s="57" t="str">
        <f aca="false">Flights!$K$19</f>
        <v>EY</v>
      </c>
      <c r="G495" s="57" t="s">
        <v>411</v>
      </c>
      <c r="H495" s="57" t="s">
        <v>369</v>
      </c>
      <c r="I495" s="57" t="s">
        <v>419</v>
      </c>
      <c r="J495" s="57" t="s">
        <v>424</v>
      </c>
      <c r="K495" s="67"/>
      <c r="L495" s="67" t="s">
        <v>413</v>
      </c>
      <c r="M495" s="67"/>
      <c r="N495" s="67" t="s">
        <v>374</v>
      </c>
      <c r="O495" s="67" t="s">
        <v>414</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file",IF(BL495=0,"INVALID – evidence needs a traceable reference (number, file name or link)",IF(OR(LEN(AX495)&lt;2,ISNUMBER(MATCH(AX495,L_Placeholder,0))),"INVALID – verifier missing",IF(AX495=AU495,"INVALID – verifier must be someone other than the PIC",IF(BH495=1,"INVALID – result not yet available (awaiting / TBC)",IF(AND(AQ495=1,OR(OR(LEN(AY495)&lt;3,ISNUMBER(MATCH(AY495,L_Placeholder,0))),BJ495=1)),"INVALID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CA","")&amp;IF(AND(LEN(BA495)&gt;=2,ISNA(MATCH(BA495,L_Placeholder,0)),TRIM(AB495)=""),"INVALID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")))/(LEN(L_PendNeg)+1)),1,0),1)</f>
        <v>0</v>
      </c>
      <c r="BK495" s="61" t="n">
        <f aca="false">IFERROR(IF(SUMPRODUCT((LEN(BF495)-LEN(SUBSTITUTE(BF495," "&amp;L_PendStrict&amp;" "," ")))/(LEN(L_PendStrict)+1))&gt;SUMPRODUCT((LEN(BF495)-LEN(SUBSTITUTE(BF495," "&amp;L_PendNeg&amp;" "," ")))/(LEN(L_PendNeg)+1)),1,0),1)</f>
        <v>0</v>
      </c>
      <c r="BL495" s="61" t="n">
        <f aca="false">IFERROR(IF(OR(SUMPRODUCT(--ISNUMBER(FIND({"0","1","2","3","4","5","6","7","8","9"},Z495)))&gt;0,SUMPRODUCT(--ISNUMBER(SEARCH({"http","www.","\",".pdf",".jpg",".jpeg",".png",".heic",".xls",".doc",".msg",".eml"},Z495)))&gt;0),1,0),0)</f>
        <v>0</v>
      </c>
    </row>
    <row r="496" customFormat="false" ht="141" hidden="false" customHeight="true" outlineLevel="0" collapsed="false">
      <c r="A496" s="57" t="s">
        <v>1140</v>
      </c>
      <c r="B496" s="57" t="s">
        <v>278</v>
      </c>
      <c r="C496" s="57" t="str">
        <f aca="false">Flights!$F$19</f>
        <v>MH0003</v>
      </c>
      <c r="D496" s="58" t="n">
        <f aca="false">Flights!$D$19</f>
        <v>46320</v>
      </c>
      <c r="E496" s="57" t="str">
        <f aca="false">Flights!$G$19&amp;"-"&amp;Flights!$H$19</f>
        <v>LHR-KUL</v>
      </c>
      <c r="F496" s="57" t="str">
        <f aca="false">Flights!$K$19</f>
        <v>EY</v>
      </c>
      <c r="G496" s="57" t="s">
        <v>411</v>
      </c>
      <c r="H496" s="57" t="s">
        <v>369</v>
      </c>
      <c r="I496" s="57" t="s">
        <v>419</v>
      </c>
      <c r="J496" s="57" t="s">
        <v>426</v>
      </c>
      <c r="K496" s="67" t="s">
        <v>427</v>
      </c>
      <c r="L496" s="67" t="s">
        <v>413</v>
      </c>
      <c r="M496" s="67"/>
      <c r="N496" s="67" t="s">
        <v>374</v>
      </c>
      <c r="O496" s="67" t="s">
        <v>414</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file",IF(BL496=0,"INVALID – evidence needs a traceable reference (number, file name or link)",IF(OR(LEN(AX496)&lt;2,ISNUMBER(MATCH(AX496,L_Placeholder,0))),"INVALID – verifier missing",IF(AX496=AU496,"INVALID – verifier must be someone other than the PIC",IF(BH496=1,"INVALID – result not yet available (awaiting / TBC)",IF(AND(AQ496=1,OR(OR(LEN(AY496)&lt;3,ISNUMBER(MATCH(AY496,L_Placeholder,0))),BJ496=1)),"INVALID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CA","")&amp;IF(AND(LEN(BA496)&gt;=2,ISNA(MATCH(BA496,L_Placeholder,0)),TRIM(AB496)=""),"INVALID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")))/(LEN(L_PendNeg)+1)),1,0),1)</f>
        <v>0</v>
      </c>
      <c r="BK496" s="61" t="n">
        <f aca="false">IFERROR(IF(SUMPRODUCT((LEN(BF496)-LEN(SUBSTITUTE(BF496," "&amp;L_PendStrict&amp;" "," ")))/(LEN(L_PendStrict)+1))&gt;SUMPRODUCT((LEN(BF496)-LEN(SUBSTITUTE(BF496," "&amp;L_PendNeg&amp;" "," ")))/(LEN(L_PendNeg)+1)),1,0),1)</f>
        <v>0</v>
      </c>
      <c r="BL496" s="61" t="n">
        <f aca="false">IFERROR(IF(OR(SUMPRODUCT(--ISNUMBER(FIND({"0","1","2","3","4","5","6","7","8","9"},Z496)))&gt;0,SUMPRODUCT(--ISNUMBER(SEARCH({"http","www.","\",".pdf",".jpg",".jpeg",".png",".heic",".xls",".doc",".msg",".eml"},Z496)))&gt;0),1,0),0)</f>
        <v>0</v>
      </c>
    </row>
    <row r="497" customFormat="false" ht="39.75" hidden="false" customHeight="true" outlineLevel="0" collapsed="false">
      <c r="A497" s="57" t="s">
        <v>1141</v>
      </c>
      <c r="B497" s="57" t="s">
        <v>278</v>
      </c>
      <c r="C497" s="57" t="str">
        <f aca="false">Flights!$F$19</f>
        <v>MH0003</v>
      </c>
      <c r="D497" s="58" t="n">
        <f aca="false">Flights!$D$19</f>
        <v>46320</v>
      </c>
      <c r="E497" s="57" t="str">
        <f aca="false">Flights!$G$19&amp;"-"&amp;Flights!$H$19</f>
        <v>LHR-KUL</v>
      </c>
      <c r="F497" s="57" t="str">
        <f aca="false">Flights!$K$19</f>
        <v>EY</v>
      </c>
      <c r="G497" s="57" t="s">
        <v>411</v>
      </c>
      <c r="H497" s="57" t="s">
        <v>369</v>
      </c>
      <c r="I497" s="57" t="s">
        <v>419</v>
      </c>
      <c r="J497" s="57" t="s">
        <v>429</v>
      </c>
      <c r="K497" s="67"/>
      <c r="L497" s="67" t="s">
        <v>413</v>
      </c>
      <c r="M497" s="67"/>
      <c r="N497" s="67" t="s">
        <v>374</v>
      </c>
      <c r="O497" s="67" t="s">
        <v>414</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file",IF(BL497=0,"INVALID – evidence needs a traceable reference (number, file name or link)",IF(OR(LEN(AX497)&lt;2,ISNUMBER(MATCH(AX497,L_Placeholder,0))),"INVALID – verifier missing",IF(AX497=AU497,"INVALID – verifier must be someone other than the PIC",IF(BH497=1,"INVALID – result not yet available (awaiting / TBC)",IF(AND(AQ497=1,OR(OR(LEN(AY497)&lt;3,ISNUMBER(MATCH(AY497,L_Placeholder,0))),BJ497=1)),"INVALID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CA","")&amp;IF(AND(LEN(BA497)&gt;=2,ISNA(MATCH(BA497,L_Placeholder,0)),TRIM(AB497)=""),"INVALID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")))/(LEN(L_PendNeg)+1)),1,0),1)</f>
        <v>0</v>
      </c>
      <c r="BK497" s="61" t="n">
        <f aca="false">IFERROR(IF(SUMPRODUCT((LEN(BF497)-LEN(SUBSTITUTE(BF497," "&amp;L_PendStrict&amp;" "," ")))/(LEN(L_PendStrict)+1))&gt;SUMPRODUCT((LEN(BF497)-LEN(SUBSTITUTE(BF497," "&amp;L_PendNeg&amp;" "," ")))/(LEN(L_PendNeg)+1)),1,0),1)</f>
        <v>0</v>
      </c>
      <c r="BL497" s="61" t="n">
        <f aca="false">IFERROR(IF(OR(SUMPRODUCT(--ISNUMBER(FIND({"0","1","2","3","4","5","6","7","8","9"},Z497)))&gt;0,SUMPRODUCT(--ISNUMBER(SEARCH({"http","www.","\",".pdf",".jpg",".jpeg",".png",".heic",".xls",".doc",".msg",".eml"},Z497)))&gt;0),1,0),0)</f>
        <v>0</v>
      </c>
    </row>
    <row r="498" customFormat="false" ht="54" hidden="false" customHeight="true" outlineLevel="0" collapsed="false">
      <c r="A498" s="57" t="s">
        <v>1142</v>
      </c>
      <c r="B498" s="57" t="s">
        <v>278</v>
      </c>
      <c r="C498" s="57" t="str">
        <f aca="false">Flights!$F$19</f>
        <v>MH0003</v>
      </c>
      <c r="D498" s="58" t="n">
        <f aca="false">Flights!$D$19</f>
        <v>46320</v>
      </c>
      <c r="E498" s="57" t="str">
        <f aca="false">Flights!$G$19&amp;"-"&amp;Flights!$H$19</f>
        <v>LHR-KUL</v>
      </c>
      <c r="F498" s="57" t="str">
        <f aca="false">Flights!$K$19</f>
        <v>EY</v>
      </c>
      <c r="G498" s="57" t="s">
        <v>411</v>
      </c>
      <c r="H498" s="57" t="s">
        <v>369</v>
      </c>
      <c r="I498" s="57" t="s">
        <v>431</v>
      </c>
      <c r="J498" s="57" t="s">
        <v>432</v>
      </c>
      <c r="K498" s="67" t="s">
        <v>433</v>
      </c>
      <c r="L498" s="67" t="s">
        <v>434</v>
      </c>
      <c r="M498" s="67" t="s">
        <v>186</v>
      </c>
      <c r="N498" s="67" t="s">
        <v>435</v>
      </c>
      <c r="O498" s="67" t="s">
        <v>436</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file",IF(BL498=0,"INVALID – evidence needs a traceable reference (number, file name or link)",IF(OR(LEN(AX498)&lt;2,ISNUMBER(MATCH(AX498,L_Placeholder,0))),"INVALID – verifier missing",IF(AX498=AU498,"INVALID – verifier must be someone other than the PIC",IF(BH498=1,"INVALID – result not yet available (awaiting / TBC)",IF(AND(AQ498=1,OR(OR(LEN(AY498)&lt;3,ISNUMBER(MATCH(AY498,L_Placeholder,0))),BJ498=1)),"INVALID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CA","")&amp;IF(AND(LEN(BA498)&gt;=2,ISNA(MATCH(BA498,L_Placeholder,0)),TRIM(AB498)=""),"INVALID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")))/(LEN(L_PendNeg)+1)),1,0),1)</f>
        <v>0</v>
      </c>
      <c r="BK498" s="61" t="n">
        <f aca="false">IFERROR(IF(SUMPRODUCT((LEN(BF498)-LEN(SUBSTITUTE(BF498," "&amp;L_PendStrict&amp;" "," ")))/(LEN(L_PendStrict)+1))&gt;SUMPRODUCT((LEN(BF498)-LEN(SUBSTITUTE(BF498," "&amp;L_PendNeg&amp;" "," ")))/(LEN(L_PendNeg)+1)),1,0),1)</f>
        <v>0</v>
      </c>
      <c r="BL498" s="61" t="n">
        <f aca="false">IFERROR(IF(OR(SUMPRODUCT(--ISNUMBER(FIND({"0","1","2","3","4","5","6","7","8","9"},Z498)))&gt;0,SUMPRODUCT(--ISNUMBER(SEARCH({"http","www.","\",".pdf",".jpg",".jpeg",".png",".heic",".xls",".doc",".msg",".eml"},Z498)))&gt;0),1,0),0)</f>
        <v>0</v>
      </c>
    </row>
    <row r="499" customFormat="false" ht="41.25" hidden="false" customHeight="true" outlineLevel="0" collapsed="false">
      <c r="A499" s="57" t="s">
        <v>1143</v>
      </c>
      <c r="B499" s="57" t="s">
        <v>278</v>
      </c>
      <c r="C499" s="57" t="str">
        <f aca="false">Flights!$F$19</f>
        <v>MH0003</v>
      </c>
      <c r="D499" s="58" t="n">
        <f aca="false">Flights!$D$19</f>
        <v>46320</v>
      </c>
      <c r="E499" s="57" t="str">
        <f aca="false">Flights!$G$19&amp;"-"&amp;Flights!$H$19</f>
        <v>LHR-KUL</v>
      </c>
      <c r="F499" s="57" t="str">
        <f aca="false">Flights!$K$19</f>
        <v>EY</v>
      </c>
      <c r="G499" s="57" t="s">
        <v>411</v>
      </c>
      <c r="H499" s="57" t="s">
        <v>369</v>
      </c>
      <c r="I499" s="57" t="s">
        <v>438</v>
      </c>
      <c r="J499" s="57" t="s">
        <v>439</v>
      </c>
      <c r="K499" s="67" t="s">
        <v>440</v>
      </c>
      <c r="L499" s="67" t="s">
        <v>441</v>
      </c>
      <c r="M499" s="67" t="s">
        <v>442</v>
      </c>
      <c r="N499" s="67" t="s">
        <v>374</v>
      </c>
      <c r="O499" s="67" t="s">
        <v>443</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file",IF(BL499=0,"INVALID – evidence needs a traceable reference (number, file name or link)",IF(OR(LEN(AX499)&lt;2,ISNUMBER(MATCH(AX499,L_Placeholder,0))),"INVALID – verifier missing",IF(AX499=AU499,"INVALID – verifier must be someone other than the PIC",IF(BH499=1,"INVALID – result not yet available (awaiting / TBC)",IF(AND(AQ499=1,OR(OR(LEN(AY499)&lt;3,ISNUMBER(MATCH(AY499,L_Placeholder,0))),BJ499=1)),"INVALID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CA","")&amp;IF(AND(LEN(BA499)&gt;=2,ISNA(MATCH(BA499,L_Placeholder,0)),TRIM(AB499)=""),"INVALID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")))/(LEN(L_PendNeg)+1)),1,0),1)</f>
        <v>0</v>
      </c>
      <c r="BK499" s="61" t="n">
        <f aca="false">IFERROR(IF(SUMPRODUCT((LEN(BF499)-LEN(SUBSTITUTE(BF499," "&amp;L_PendStrict&amp;" "," ")))/(LEN(L_PendStrict)+1))&gt;SUMPRODUCT((LEN(BF499)-LEN(SUBSTITUTE(BF499," "&amp;L_PendNeg&amp;" "," ")))/(LEN(L_PendNeg)+1)),1,0),1)</f>
        <v>0</v>
      </c>
      <c r="BL499" s="61" t="n">
        <f aca="false">IFERROR(IF(OR(SUMPRODUCT(--ISNUMBER(FIND({"0","1","2","3","4","5","6","7","8","9"},Z499)))&gt;0,SUMPRODUCT(--ISNUMBER(SEARCH({"http","www.","\",".pdf",".jpg",".jpeg",".png",".heic",".xls",".doc",".msg",".eml"},Z499)))&gt;0),1,0),0)</f>
        <v>0</v>
      </c>
    </row>
    <row r="500" customFormat="false" ht="91.5" hidden="false" customHeight="true" outlineLevel="0" collapsed="false">
      <c r="A500" s="57" t="s">
        <v>1144</v>
      </c>
      <c r="B500" s="57" t="s">
        <v>278</v>
      </c>
      <c r="C500" s="57" t="str">
        <f aca="false">Flights!$F$19</f>
        <v>MH0003</v>
      </c>
      <c r="D500" s="58" t="n">
        <f aca="false">Flights!$D$19</f>
        <v>46320</v>
      </c>
      <c r="E500" s="57" t="str">
        <f aca="false">Flights!$G$19&amp;"-"&amp;Flights!$H$19</f>
        <v>LHR-KUL</v>
      </c>
      <c r="F500" s="57" t="str">
        <f aca="false">Flights!$K$19</f>
        <v>EY</v>
      </c>
      <c r="G500" s="57" t="s">
        <v>411</v>
      </c>
      <c r="H500" s="57" t="s">
        <v>369</v>
      </c>
      <c r="I500" s="57" t="s">
        <v>438</v>
      </c>
      <c r="J500" s="57" t="s">
        <v>445</v>
      </c>
      <c r="K500" s="67" t="s">
        <v>446</v>
      </c>
      <c r="L500" s="67" t="s">
        <v>447</v>
      </c>
      <c r="M500" s="67" t="s">
        <v>442</v>
      </c>
      <c r="N500" s="67" t="s">
        <v>374</v>
      </c>
      <c r="O500" s="67" t="s">
        <v>1145</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file",IF(BL500=0,"INVALID – evidence needs a traceable reference (number, file name or link)",IF(OR(LEN(AX500)&lt;2,ISNUMBER(MATCH(AX500,L_Placeholder,0))),"INVALID – verifier missing",IF(AX500=AU500,"INVALID – verifier must be someone other than the PIC",IF(BH500=1,"INVALID – result not yet available (awaiting / TBC)",IF(AND(AQ500=1,OR(OR(LEN(AY500)&lt;3,ISNUMBER(MATCH(AY500,L_Placeholder,0))),BJ500=1)),"INVALID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CA","")&amp;IF(AND(LEN(BA500)&gt;=2,ISNA(MATCH(BA500,L_Placeholder,0)),TRIM(AB500)=""),"INVALID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")))/(LEN(L_PendNeg)+1)),1,0),1)</f>
        <v>0</v>
      </c>
      <c r="BK500" s="61" t="n">
        <f aca="false">IFERROR(IF(SUMPRODUCT((LEN(BF500)-LEN(SUBSTITUTE(BF500," "&amp;L_PendStrict&amp;" "," ")))/(LEN(L_PendStrict)+1))&gt;SUMPRODUCT((LEN(BF500)-LEN(SUBSTITUTE(BF500," "&amp;L_PendNeg&amp;" "," ")))/(LEN(L_PendNeg)+1)),1,0),1)</f>
        <v>0</v>
      </c>
      <c r="BL500" s="61" t="n">
        <f aca="false">IFERROR(IF(OR(SUMPRODUCT(--ISNUMBER(FIND({"0","1","2","3","4","5","6","7","8","9"},Z500)))&gt;0,SUMPRODUCT(--ISNUMBER(SEARCH({"http","www.","\",".pdf",".jpg",".jpeg",".png",".heic",".xls",".doc",".msg",".eml"},Z500)))&gt;0),1,0),0)</f>
        <v>0</v>
      </c>
    </row>
    <row r="501" customFormat="false" ht="39.75" hidden="false" customHeight="true" outlineLevel="0" collapsed="false">
      <c r="A501" s="57" t="s">
        <v>1146</v>
      </c>
      <c r="B501" s="57" t="s">
        <v>278</v>
      </c>
      <c r="C501" s="57" t="str">
        <f aca="false">Flights!$F$19</f>
        <v>MH0003</v>
      </c>
      <c r="D501" s="58" t="n">
        <f aca="false">Flights!$D$19</f>
        <v>46320</v>
      </c>
      <c r="E501" s="57" t="str">
        <f aca="false">Flights!$G$19&amp;"-"&amp;Flights!$H$19</f>
        <v>LHR-KUL</v>
      </c>
      <c r="F501" s="57" t="str">
        <f aca="false">Flights!$K$19</f>
        <v>EY</v>
      </c>
      <c r="G501" s="57" t="s">
        <v>450</v>
      </c>
      <c r="H501" s="57" t="s">
        <v>451</v>
      </c>
      <c r="I501" s="57" t="s">
        <v>370</v>
      </c>
      <c r="J501" s="57" t="s">
        <v>452</v>
      </c>
      <c r="K501" s="67" t="s">
        <v>417</v>
      </c>
      <c r="L501" s="67" t="s">
        <v>453</v>
      </c>
      <c r="M501" s="67"/>
      <c r="N501" s="67" t="s">
        <v>374</v>
      </c>
      <c r="O501" s="67" t="s">
        <v>454</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file",IF(BL501=0,"INVALID – evidence needs a traceable reference (number, file name or link)",IF(OR(LEN(AX501)&lt;2,ISNUMBER(MATCH(AX501,L_Placeholder,0))),"INVALID – verifier missing",IF(AX501=AU501,"INVALID – verifier must be someone other than the PIC",IF(BH501=1,"INVALID – result not yet available (awaiting / TBC)",IF(AND(AQ501=1,OR(OR(LEN(AY501)&lt;3,ISNUMBER(MATCH(AY501,L_Placeholder,0))),BJ501=1)),"INVALID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CA","")&amp;IF(AND(LEN(BA501)&gt;=2,ISNA(MATCH(BA501,L_Placeholder,0)),TRIM(AB501)=""),"INVALID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IFERROR(IF(OR(SUMPRODUCT(--ISNUMBER(FIND({"0","1","2","3","4","5","6","7","8","9"},Z501)))&gt;0,SUMPRODUCT(--ISNUMBER(SEARCH({"http","www.","\",".pdf",".jpg",".jpeg",".png",".heic",".xls",".doc",".msg",".eml"},Z501)))&gt;0),1,0),0)</f>
        <v>0</v>
      </c>
    </row>
    <row r="502" customFormat="false" ht="39.75" hidden="false" customHeight="true" outlineLevel="0" collapsed="false">
      <c r="A502" s="57" t="s">
        <v>1147</v>
      </c>
      <c r="B502" s="57" t="s">
        <v>278</v>
      </c>
      <c r="C502" s="57" t="str">
        <f aca="false">Flights!$F$19</f>
        <v>MH0003</v>
      </c>
      <c r="D502" s="58" t="n">
        <f aca="false">Flights!$D$19</f>
        <v>46320</v>
      </c>
      <c r="E502" s="57" t="str">
        <f aca="false">Flights!$G$19&amp;"-"&amp;Flights!$H$19</f>
        <v>LHR-KUL</v>
      </c>
      <c r="F502" s="57" t="str">
        <f aca="false">Flights!$K$19</f>
        <v>EY</v>
      </c>
      <c r="G502" s="57" t="s">
        <v>450</v>
      </c>
      <c r="H502" s="57" t="s">
        <v>451</v>
      </c>
      <c r="I502" s="57" t="s">
        <v>419</v>
      </c>
      <c r="J502" s="57" t="s">
        <v>456</v>
      </c>
      <c r="K502" s="67" t="s">
        <v>417</v>
      </c>
      <c r="L502" s="67" t="s">
        <v>453</v>
      </c>
      <c r="M502" s="67"/>
      <c r="N502" s="67" t="s">
        <v>374</v>
      </c>
      <c r="O502" s="67" t="s">
        <v>454</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file",IF(BL502=0,"INVALID – evidence needs a traceable reference (number, file name or link)",IF(OR(LEN(AX502)&lt;2,ISNUMBER(MATCH(AX502,L_Placeholder,0))),"INVALID – verifier missing",IF(AX502=AU502,"INVALID – verifier must be someone other than the PIC",IF(BH502=1,"INVALID – result not yet available (awaiting / TBC)",IF(AND(AQ502=1,OR(OR(LEN(AY502)&lt;3,ISNUMBER(MATCH(AY502,L_Placeholder,0))),BJ502=1)),"INVALID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CA","")&amp;IF(AND(LEN(BA502)&gt;=2,ISNA(MATCH(BA502,L_Placeholder,0)),TRIM(AB502)=""),"INVALID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IFERROR(IF(OR(SUMPRODUCT(--ISNUMBER(FIND({"0","1","2","3","4","5","6","7","8","9"},Z502)))&gt;0,SUMPRODUCT(--ISNUMBER(SEARCH({"http","www.","\",".pdf",".jpg",".jpeg",".png",".heic",".xls",".doc",".msg",".eml"},Z502)))&gt;0),1,0),0)</f>
        <v>0</v>
      </c>
    </row>
    <row r="503" customFormat="false" ht="54" hidden="false" customHeight="true" outlineLevel="0" collapsed="false">
      <c r="A503" s="57" t="s">
        <v>1148</v>
      </c>
      <c r="B503" s="57" t="s">
        <v>278</v>
      </c>
      <c r="C503" s="57" t="str">
        <f aca="false">Flights!$F$19</f>
        <v>MH0003</v>
      </c>
      <c r="D503" s="58" t="n">
        <f aca="false">Flights!$D$19</f>
        <v>46320</v>
      </c>
      <c r="E503" s="57" t="str">
        <f aca="false">Flights!$G$19&amp;"-"&amp;Flights!$H$19</f>
        <v>LHR-KUL</v>
      </c>
      <c r="F503" s="57" t="str">
        <f aca="false">Flights!$K$19</f>
        <v>EY</v>
      </c>
      <c r="G503" s="57" t="s">
        <v>450</v>
      </c>
      <c r="H503" s="57" t="s">
        <v>451</v>
      </c>
      <c r="I503" s="57" t="s">
        <v>431</v>
      </c>
      <c r="J503" s="57" t="s">
        <v>458</v>
      </c>
      <c r="K503" s="67" t="s">
        <v>433</v>
      </c>
      <c r="L503" s="67" t="s">
        <v>434</v>
      </c>
      <c r="M503" s="67" t="s">
        <v>186</v>
      </c>
      <c r="N503" s="67" t="s">
        <v>435</v>
      </c>
      <c r="O503" s="67" t="s">
        <v>436</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file",IF(BL503=0,"INVALID – evidence needs a traceable reference (number, file name or link)",IF(OR(LEN(AX503)&lt;2,ISNUMBER(MATCH(AX503,L_Placeholder,0))),"INVALID – verifier missing",IF(AX503=AU503,"INVALID – verifier must be someone other than the PIC",IF(BH503=1,"INVALID – result not yet available (awaiting / TBC)",IF(AND(AQ503=1,OR(OR(LEN(AY503)&lt;3,ISNUMBER(MATCH(AY503,L_Placeholder,0))),BJ503=1)),"INVALID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CA","")&amp;IF(AND(LEN(BA503)&gt;=2,ISNA(MATCH(BA503,L_Placeholder,0)),TRIM(AB503)=""),"INVALID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IFERROR(IF(OR(SUMPRODUCT(--ISNUMBER(FIND({"0","1","2","3","4","5","6","7","8","9"},Z503)))&gt;0,SUMPRODUCT(--ISNUMBER(SEARCH({"http","www.","\",".pdf",".jpg",".jpeg",".png",".heic",".xls",".doc",".msg",".eml"},Z503)))&gt;0),1,0),0)</f>
        <v>0</v>
      </c>
    </row>
    <row r="504" customFormat="false" ht="39.75" hidden="false" customHeight="true" outlineLevel="0" collapsed="false">
      <c r="A504" s="57" t="s">
        <v>1149</v>
      </c>
      <c r="B504" s="57" t="s">
        <v>278</v>
      </c>
      <c r="C504" s="57" t="str">
        <f aca="false">Flights!$F$19</f>
        <v>MH0003</v>
      </c>
      <c r="D504" s="58" t="n">
        <f aca="false">Flights!$D$19</f>
        <v>46320</v>
      </c>
      <c r="E504" s="57" t="str">
        <f aca="false">Flights!$G$19&amp;"-"&amp;Flights!$H$19</f>
        <v>LHR-KUL</v>
      </c>
      <c r="F504" s="57" t="str">
        <f aca="false">Flights!$K$19</f>
        <v>EY</v>
      </c>
      <c r="G504" s="57" t="s">
        <v>450</v>
      </c>
      <c r="H504" s="57" t="s">
        <v>451</v>
      </c>
      <c r="I504" s="57" t="s">
        <v>438</v>
      </c>
      <c r="J504" s="57" t="s">
        <v>460</v>
      </c>
      <c r="K504" s="67" t="s">
        <v>440</v>
      </c>
      <c r="L504" s="67" t="s">
        <v>441</v>
      </c>
      <c r="M504" s="67" t="s">
        <v>442</v>
      </c>
      <c r="N504" s="67" t="s">
        <v>374</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file",IF(BL504=0,"INVALID – evidence needs a traceable reference (number, file name or link)",IF(OR(LEN(AX504)&lt;2,ISNUMBER(MATCH(AX504,L_Placeholder,0))),"INVALID – verifier missing",IF(AX504=AU504,"INVALID – verifier must be someone other than the PIC",IF(BH504=1,"INVALID – result not yet available (awaiting / TBC)",IF(AND(AQ504=1,OR(OR(LEN(AY504)&lt;3,ISNUMBER(MATCH(AY504,L_Placeholder,0))),BJ504=1)),"INVALID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CA","")&amp;IF(AND(LEN(BA504)&gt;=2,ISNA(MATCH(BA504,L_Placeholder,0)),TRIM(AB504)=""),"INVALID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IFERROR(IF(OR(SUMPRODUCT(--ISNUMBER(FIND({"0","1","2","3","4","5","6","7","8","9"},Z504)))&gt;0,SUMPRODUCT(--ISNUMBER(SEARCH({"http","www.","\",".pdf",".jpg",".jpeg",".png",".heic",".xls",".doc",".msg",".eml"},Z504)))&gt;0),1,0),0)</f>
        <v>0</v>
      </c>
    </row>
    <row r="505" customFormat="false" ht="54" hidden="false" customHeight="true" outlineLevel="0" collapsed="false">
      <c r="A505" s="57" t="s">
        <v>1150</v>
      </c>
      <c r="B505" s="57" t="s">
        <v>278</v>
      </c>
      <c r="C505" s="57" t="str">
        <f aca="false">Flights!$F$19</f>
        <v>MH0003</v>
      </c>
      <c r="D505" s="58" t="n">
        <f aca="false">Flights!$D$19</f>
        <v>46320</v>
      </c>
      <c r="E505" s="57" t="str">
        <f aca="false">Flights!$G$19&amp;"-"&amp;Flights!$H$19</f>
        <v>LHR-KUL</v>
      </c>
      <c r="F505" s="57" t="str">
        <f aca="false">Flights!$K$19</f>
        <v>EY</v>
      </c>
      <c r="G505" s="57" t="s">
        <v>450</v>
      </c>
      <c r="H505" s="57" t="s">
        <v>451</v>
      </c>
      <c r="I505" s="57" t="s">
        <v>438</v>
      </c>
      <c r="J505" s="57" t="s">
        <v>462</v>
      </c>
      <c r="K505" s="67" t="s">
        <v>446</v>
      </c>
      <c r="L505" s="67" t="s">
        <v>447</v>
      </c>
      <c r="M505" s="67" t="s">
        <v>442</v>
      </c>
      <c r="N505" s="67" t="s">
        <v>374</v>
      </c>
      <c r="O505" s="67" t="s">
        <v>1151</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file",IF(BL505=0,"INVALID – evidence needs a traceable reference (number, file name or link)",IF(OR(LEN(AX505)&lt;2,ISNUMBER(MATCH(AX505,L_Placeholder,0))),"INVALID – verifier missing",IF(AX505=AU505,"INVALID – verifier must be someone other than the PIC",IF(BH505=1,"INVALID – result not yet available (awaiting / TBC)",IF(AND(AQ505=1,OR(OR(LEN(AY505)&lt;3,ISNUMBER(MATCH(AY505,L_Placeholder,0))),BJ505=1)),"INVALID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CA","")&amp;IF(AND(LEN(BA505)&gt;=2,ISNA(MATCH(BA505,L_Placeholder,0)),TRIM(AB505)=""),"INVALID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IFERROR(IF(OR(SUMPRODUCT(--ISNUMBER(FIND({"0","1","2","3","4","5","6","7","8","9"},Z505)))&gt;0,SUMPRODUCT(--ISNUMBER(SEARCH({"http","www.","\",".pdf",".jpg",".jpeg",".png",".heic",".xls",".doc",".msg",".eml"},Z505)))&gt;0),1,0),0)</f>
        <v>0</v>
      </c>
    </row>
    <row r="506" customFormat="false" ht="39.75" hidden="false" customHeight="true" outlineLevel="0" collapsed="false">
      <c r="A506" s="57" t="s">
        <v>1152</v>
      </c>
      <c r="B506" s="57" t="s">
        <v>280</v>
      </c>
      <c r="C506" s="57" t="str">
        <f aca="false">Flights!$F$20</f>
        <v>MH0072</v>
      </c>
      <c r="D506" s="58" t="n">
        <f aca="false">Flights!$D$20</f>
        <v>46321</v>
      </c>
      <c r="E506" s="57" t="str">
        <f aca="false">Flights!$G$20&amp;"-"&amp;Flights!$H$20</f>
        <v>KUL-HKG</v>
      </c>
      <c r="F506" s="57" t="str">
        <f aca="false">Flights!$K$20</f>
        <v>EY</v>
      </c>
      <c r="G506" s="57" t="s">
        <v>81</v>
      </c>
      <c r="H506" s="57" t="s">
        <v>369</v>
      </c>
      <c r="I506" s="57" t="s">
        <v>370</v>
      </c>
      <c r="J506" s="57" t="s">
        <v>371</v>
      </c>
      <c r="K506" s="67" t="s">
        <v>372</v>
      </c>
      <c r="L506" s="67" t="s">
        <v>373</v>
      </c>
      <c r="M506" s="67"/>
      <c r="N506" s="67" t="s">
        <v>374</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file",IF(BL506=0,"INVALID – evidence needs a traceable reference (number, file name or link)",IF(OR(LEN(AX506)&lt;2,ISNUMBER(MATCH(AX506,L_Placeholder,0))),"INVALID – verifier missing",IF(AX506=AU506,"INVALID – verifier must be someone other than the PIC",IF(BH506=1,"INVALID – result not yet available (awaiting / TBC)",IF(AND(AQ506=1,OR(OR(LEN(AY506)&lt;3,ISNUMBER(MATCH(AY506,L_Placeholder,0))),BJ506=1)),"INVALID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CA","")&amp;IF(AND(LEN(BA506)&gt;=2,ISNA(MATCH(BA506,L_Placeholder,0)),TRIM(AB506)=""),"INVALID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")))/(LEN(L_PendNeg)+1)),1,0),1)</f>
        <v>0</v>
      </c>
      <c r="BK506" s="61" t="n">
        <f aca="false">IFERROR(IF(SUMPRODUCT((LEN(BF506)-LEN(SUBSTITUTE(BF506," "&amp;L_PendStrict&amp;" "," ")))/(LEN(L_PendStrict)+1))&gt;SUMPRODUCT((LEN(BF506)-LEN(SUBSTITUTE(BF506," "&amp;L_PendNeg&amp;" "," ")))/(LEN(L_PendNeg)+1)),1,0),1)</f>
        <v>0</v>
      </c>
      <c r="BL506" s="61" t="n">
        <f aca="false">IFERROR(IF(OR(SUMPRODUCT(--ISNUMBER(FIND({"0","1","2","3","4","5","6","7","8","9"},Z506)))&gt;0,SUMPRODUCT(--ISNUMBER(SEARCH({"http","www.","\",".pdf",".jpg",".jpeg",".png",".heic",".xls",".doc",".msg",".eml"},Z506)))&gt;0),1,0),0)</f>
        <v>0</v>
      </c>
    </row>
    <row r="507" customFormat="false" ht="39.75" hidden="false" customHeight="true" outlineLevel="0" collapsed="false">
      <c r="A507" s="57" t="s">
        <v>1153</v>
      </c>
      <c r="B507" s="57" t="s">
        <v>280</v>
      </c>
      <c r="C507" s="57" t="str">
        <f aca="false">Flights!$F$20</f>
        <v>MH0072</v>
      </c>
      <c r="D507" s="58" t="n">
        <f aca="false">Flights!$D$20</f>
        <v>46321</v>
      </c>
      <c r="E507" s="57" t="str">
        <f aca="false">Flights!$G$20&amp;"-"&amp;Flights!$H$20</f>
        <v>KUL-HKG</v>
      </c>
      <c r="F507" s="57" t="str">
        <f aca="false">Flights!$K$20</f>
        <v>EY</v>
      </c>
      <c r="G507" s="57" t="s">
        <v>81</v>
      </c>
      <c r="H507" s="57" t="s">
        <v>369</v>
      </c>
      <c r="I507" s="57" t="s">
        <v>376</v>
      </c>
      <c r="J507" s="57" t="s">
        <v>377</v>
      </c>
      <c r="K507" s="67" t="s">
        <v>378</v>
      </c>
      <c r="L507" s="67" t="s">
        <v>373</v>
      </c>
      <c r="M507" s="67"/>
      <c r="N507" s="67" t="s">
        <v>374</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file",IF(BL507=0,"INVALID – evidence needs a traceable reference (number, file name or link)",IF(OR(LEN(AX507)&lt;2,ISNUMBER(MATCH(AX507,L_Placeholder,0))),"INVALID – verifier missing",IF(AX507=AU507,"INVALID – verifier must be someone other than the PIC",IF(BH507=1,"INVALID – result not yet available (awaiting / TBC)",IF(AND(AQ507=1,OR(OR(LEN(AY507)&lt;3,ISNUMBER(MATCH(AY507,L_Placeholder,0))),BJ507=1)),"INVALID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CA","")&amp;IF(AND(LEN(BA507)&gt;=2,ISNA(MATCH(BA507,L_Placeholder,0)),TRIM(AB507)=""),"INVALID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")))/(LEN(L_PendNeg)+1)),1,0),1)</f>
        <v>0</v>
      </c>
      <c r="BK507" s="61" t="n">
        <f aca="false">IFERROR(IF(SUMPRODUCT((LEN(BF507)-LEN(SUBSTITUTE(BF507," "&amp;L_PendStrict&amp;" "," ")))/(LEN(L_PendStrict)+1))&gt;SUMPRODUCT((LEN(BF507)-LEN(SUBSTITUTE(BF507," "&amp;L_PendNeg&amp;" "," ")))/(LEN(L_PendNeg)+1)),1,0),1)</f>
        <v>0</v>
      </c>
      <c r="BL507" s="61" t="n">
        <f aca="false">IFERROR(IF(OR(SUMPRODUCT(--ISNUMBER(FIND({"0","1","2","3","4","5","6","7","8","9"},Z507)))&gt;0,SUMPRODUCT(--ISNUMBER(SEARCH({"http","www.","\",".pdf",".jpg",".jpeg",".png",".heic",".xls",".doc",".msg",".eml"},Z507)))&gt;0),1,0),0)</f>
        <v>0</v>
      </c>
    </row>
    <row r="508" customFormat="false" ht="41.25" hidden="false" customHeight="true" outlineLevel="0" collapsed="false">
      <c r="A508" s="57" t="s">
        <v>1154</v>
      </c>
      <c r="B508" s="57" t="s">
        <v>280</v>
      </c>
      <c r="C508" s="57" t="str">
        <f aca="false">Flights!$F$20</f>
        <v>MH0072</v>
      </c>
      <c r="D508" s="58" t="n">
        <f aca="false">Flights!$D$20</f>
        <v>46321</v>
      </c>
      <c r="E508" s="57" t="str">
        <f aca="false">Flights!$G$20&amp;"-"&amp;Flights!$H$20</f>
        <v>KUL-HKG</v>
      </c>
      <c r="F508" s="57" t="str">
        <f aca="false">Flights!$K$20</f>
        <v>EY</v>
      </c>
      <c r="G508" s="57" t="s">
        <v>81</v>
      </c>
      <c r="H508" s="57" t="s">
        <v>369</v>
      </c>
      <c r="I508" s="57" t="s">
        <v>380</v>
      </c>
      <c r="J508" s="57" t="s">
        <v>381</v>
      </c>
      <c r="K508" s="67" t="s">
        <v>382</v>
      </c>
      <c r="L508" s="67" t="s">
        <v>373</v>
      </c>
      <c r="M508" s="67"/>
      <c r="N508" s="67" t="str">
        <f aca="false">IF(TRIM(Flights!$L$20)="A339","Required","N/A – rule")</f>
        <v>N/A – rule</v>
      </c>
      <c r="O508" s="67" t="s">
        <v>383</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file",IF(BL508=0,"INVALID – evidence needs a traceable reference (number, file name or link)",IF(OR(LEN(AX508)&lt;2,ISNUMBER(MATCH(AX508,L_Placeholder,0))),"INVALID – verifier missing",IF(AX508=AU508,"INVALID – verifier must be someone other than the PIC",IF(BH508=1,"INVALID – result not yet available (awaiting / TBC)",IF(AND(AQ508=1,OR(OR(LEN(AY508)&lt;3,ISNUMBER(MATCH(AY508,L_Placeholder,0))),BJ508=1)),"INVALID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CA","")&amp;IF(AND(LEN(BA508)&gt;=2,ISNA(MATCH(BA508,L_Placeholder,0)),TRIM(AB508)=""),"INVALID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")))/(LEN(L_PendNeg)+1)),1,0),1)</f>
        <v>0</v>
      </c>
      <c r="BK508" s="61" t="n">
        <f aca="false">IFERROR(IF(SUMPRODUCT((LEN(BF508)-LEN(SUBSTITUTE(BF508," "&amp;L_PendStrict&amp;" "," ")))/(LEN(L_PendStrict)+1))&gt;SUMPRODUCT((LEN(BF508)-LEN(SUBSTITUTE(BF508," "&amp;L_PendNeg&amp;" "," ")))/(LEN(L_PendNeg)+1)),1,0),1)</f>
        <v>0</v>
      </c>
      <c r="BL508" s="61" t="n">
        <f aca="false">IFERROR(IF(OR(SUMPRODUCT(--ISNUMBER(FIND({"0","1","2","3","4","5","6","7","8","9"},Z508)))&gt;0,SUMPRODUCT(--ISNUMBER(SEARCH({"http","www.","\",".pdf",".jpg",".jpeg",".png",".heic",".xls",".doc",".msg",".eml"},Z508)))&gt;0),1,0),0)</f>
        <v>0</v>
      </c>
    </row>
    <row r="509" customFormat="false" ht="39.75" hidden="false" customHeight="true" outlineLevel="0" collapsed="false">
      <c r="A509" s="57" t="s">
        <v>1155</v>
      </c>
      <c r="B509" s="57" t="s">
        <v>280</v>
      </c>
      <c r="C509" s="57" t="str">
        <f aca="false">Flights!$F$20</f>
        <v>MH0072</v>
      </c>
      <c r="D509" s="58" t="n">
        <f aca="false">Flights!$D$20</f>
        <v>46321</v>
      </c>
      <c r="E509" s="57" t="str">
        <f aca="false">Flights!$G$20&amp;"-"&amp;Flights!$H$20</f>
        <v>KUL-HKG</v>
      </c>
      <c r="F509" s="57" t="str">
        <f aca="false">Flights!$K$20</f>
        <v>EY</v>
      </c>
      <c r="G509" s="57" t="s">
        <v>81</v>
      </c>
      <c r="H509" s="57" t="s">
        <v>369</v>
      </c>
      <c r="I509" s="57" t="s">
        <v>385</v>
      </c>
      <c r="J509" s="57" t="s">
        <v>386</v>
      </c>
      <c r="K509" s="67" t="s">
        <v>387</v>
      </c>
      <c r="L509" s="67" t="s">
        <v>373</v>
      </c>
      <c r="M509" s="67"/>
      <c r="N509" s="67" t="s">
        <v>374</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file",IF(BL509=0,"INVALID – evidence needs a traceable reference (number, file name or link)",IF(OR(LEN(AX509)&lt;2,ISNUMBER(MATCH(AX509,L_Placeholder,0))),"INVALID – verifier missing",IF(AX509=AU509,"INVALID – verifier must be someone other than the PIC",IF(BH509=1,"INVALID – result not yet available (awaiting / TBC)",IF(AND(AQ509=1,OR(OR(LEN(AY509)&lt;3,ISNUMBER(MATCH(AY509,L_Placeholder,0))),BJ509=1)),"INVALID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CA","")&amp;IF(AND(LEN(BA509)&gt;=2,ISNA(MATCH(BA509,L_Placeholder,0)),TRIM(AB509)=""),"INVALID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")))/(LEN(L_PendNeg)+1)),1,0),1)</f>
        <v>0</v>
      </c>
      <c r="BK509" s="61" t="n">
        <f aca="false">IFERROR(IF(SUMPRODUCT((LEN(BF509)-LEN(SUBSTITUTE(BF509," "&amp;L_PendStrict&amp;" "," ")))/(LEN(L_PendStrict)+1))&gt;SUMPRODUCT((LEN(BF509)-LEN(SUBSTITUTE(BF509," "&amp;L_PendNeg&amp;" "," ")))/(LEN(L_PendNeg)+1)),1,0),1)</f>
        <v>0</v>
      </c>
      <c r="BL509" s="61" t="n">
        <f aca="false">IFERROR(IF(OR(SUMPRODUCT(--ISNUMBER(FIND({"0","1","2","3","4","5","6","7","8","9"},Z509)))&gt;0,SUMPRODUCT(--ISNUMBER(SEARCH({"http","www.","\",".pdf",".jpg",".jpeg",".png",".heic",".xls",".doc",".msg",".eml"},Z509)))&gt;0),1,0),0)</f>
        <v>0</v>
      </c>
    </row>
    <row r="510" customFormat="false" ht="39.75" hidden="false" customHeight="true" outlineLevel="0" collapsed="false">
      <c r="A510" s="57" t="s">
        <v>1156</v>
      </c>
      <c r="B510" s="57" t="s">
        <v>280</v>
      </c>
      <c r="C510" s="57" t="str">
        <f aca="false">Flights!$F$20</f>
        <v>MH0072</v>
      </c>
      <c r="D510" s="58" t="n">
        <f aca="false">Flights!$D$20</f>
        <v>46321</v>
      </c>
      <c r="E510" s="57" t="str">
        <f aca="false">Flights!$G$20&amp;"-"&amp;Flights!$H$20</f>
        <v>KUL-HKG</v>
      </c>
      <c r="F510" s="57" t="str">
        <f aca="false">Flights!$K$20</f>
        <v>EY</v>
      </c>
      <c r="G510" s="57" t="s">
        <v>81</v>
      </c>
      <c r="H510" s="57" t="s">
        <v>369</v>
      </c>
      <c r="I510" s="57" t="s">
        <v>389</v>
      </c>
      <c r="J510" s="57" t="s">
        <v>390</v>
      </c>
      <c r="K510" s="67" t="s">
        <v>391</v>
      </c>
      <c r="L510" s="67" t="s">
        <v>373</v>
      </c>
      <c r="M510" s="67"/>
      <c r="N510" s="67" t="s">
        <v>374</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file",IF(BL510=0,"INVALID – evidence needs a traceable reference (number, file name or link)",IF(OR(LEN(AX510)&lt;2,ISNUMBER(MATCH(AX510,L_Placeholder,0))),"INVALID – verifier missing",IF(AX510=AU510,"INVALID – verifier must be someone other than the PIC",IF(BH510=1,"INVALID – result not yet available (awaiting / TBC)",IF(AND(AQ510=1,OR(OR(LEN(AY510)&lt;3,ISNUMBER(MATCH(AY510,L_Placeholder,0))),BJ510=1)),"INVALID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CA","")&amp;IF(AND(LEN(BA510)&gt;=2,ISNA(MATCH(BA510,L_Placeholder,0)),TRIM(AB510)=""),"INVALID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")))/(LEN(L_PendNeg)+1)),1,0),1)</f>
        <v>0</v>
      </c>
      <c r="BK510" s="61" t="n">
        <f aca="false">IFERROR(IF(SUMPRODUCT((LEN(BF510)-LEN(SUBSTITUTE(BF510," "&amp;L_PendStrict&amp;" "," ")))/(LEN(L_PendStrict)+1))&gt;SUMPRODUCT((LEN(BF510)-LEN(SUBSTITUTE(BF510," "&amp;L_PendNeg&amp;" "," ")))/(LEN(L_PendNeg)+1)),1,0),1)</f>
        <v>0</v>
      </c>
      <c r="BL510" s="61" t="n">
        <f aca="false">IFERROR(IF(OR(SUMPRODUCT(--ISNUMBER(FIND({"0","1","2","3","4","5","6","7","8","9"},Z510)))&gt;0,SUMPRODUCT(--ISNUMBER(SEARCH({"http","www.","\",".pdf",".jpg",".jpeg",".png",".heic",".xls",".doc",".msg",".eml"},Z510)))&gt;0),1,0),0)</f>
        <v>0</v>
      </c>
    </row>
    <row r="511" customFormat="false" ht="39.75" hidden="false" customHeight="true" outlineLevel="0" collapsed="false">
      <c r="A511" s="57" t="s">
        <v>1157</v>
      </c>
      <c r="B511" s="57" t="s">
        <v>280</v>
      </c>
      <c r="C511" s="57" t="str">
        <f aca="false">Flights!$F$20</f>
        <v>MH0072</v>
      </c>
      <c r="D511" s="58" t="n">
        <f aca="false">Flights!$D$20</f>
        <v>46321</v>
      </c>
      <c r="E511" s="57" t="str">
        <f aca="false">Flights!$G$20&amp;"-"&amp;Flights!$H$20</f>
        <v>KUL-HKG</v>
      </c>
      <c r="F511" s="57" t="str">
        <f aca="false">Flights!$K$20</f>
        <v>EY</v>
      </c>
      <c r="G511" s="57" t="s">
        <v>81</v>
      </c>
      <c r="H511" s="57" t="s">
        <v>369</v>
      </c>
      <c r="I511" s="57" t="s">
        <v>389</v>
      </c>
      <c r="J511" s="57" t="s">
        <v>393</v>
      </c>
      <c r="K511" s="67" t="s">
        <v>394</v>
      </c>
      <c r="L511" s="67" t="s">
        <v>373</v>
      </c>
      <c r="M511" s="67"/>
      <c r="N511" s="67" t="s">
        <v>374</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file",IF(BL511=0,"INVALID – evidence needs a traceable reference (number, file name or link)",IF(OR(LEN(AX511)&lt;2,ISNUMBER(MATCH(AX511,L_Placeholder,0))),"INVALID – verifier missing",IF(AX511=AU511,"INVALID – verifier must be someone other than the PIC",IF(BH511=1,"INVALID – result not yet available (awaiting / TBC)",IF(AND(AQ511=1,OR(OR(LEN(AY511)&lt;3,ISNUMBER(MATCH(AY511,L_Placeholder,0))),BJ511=1)),"INVALID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CA","")&amp;IF(AND(LEN(BA511)&gt;=2,ISNA(MATCH(BA511,L_Placeholder,0)),TRIM(AB511)=""),"INVALID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")))/(LEN(L_PendNeg)+1)),1,0),1)</f>
        <v>0</v>
      </c>
      <c r="BK511" s="61" t="n">
        <f aca="false">IFERROR(IF(SUMPRODUCT((LEN(BF511)-LEN(SUBSTITUTE(BF511," "&amp;L_PendStrict&amp;" "," ")))/(LEN(L_PendStrict)+1))&gt;SUMPRODUCT((LEN(BF511)-LEN(SUBSTITUTE(BF511," "&amp;L_PendNeg&amp;" "," ")))/(LEN(L_PendNeg)+1)),1,0),1)</f>
        <v>0</v>
      </c>
      <c r="BL511" s="61" t="n">
        <f aca="false">IFERROR(IF(OR(SUMPRODUCT(--ISNUMBER(FIND({"0","1","2","3","4","5","6","7","8","9"},Z511)))&gt;0,SUMPRODUCT(--ISNUMBER(SEARCH({"http","www.","\",".pdf",".jpg",".jpeg",".png",".heic",".xls",".doc",".msg",".eml"},Z511)))&gt;0),1,0),0)</f>
        <v>0</v>
      </c>
    </row>
    <row r="512" customFormat="false" ht="39.75" hidden="false" customHeight="true" outlineLevel="0" collapsed="false">
      <c r="A512" s="57" t="s">
        <v>1158</v>
      </c>
      <c r="B512" s="57" t="s">
        <v>280</v>
      </c>
      <c r="C512" s="57" t="str">
        <f aca="false">Flights!$F$20</f>
        <v>MH0072</v>
      </c>
      <c r="D512" s="58" t="n">
        <f aca="false">Flights!$D$20</f>
        <v>46321</v>
      </c>
      <c r="E512" s="57" t="str">
        <f aca="false">Flights!$G$20&amp;"-"&amp;Flights!$H$20</f>
        <v>KUL-HKG</v>
      </c>
      <c r="F512" s="57" t="str">
        <f aca="false">Flights!$K$20</f>
        <v>EY</v>
      </c>
      <c r="G512" s="57" t="s">
        <v>81</v>
      </c>
      <c r="H512" s="57" t="s">
        <v>369</v>
      </c>
      <c r="I512" s="57" t="s">
        <v>396</v>
      </c>
      <c r="J512" s="57" t="s">
        <v>397</v>
      </c>
      <c r="K512" s="67" t="s">
        <v>398</v>
      </c>
      <c r="L512" s="67" t="s">
        <v>373</v>
      </c>
      <c r="M512" s="67"/>
      <c r="N512" s="67" t="s">
        <v>374</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file",IF(BL512=0,"INVALID – evidence needs a traceable reference (number, file name or link)",IF(OR(LEN(AX512)&lt;2,ISNUMBER(MATCH(AX512,L_Placeholder,0))),"INVALID – verifier missing",IF(AX512=AU512,"INVALID – verifier must be someone other than the PIC",IF(BH512=1,"INVALID – result not yet available (awaiting / TBC)",IF(AND(AQ512=1,OR(OR(LEN(AY512)&lt;3,ISNUMBER(MATCH(AY512,L_Placeholder,0))),BJ512=1)),"INVALID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CA","")&amp;IF(AND(LEN(BA512)&gt;=2,ISNA(MATCH(BA512,L_Placeholder,0)),TRIM(AB512)=""),"INVALID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")))/(LEN(L_PendNeg)+1)),1,0),1)</f>
        <v>0</v>
      </c>
      <c r="BK512" s="61" t="n">
        <f aca="false">IFERROR(IF(SUMPRODUCT((LEN(BF512)-LEN(SUBSTITUTE(BF512," "&amp;L_PendStrict&amp;" "," ")))/(LEN(L_PendStrict)+1))&gt;SUMPRODUCT((LEN(BF512)-LEN(SUBSTITUTE(BF512," "&amp;L_PendNeg&amp;" "," ")))/(LEN(L_PendNeg)+1)),1,0),1)</f>
        <v>0</v>
      </c>
      <c r="BL512" s="61" t="n">
        <f aca="false">IFERROR(IF(OR(SUMPRODUCT(--ISNUMBER(FIND({"0","1","2","3","4","5","6","7","8","9"},Z512)))&gt;0,SUMPRODUCT(--ISNUMBER(SEARCH({"http","www.","\",".pdf",".jpg",".jpeg",".png",".heic",".xls",".doc",".msg",".eml"},Z512)))&gt;0),1,0),0)</f>
        <v>0</v>
      </c>
    </row>
    <row r="513" customFormat="false" ht="39.75" hidden="false" customHeight="true" outlineLevel="0" collapsed="false">
      <c r="A513" s="57" t="s">
        <v>1159</v>
      </c>
      <c r="B513" s="57" t="s">
        <v>280</v>
      </c>
      <c r="C513" s="57" t="str">
        <f aca="false">Flights!$F$20</f>
        <v>MH0072</v>
      </c>
      <c r="D513" s="58" t="n">
        <f aca="false">Flights!$D$20</f>
        <v>46321</v>
      </c>
      <c r="E513" s="57" t="str">
        <f aca="false">Flights!$G$20&amp;"-"&amp;Flights!$H$20</f>
        <v>KUL-HKG</v>
      </c>
      <c r="F513" s="57" t="str">
        <f aca="false">Flights!$K$20</f>
        <v>EY</v>
      </c>
      <c r="G513" s="57" t="s">
        <v>81</v>
      </c>
      <c r="H513" s="57" t="s">
        <v>369</v>
      </c>
      <c r="I513" s="57" t="s">
        <v>396</v>
      </c>
      <c r="J513" s="57" t="s">
        <v>400</v>
      </c>
      <c r="K513" s="67" t="s">
        <v>398</v>
      </c>
      <c r="L513" s="67" t="s">
        <v>373</v>
      </c>
      <c r="M513" s="67"/>
      <c r="N513" s="67" t="s">
        <v>374</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file",IF(BL513=0,"INVALID – evidence needs a traceable reference (number, file name or link)",IF(OR(LEN(AX513)&lt;2,ISNUMBER(MATCH(AX513,L_Placeholder,0))),"INVALID – verifier missing",IF(AX513=AU513,"INVALID – verifier must be someone other than the PIC",IF(BH513=1,"INVALID – result not yet available (awaiting / TBC)",IF(AND(AQ513=1,OR(OR(LEN(AY513)&lt;3,ISNUMBER(MATCH(AY513,L_Placeholder,0))),BJ513=1)),"INVALID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CA","")&amp;IF(AND(LEN(BA513)&gt;=2,ISNA(MATCH(BA513,L_Placeholder,0)),TRIM(AB513)=""),"INVALID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")))/(LEN(L_PendNeg)+1)),1,0),1)</f>
        <v>0</v>
      </c>
      <c r="BK513" s="61" t="n">
        <f aca="false">IFERROR(IF(SUMPRODUCT((LEN(BF513)-LEN(SUBSTITUTE(BF513," "&amp;L_PendStrict&amp;" "," ")))/(LEN(L_PendStrict)+1))&gt;SUMPRODUCT((LEN(BF513)-LEN(SUBSTITUTE(BF513," "&amp;L_PendNeg&amp;" "," ")))/(LEN(L_PendNeg)+1)),1,0),1)</f>
        <v>0</v>
      </c>
      <c r="BL513" s="61" t="n">
        <f aca="false">IFERROR(IF(OR(SUMPRODUCT(--ISNUMBER(FIND({"0","1","2","3","4","5","6","7","8","9"},Z513)))&gt;0,SUMPRODUCT(--ISNUMBER(SEARCH({"http","www.","\",".pdf",".jpg",".jpeg",".png",".heic",".xls",".doc",".msg",".eml"},Z513)))&gt;0),1,0),0)</f>
        <v>0</v>
      </c>
    </row>
    <row r="514" customFormat="false" ht="39.75" hidden="false" customHeight="true" outlineLevel="0" collapsed="false">
      <c r="A514" s="57" t="s">
        <v>1160</v>
      </c>
      <c r="B514" s="57" t="s">
        <v>280</v>
      </c>
      <c r="C514" s="57" t="str">
        <f aca="false">Flights!$F$20</f>
        <v>MH0072</v>
      </c>
      <c r="D514" s="58" t="n">
        <f aca="false">Flights!$D$20</f>
        <v>46321</v>
      </c>
      <c r="E514" s="57" t="str">
        <f aca="false">Flights!$G$20&amp;"-"&amp;Flights!$H$20</f>
        <v>KUL-HKG</v>
      </c>
      <c r="F514" s="57" t="str">
        <f aca="false">Flights!$K$20</f>
        <v>EY</v>
      </c>
      <c r="G514" s="57" t="s">
        <v>81</v>
      </c>
      <c r="H514" s="57" t="s">
        <v>369</v>
      </c>
      <c r="I514" s="57" t="s">
        <v>402</v>
      </c>
      <c r="J514" s="57" t="s">
        <v>403</v>
      </c>
      <c r="K514" s="67" t="s">
        <v>1161</v>
      </c>
      <c r="L514" s="67" t="s">
        <v>1162</v>
      </c>
      <c r="M514" s="67"/>
      <c r="N514" s="67" t="s">
        <v>374</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file",IF(BL514=0,"INVALID – evidence needs a traceable reference (number, file name or link)",IF(OR(LEN(AX514)&lt;2,ISNUMBER(MATCH(AX514,L_Placeholder,0))),"INVALID – verifier missing",IF(AX514=AU514,"INVALID – verifier must be someone other than the PIC",IF(BH514=1,"INVALID – result not yet available (awaiting / TBC)",IF(AND(AQ514=1,OR(OR(LEN(AY514)&lt;3,ISNUMBER(MATCH(AY514,L_Placeholder,0))),BJ514=1)),"INVALID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CA","")&amp;IF(AND(LEN(BA514)&gt;=2,ISNA(MATCH(BA514,L_Placeholder,0)),TRIM(AB514)=""),"INVALID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")))/(LEN(L_PendNeg)+1)),1,0),1)</f>
        <v>0</v>
      </c>
      <c r="BK514" s="61" t="n">
        <f aca="false">IFERROR(IF(SUMPRODUCT((LEN(BF514)-LEN(SUBSTITUTE(BF514," "&amp;L_PendStrict&amp;" "," ")))/(LEN(L_PendStrict)+1))&gt;SUMPRODUCT((LEN(BF514)-LEN(SUBSTITUTE(BF514," "&amp;L_PendNeg&amp;" "," ")))/(LEN(L_PendNeg)+1)),1,0),1)</f>
        <v>0</v>
      </c>
      <c r="BL514" s="61" t="n">
        <f aca="false">IFERROR(IF(OR(SUMPRODUCT(--ISNUMBER(FIND({"0","1","2","3","4","5","6","7","8","9"},Z514)))&gt;0,SUMPRODUCT(--ISNUMBER(SEARCH({"http","www.","\",".pdf",".jpg",".jpeg",".png",".heic",".xls",".doc",".msg",".eml"},Z514)))&gt;0),1,0),0)</f>
        <v>0</v>
      </c>
    </row>
    <row r="515" customFormat="false" ht="39.75" hidden="false" customHeight="true" outlineLevel="0" collapsed="false">
      <c r="A515" s="57" t="s">
        <v>1163</v>
      </c>
      <c r="B515" s="57" t="s">
        <v>280</v>
      </c>
      <c r="C515" s="57" t="str">
        <f aca="false">Flights!$F$20</f>
        <v>MH0072</v>
      </c>
      <c r="D515" s="58" t="n">
        <f aca="false">Flights!$D$20</f>
        <v>46321</v>
      </c>
      <c r="E515" s="57" t="str">
        <f aca="false">Flights!$G$20&amp;"-"&amp;Flights!$H$20</f>
        <v>KUL-HKG</v>
      </c>
      <c r="F515" s="57" t="str">
        <f aca="false">Flights!$K$20</f>
        <v>EY</v>
      </c>
      <c r="G515" s="57" t="s">
        <v>83</v>
      </c>
      <c r="H515" s="57" t="s">
        <v>369</v>
      </c>
      <c r="I515" s="57" t="s">
        <v>370</v>
      </c>
      <c r="J515" s="57" t="s">
        <v>407</v>
      </c>
      <c r="K515" s="67" t="s">
        <v>408</v>
      </c>
      <c r="L515" s="67" t="s">
        <v>409</v>
      </c>
      <c r="M515" s="67"/>
      <c r="N515" s="67" t="s">
        <v>374</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file",IF(BL515=0,"INVALID – evidence needs a traceable reference (number, file name or link)",IF(OR(LEN(AX515)&lt;2,ISNUMBER(MATCH(AX515,L_Placeholder,0))),"INVALID – verifier missing",IF(AX515=AU515,"INVALID – verifier must be someone other than the PIC",IF(BH515=1,"INVALID – result not yet available (awaiting / TBC)",IF(AND(AQ515=1,OR(OR(LEN(AY515)&lt;3,ISNUMBER(MATCH(AY515,L_Placeholder,0))),BJ515=1)),"INVALID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CA","")&amp;IF(AND(LEN(BA515)&gt;=2,ISNA(MATCH(BA515,L_Placeholder,0)),TRIM(AB515)=""),"INVALID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")))/(LEN(L_PendNeg)+1)),1,0),1)</f>
        <v>0</v>
      </c>
      <c r="BK515" s="61" t="n">
        <f aca="false">IFERROR(IF(SUMPRODUCT((LEN(BF515)-LEN(SUBSTITUTE(BF515," "&amp;L_PendStrict&amp;" "," ")))/(LEN(L_PendStrict)+1))&gt;SUMPRODUCT((LEN(BF515)-LEN(SUBSTITUTE(BF515," "&amp;L_PendNeg&amp;" "," ")))/(LEN(L_PendNeg)+1)),1,0),1)</f>
        <v>0</v>
      </c>
      <c r="BL515" s="61" t="n">
        <f aca="false">IFERROR(IF(OR(SUMPRODUCT(--ISNUMBER(FIND({"0","1","2","3","4","5","6","7","8","9"},Z515)))&gt;0,SUMPRODUCT(--ISNUMBER(SEARCH({"http","www.","\",".pdf",".jpg",".jpeg",".png",".heic",".xls",".doc",".msg",".eml"},Z515)))&gt;0),1,0),0)</f>
        <v>0</v>
      </c>
    </row>
    <row r="516" customFormat="false" ht="39.75" hidden="false" customHeight="true" outlineLevel="0" collapsed="false">
      <c r="A516" s="57" t="s">
        <v>1164</v>
      </c>
      <c r="B516" s="57" t="s">
        <v>280</v>
      </c>
      <c r="C516" s="57" t="str">
        <f aca="false">Flights!$F$20</f>
        <v>MH0072</v>
      </c>
      <c r="D516" s="58" t="n">
        <f aca="false">Flights!$D$20</f>
        <v>46321</v>
      </c>
      <c r="E516" s="57" t="str">
        <f aca="false">Flights!$G$20&amp;"-"&amp;Flights!$H$20</f>
        <v>KUL-HKG</v>
      </c>
      <c r="F516" s="57" t="str">
        <f aca="false">Flights!$K$20</f>
        <v>EY</v>
      </c>
      <c r="G516" s="57" t="s">
        <v>411</v>
      </c>
      <c r="H516" s="57" t="s">
        <v>369</v>
      </c>
      <c r="I516" s="57" t="s">
        <v>370</v>
      </c>
      <c r="J516" s="57" t="s">
        <v>412</v>
      </c>
      <c r="K516" s="67"/>
      <c r="L516" s="67" t="s">
        <v>413</v>
      </c>
      <c r="M516" s="67"/>
      <c r="N516" s="67" t="s">
        <v>374</v>
      </c>
      <c r="O516" s="67" t="s">
        <v>414</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file",IF(BL516=0,"INVALID – evidence needs a traceable reference (number, file name or link)",IF(OR(LEN(AX516)&lt;2,ISNUMBER(MATCH(AX516,L_Placeholder,0))),"INVALID – verifier missing",IF(AX516=AU516,"INVALID – verifier must be someone other than the PIC",IF(BH516=1,"INVALID – result not yet available (awaiting / TBC)",IF(AND(AQ516=1,OR(OR(LEN(AY516)&lt;3,ISNUMBER(MATCH(AY516,L_Placeholder,0))),BJ516=1)),"INVALID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CA","")&amp;IF(AND(LEN(BA516)&gt;=2,ISNA(MATCH(BA516,L_Placeholder,0)),TRIM(AB516)=""),"INVALID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")))/(LEN(L_PendNeg)+1)),1,0),1)</f>
        <v>0</v>
      </c>
      <c r="BK516" s="61" t="n">
        <f aca="false">IFERROR(IF(SUMPRODUCT((LEN(BF516)-LEN(SUBSTITUTE(BF516," "&amp;L_PendStrict&amp;" "," ")))/(LEN(L_PendStrict)+1))&gt;SUMPRODUCT((LEN(BF516)-LEN(SUBSTITUTE(BF516," "&amp;L_PendNeg&amp;" "," ")))/(LEN(L_PendNeg)+1)),1,0),1)</f>
        <v>0</v>
      </c>
      <c r="BL516" s="61" t="n">
        <f aca="false">IFERROR(IF(OR(SUMPRODUCT(--ISNUMBER(FIND({"0","1","2","3","4","5","6","7","8","9"},Z516)))&gt;0,SUMPRODUCT(--ISNUMBER(SEARCH({"http","www.","\",".pdf",".jpg",".jpeg",".png",".heic",".xls",".doc",".msg",".eml"},Z516)))&gt;0),1,0),0)</f>
        <v>0</v>
      </c>
    </row>
    <row r="517" customFormat="false" ht="39.75" hidden="false" customHeight="true" outlineLevel="0" collapsed="false">
      <c r="A517" s="57" t="s">
        <v>1165</v>
      </c>
      <c r="B517" s="57" t="s">
        <v>280</v>
      </c>
      <c r="C517" s="57" t="str">
        <f aca="false">Flights!$F$20</f>
        <v>MH0072</v>
      </c>
      <c r="D517" s="58" t="n">
        <f aca="false">Flights!$D$20</f>
        <v>46321</v>
      </c>
      <c r="E517" s="57" t="str">
        <f aca="false">Flights!$G$20&amp;"-"&amp;Flights!$H$20</f>
        <v>KUL-HKG</v>
      </c>
      <c r="F517" s="57" t="str">
        <f aca="false">Flights!$K$20</f>
        <v>EY</v>
      </c>
      <c r="G517" s="57" t="s">
        <v>411</v>
      </c>
      <c r="H517" s="57" t="s">
        <v>369</v>
      </c>
      <c r="I517" s="57" t="s">
        <v>370</v>
      </c>
      <c r="J517" s="57" t="s">
        <v>416</v>
      </c>
      <c r="K517" s="67" t="s">
        <v>417</v>
      </c>
      <c r="L517" s="67" t="s">
        <v>413</v>
      </c>
      <c r="M517" s="67"/>
      <c r="N517" s="67" t="s">
        <v>374</v>
      </c>
      <c r="O517" s="67" t="s">
        <v>414</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file",IF(BL517=0,"INVALID – evidence needs a traceable reference (number, file name or link)",IF(OR(LEN(AX517)&lt;2,ISNUMBER(MATCH(AX517,L_Placeholder,0))),"INVALID – verifier missing",IF(AX517=AU517,"INVALID – verifier must be someone other than the PIC",IF(BH517=1,"INVALID – result not yet available (awaiting / TBC)",IF(AND(AQ517=1,OR(OR(LEN(AY517)&lt;3,ISNUMBER(MATCH(AY517,L_Placeholder,0))),BJ517=1)),"INVALID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CA","")&amp;IF(AND(LEN(BA517)&gt;=2,ISNA(MATCH(BA517,L_Placeholder,0)),TRIM(AB517)=""),"INVALID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")))/(LEN(L_PendNeg)+1)),1,0),1)</f>
        <v>0</v>
      </c>
      <c r="BK517" s="61" t="n">
        <f aca="false">IFERROR(IF(SUMPRODUCT((LEN(BF517)-LEN(SUBSTITUTE(BF517," "&amp;L_PendStrict&amp;" "," ")))/(LEN(L_PendStrict)+1))&gt;SUMPRODUCT((LEN(BF517)-LEN(SUBSTITUTE(BF517," "&amp;L_PendNeg&amp;" "," ")))/(LEN(L_PendNeg)+1)),1,0),1)</f>
        <v>0</v>
      </c>
      <c r="BL517" s="61" t="n">
        <f aca="false">IFERROR(IF(OR(SUMPRODUCT(--ISNUMBER(FIND({"0","1","2","3","4","5","6","7","8","9"},Z517)))&gt;0,SUMPRODUCT(--ISNUMBER(SEARCH({"http","www.","\",".pdf",".jpg",".jpeg",".png",".heic",".xls",".doc",".msg",".eml"},Z517)))&gt;0),1,0),0)</f>
        <v>0</v>
      </c>
    </row>
    <row r="518" customFormat="false" ht="39.75" hidden="false" customHeight="true" outlineLevel="0" collapsed="false">
      <c r="A518" s="57" t="s">
        <v>1166</v>
      </c>
      <c r="B518" s="57" t="s">
        <v>280</v>
      </c>
      <c r="C518" s="57" t="str">
        <f aca="false">Flights!$F$20</f>
        <v>MH0072</v>
      </c>
      <c r="D518" s="58" t="n">
        <f aca="false">Flights!$D$20</f>
        <v>46321</v>
      </c>
      <c r="E518" s="57" t="str">
        <f aca="false">Flights!$G$20&amp;"-"&amp;Flights!$H$20</f>
        <v>KUL-HKG</v>
      </c>
      <c r="F518" s="57" t="str">
        <f aca="false">Flights!$K$20</f>
        <v>EY</v>
      </c>
      <c r="G518" s="57" t="s">
        <v>411</v>
      </c>
      <c r="H518" s="57" t="s">
        <v>369</v>
      </c>
      <c r="I518" s="57" t="s">
        <v>419</v>
      </c>
      <c r="J518" s="57" t="s">
        <v>420</v>
      </c>
      <c r="K518" s="67"/>
      <c r="L518" s="67" t="s">
        <v>413</v>
      </c>
      <c r="M518" s="67"/>
      <c r="N518" s="67" t="s">
        <v>374</v>
      </c>
      <c r="O518" s="67" t="s">
        <v>414</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file",IF(BL518=0,"INVALID – evidence needs a traceable reference (number, file name or link)",IF(OR(LEN(AX518)&lt;2,ISNUMBER(MATCH(AX518,L_Placeholder,0))),"INVALID – verifier missing",IF(AX518=AU518,"INVALID – verifier must be someone other than the PIC",IF(BH518=1,"INVALID – result not yet available (awaiting / TBC)",IF(AND(AQ518=1,OR(OR(LEN(AY518)&lt;3,ISNUMBER(MATCH(AY518,L_Placeholder,0))),BJ518=1)),"INVALID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CA","")&amp;IF(AND(LEN(BA518)&gt;=2,ISNA(MATCH(BA518,L_Placeholder,0)),TRIM(AB518)=""),"INVALID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")))/(LEN(L_PendNeg)+1)),1,0),1)</f>
        <v>0</v>
      </c>
      <c r="BK518" s="61" t="n">
        <f aca="false">IFERROR(IF(SUMPRODUCT((LEN(BF518)-LEN(SUBSTITUTE(BF518," "&amp;L_PendStrict&amp;" "," ")))/(LEN(L_PendStrict)+1))&gt;SUMPRODUCT((LEN(BF518)-LEN(SUBSTITUTE(BF518," "&amp;L_PendNeg&amp;" "," ")))/(LEN(L_PendNeg)+1)),1,0),1)</f>
        <v>0</v>
      </c>
      <c r="BL518" s="61" t="n">
        <f aca="false">IFERROR(IF(OR(SUMPRODUCT(--ISNUMBER(FIND({"0","1","2","3","4","5","6","7","8","9"},Z518)))&gt;0,SUMPRODUCT(--ISNUMBER(SEARCH({"http","www.","\",".pdf",".jpg",".jpeg",".png",".heic",".xls",".doc",".msg",".eml"},Z518)))&gt;0),1,0),0)</f>
        <v>0</v>
      </c>
    </row>
    <row r="519" customFormat="false" ht="39.75" hidden="false" customHeight="true" outlineLevel="0" collapsed="false">
      <c r="A519" s="57" t="s">
        <v>1167</v>
      </c>
      <c r="B519" s="57" t="s">
        <v>280</v>
      </c>
      <c r="C519" s="57" t="str">
        <f aca="false">Flights!$F$20</f>
        <v>MH0072</v>
      </c>
      <c r="D519" s="58" t="n">
        <f aca="false">Flights!$D$20</f>
        <v>46321</v>
      </c>
      <c r="E519" s="57" t="str">
        <f aca="false">Flights!$G$20&amp;"-"&amp;Flights!$H$20</f>
        <v>KUL-HKG</v>
      </c>
      <c r="F519" s="57" t="str">
        <f aca="false">Flights!$K$20</f>
        <v>EY</v>
      </c>
      <c r="G519" s="57" t="s">
        <v>411</v>
      </c>
      <c r="H519" s="57" t="s">
        <v>369</v>
      </c>
      <c r="I519" s="57" t="s">
        <v>419</v>
      </c>
      <c r="J519" s="57" t="s">
        <v>422</v>
      </c>
      <c r="K519" s="67"/>
      <c r="L519" s="67" t="s">
        <v>413</v>
      </c>
      <c r="M519" s="67"/>
      <c r="N519" s="67" t="s">
        <v>374</v>
      </c>
      <c r="O519" s="67" t="s">
        <v>414</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file",IF(BL519=0,"INVALID – evidence needs a traceable reference (number, file name or link)",IF(OR(LEN(AX519)&lt;2,ISNUMBER(MATCH(AX519,L_Placeholder,0))),"INVALID – verifier missing",IF(AX519=AU519,"INVALID – verifier must be someone other than the PIC",IF(BH519=1,"INVALID – result not yet available (awaiting / TBC)",IF(AND(AQ519=1,OR(OR(LEN(AY519)&lt;3,ISNUMBER(MATCH(AY519,L_Placeholder,0))),BJ519=1)),"INVALID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CA","")&amp;IF(AND(LEN(BA519)&gt;=2,ISNA(MATCH(BA519,L_Placeholder,0)),TRIM(AB519)=""),"INVALID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")))/(LEN(L_PendNeg)+1)),1,0),1)</f>
        <v>0</v>
      </c>
      <c r="BK519" s="61" t="n">
        <f aca="false">IFERROR(IF(SUMPRODUCT((LEN(BF519)-LEN(SUBSTITUTE(BF519," "&amp;L_PendStrict&amp;" "," ")))/(LEN(L_PendStrict)+1))&gt;SUMPRODUCT((LEN(BF519)-LEN(SUBSTITUTE(BF519," "&amp;L_PendNeg&amp;" "," ")))/(LEN(L_PendNeg)+1)),1,0),1)</f>
        <v>0</v>
      </c>
      <c r="BL519" s="61" t="n">
        <f aca="false">IFERROR(IF(OR(SUMPRODUCT(--ISNUMBER(FIND({"0","1","2","3","4","5","6","7","8","9"},Z519)))&gt;0,SUMPRODUCT(--ISNUMBER(SEARCH({"http","www.","\",".pdf",".jpg",".jpeg",".png",".heic",".xls",".doc",".msg",".eml"},Z519)))&gt;0),1,0),0)</f>
        <v>0</v>
      </c>
    </row>
    <row r="520" customFormat="false" ht="39.75" hidden="false" customHeight="true" outlineLevel="0" collapsed="false">
      <c r="A520" s="57" t="s">
        <v>1168</v>
      </c>
      <c r="B520" s="57" t="s">
        <v>280</v>
      </c>
      <c r="C520" s="57" t="str">
        <f aca="false">Flights!$F$20</f>
        <v>MH0072</v>
      </c>
      <c r="D520" s="58" t="n">
        <f aca="false">Flights!$D$20</f>
        <v>46321</v>
      </c>
      <c r="E520" s="57" t="str">
        <f aca="false">Flights!$G$20&amp;"-"&amp;Flights!$H$20</f>
        <v>KUL-HKG</v>
      </c>
      <c r="F520" s="57" t="str">
        <f aca="false">Flights!$K$20</f>
        <v>EY</v>
      </c>
      <c r="G520" s="57" t="s">
        <v>411</v>
      </c>
      <c r="H520" s="57" t="s">
        <v>369</v>
      </c>
      <c r="I520" s="57" t="s">
        <v>419</v>
      </c>
      <c r="J520" s="57" t="s">
        <v>424</v>
      </c>
      <c r="K520" s="67"/>
      <c r="L520" s="67" t="s">
        <v>413</v>
      </c>
      <c r="M520" s="67"/>
      <c r="N520" s="67" t="s">
        <v>374</v>
      </c>
      <c r="O520" s="67" t="s">
        <v>414</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file",IF(BL520=0,"INVALID – evidence needs a traceable reference (number, file name or link)",IF(OR(LEN(AX520)&lt;2,ISNUMBER(MATCH(AX520,L_Placeholder,0))),"INVALID – verifier missing",IF(AX520=AU520,"INVALID – verifier must be someone other than the PIC",IF(BH520=1,"INVALID – result not yet available (awaiting / TBC)",IF(AND(AQ520=1,OR(OR(LEN(AY520)&lt;3,ISNUMBER(MATCH(AY520,L_Placeholder,0))),BJ520=1)),"INVALID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CA","")&amp;IF(AND(LEN(BA520)&gt;=2,ISNA(MATCH(BA520,L_Placeholder,0)),TRIM(AB520)=""),"INVALID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")))/(LEN(L_PendNeg)+1)),1,0),1)</f>
        <v>0</v>
      </c>
      <c r="BK520" s="61" t="n">
        <f aca="false">IFERROR(IF(SUMPRODUCT((LEN(BF520)-LEN(SUBSTITUTE(BF520," "&amp;L_PendStrict&amp;" "," ")))/(LEN(L_PendStrict)+1))&gt;SUMPRODUCT((LEN(BF520)-LEN(SUBSTITUTE(BF520," "&amp;L_PendNeg&amp;" "," ")))/(LEN(L_PendNeg)+1)),1,0),1)</f>
        <v>0</v>
      </c>
      <c r="BL520" s="61" t="n">
        <f aca="false">IFERROR(IF(OR(SUMPRODUCT(--ISNUMBER(FIND({"0","1","2","3","4","5","6","7","8","9"},Z520)))&gt;0,SUMPRODUCT(--ISNUMBER(SEARCH({"http","www.","\",".pdf",".jpg",".jpeg",".png",".heic",".xls",".doc",".msg",".eml"},Z520)))&gt;0),1,0),0)</f>
        <v>0</v>
      </c>
    </row>
    <row r="521" customFormat="false" ht="78.75" hidden="false" customHeight="true" outlineLevel="0" collapsed="false">
      <c r="A521" s="57" t="s">
        <v>1169</v>
      </c>
      <c r="B521" s="57" t="s">
        <v>280</v>
      </c>
      <c r="C521" s="57" t="str">
        <f aca="false">Flights!$F$20</f>
        <v>MH0072</v>
      </c>
      <c r="D521" s="58" t="n">
        <f aca="false">Flights!$D$20</f>
        <v>46321</v>
      </c>
      <c r="E521" s="57" t="str">
        <f aca="false">Flights!$G$20&amp;"-"&amp;Flights!$H$20</f>
        <v>KUL-HKG</v>
      </c>
      <c r="F521" s="57" t="str">
        <f aca="false">Flights!$K$20</f>
        <v>EY</v>
      </c>
      <c r="G521" s="57" t="s">
        <v>411</v>
      </c>
      <c r="H521" s="57" t="s">
        <v>369</v>
      </c>
      <c r="I521" s="57" t="s">
        <v>419</v>
      </c>
      <c r="J521" s="57" t="s">
        <v>426</v>
      </c>
      <c r="K521" s="67" t="s">
        <v>482</v>
      </c>
      <c r="L521" s="67" t="s">
        <v>413</v>
      </c>
      <c r="M521" s="67"/>
      <c r="N521" s="67" t="s">
        <v>374</v>
      </c>
      <c r="O521" s="67" t="s">
        <v>414</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file",IF(BL521=0,"INVALID – evidence needs a traceable reference (number, file name or link)",IF(OR(LEN(AX521)&lt;2,ISNUMBER(MATCH(AX521,L_Placeholder,0))),"INVALID – verifier missing",IF(AX521=AU521,"INVALID – verifier must be someone other than the PIC",IF(BH521=1,"INVALID – result not yet available (awaiting / TBC)",IF(AND(AQ521=1,OR(OR(LEN(AY521)&lt;3,ISNUMBER(MATCH(AY521,L_Placeholder,0))),BJ521=1)),"INVALID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CA","")&amp;IF(AND(LEN(BA521)&gt;=2,ISNA(MATCH(BA521,L_Placeholder,0)),TRIM(AB521)=""),"INVALID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")))/(LEN(L_PendNeg)+1)),1,0),1)</f>
        <v>0</v>
      </c>
      <c r="BK521" s="61" t="n">
        <f aca="false">IFERROR(IF(SUMPRODUCT((LEN(BF521)-LEN(SUBSTITUTE(BF521," "&amp;L_PendStrict&amp;" "," ")))/(LEN(L_PendStrict)+1))&gt;SUMPRODUCT((LEN(BF521)-LEN(SUBSTITUTE(BF521," "&amp;L_PendNeg&amp;" "," ")))/(LEN(L_PendNeg)+1)),1,0),1)</f>
        <v>0</v>
      </c>
      <c r="BL521" s="61" t="n">
        <f aca="false">IFERROR(IF(OR(SUMPRODUCT(--ISNUMBER(FIND({"0","1","2","3","4","5","6","7","8","9"},Z521)))&gt;0,SUMPRODUCT(--ISNUMBER(SEARCH({"http","www.","\",".pdf",".jpg",".jpeg",".png",".heic",".xls",".doc",".msg",".eml"},Z521)))&gt;0),1,0),0)</f>
        <v>0</v>
      </c>
    </row>
    <row r="522" customFormat="false" ht="39.75" hidden="false" customHeight="true" outlineLevel="0" collapsed="false">
      <c r="A522" s="57" t="s">
        <v>1170</v>
      </c>
      <c r="B522" s="57" t="s">
        <v>280</v>
      </c>
      <c r="C522" s="57" t="str">
        <f aca="false">Flights!$F$20</f>
        <v>MH0072</v>
      </c>
      <c r="D522" s="58" t="n">
        <f aca="false">Flights!$D$20</f>
        <v>46321</v>
      </c>
      <c r="E522" s="57" t="str">
        <f aca="false">Flights!$G$20&amp;"-"&amp;Flights!$H$20</f>
        <v>KUL-HKG</v>
      </c>
      <c r="F522" s="57" t="str">
        <f aca="false">Flights!$K$20</f>
        <v>EY</v>
      </c>
      <c r="G522" s="57" t="s">
        <v>411</v>
      </c>
      <c r="H522" s="57" t="s">
        <v>369</v>
      </c>
      <c r="I522" s="57" t="s">
        <v>419</v>
      </c>
      <c r="J522" s="57" t="s">
        <v>429</v>
      </c>
      <c r="K522" s="67"/>
      <c r="L522" s="67" t="s">
        <v>413</v>
      </c>
      <c r="M522" s="67"/>
      <c r="N522" s="67" t="s">
        <v>374</v>
      </c>
      <c r="O522" s="67" t="s">
        <v>414</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file",IF(BL522=0,"INVALID – evidence needs a traceable reference (number, file name or link)",IF(OR(LEN(AX522)&lt;2,ISNUMBER(MATCH(AX522,L_Placeholder,0))),"INVALID – verifier missing",IF(AX522=AU522,"INVALID – verifier must be someone other than the PIC",IF(BH522=1,"INVALID – result not yet available (awaiting / TBC)",IF(AND(AQ522=1,OR(OR(LEN(AY522)&lt;3,ISNUMBER(MATCH(AY522,L_Placeholder,0))),BJ522=1)),"INVALID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CA","")&amp;IF(AND(LEN(BA522)&gt;=2,ISNA(MATCH(BA522,L_Placeholder,0)),TRIM(AB522)=""),"INVALID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")))/(LEN(L_PendNeg)+1)),1,0),1)</f>
        <v>0</v>
      </c>
      <c r="BK522" s="61" t="n">
        <f aca="false">IFERROR(IF(SUMPRODUCT((LEN(BF522)-LEN(SUBSTITUTE(BF522," "&amp;L_PendStrict&amp;" "," ")))/(LEN(L_PendStrict)+1))&gt;SUMPRODUCT((LEN(BF522)-LEN(SUBSTITUTE(BF522," "&amp;L_PendNeg&amp;" "," ")))/(LEN(L_PendNeg)+1)),1,0),1)</f>
        <v>0</v>
      </c>
      <c r="BL522" s="61" t="n">
        <f aca="false">IFERROR(IF(OR(SUMPRODUCT(--ISNUMBER(FIND({"0","1","2","3","4","5","6","7","8","9"},Z522)))&gt;0,SUMPRODUCT(--ISNUMBER(SEARCH({"http","www.","\",".pdf",".jpg",".jpeg",".png",".heic",".xls",".doc",".msg",".eml"},Z522)))&gt;0),1,0),0)</f>
        <v>0</v>
      </c>
    </row>
    <row r="523" customFormat="false" ht="41.25" hidden="false" customHeight="true" outlineLevel="0" collapsed="false">
      <c r="A523" s="57" t="s">
        <v>1171</v>
      </c>
      <c r="B523" s="57" t="s">
        <v>280</v>
      </c>
      <c r="C523" s="57" t="str">
        <f aca="false">Flights!$F$20</f>
        <v>MH0072</v>
      </c>
      <c r="D523" s="58" t="n">
        <f aca="false">Flights!$D$20</f>
        <v>46321</v>
      </c>
      <c r="E523" s="57" t="str">
        <f aca="false">Flights!$G$20&amp;"-"&amp;Flights!$H$20</f>
        <v>KUL-HKG</v>
      </c>
      <c r="F523" s="57" t="str">
        <f aca="false">Flights!$K$20</f>
        <v>EY</v>
      </c>
      <c r="G523" s="57" t="s">
        <v>411</v>
      </c>
      <c r="H523" s="57" t="s">
        <v>369</v>
      </c>
      <c r="I523" s="57" t="s">
        <v>438</v>
      </c>
      <c r="J523" s="57" t="s">
        <v>439</v>
      </c>
      <c r="K523" s="67" t="s">
        <v>440</v>
      </c>
      <c r="L523" s="67" t="s">
        <v>1172</v>
      </c>
      <c r="M523" s="67" t="s">
        <v>442</v>
      </c>
      <c r="N523" s="67" t="s">
        <v>374</v>
      </c>
      <c r="O523" s="67" t="s">
        <v>494</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file",IF(BL523=0,"INVALID – evidence needs a traceable reference (number, file name or link)",IF(OR(LEN(AX523)&lt;2,ISNUMBER(MATCH(AX523,L_Placeholder,0))),"INVALID – verifier missing",IF(AX523=AU523,"INVALID – verifier must be someone other than the PIC",IF(BH523=1,"INVALID – result not yet available (awaiting / TBC)",IF(AND(AQ523=1,OR(OR(LEN(AY523)&lt;3,ISNUMBER(MATCH(AY523,L_Placeholder,0))),BJ523=1)),"INVALID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CA","")&amp;IF(AND(LEN(BA523)&gt;=2,ISNA(MATCH(BA523,L_Placeholder,0)),TRIM(AB523)=""),"INVALID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")))/(LEN(L_PendNeg)+1)),1,0),1)</f>
        <v>0</v>
      </c>
      <c r="BK523" s="61" t="n">
        <f aca="false">IFERROR(IF(SUMPRODUCT((LEN(BF523)-LEN(SUBSTITUTE(BF523," "&amp;L_PendStrict&amp;" "," ")))/(LEN(L_PendStrict)+1))&gt;SUMPRODUCT((LEN(BF523)-LEN(SUBSTITUTE(BF523," "&amp;L_PendNeg&amp;" "," ")))/(LEN(L_PendNeg)+1)),1,0),1)</f>
        <v>0</v>
      </c>
      <c r="BL523" s="61" t="n">
        <f aca="false">IFERROR(IF(OR(SUMPRODUCT(--ISNUMBER(FIND({"0","1","2","3","4","5","6","7","8","9"},Z523)))&gt;0,SUMPRODUCT(--ISNUMBER(SEARCH({"http","www.","\",".pdf",".jpg",".jpeg",".png",".heic",".xls",".doc",".msg",".eml"},Z523)))&gt;0),1,0),0)</f>
        <v>0</v>
      </c>
    </row>
    <row r="524" customFormat="false" ht="116.25" hidden="false" customHeight="true" outlineLevel="0" collapsed="false">
      <c r="A524" s="57" t="s">
        <v>1173</v>
      </c>
      <c r="B524" s="57" t="s">
        <v>280</v>
      </c>
      <c r="C524" s="57" t="str">
        <f aca="false">Flights!$F$20</f>
        <v>MH0072</v>
      </c>
      <c r="D524" s="58" t="n">
        <f aca="false">Flights!$D$20</f>
        <v>46321</v>
      </c>
      <c r="E524" s="57" t="str">
        <f aca="false">Flights!$G$20&amp;"-"&amp;Flights!$H$20</f>
        <v>KUL-HKG</v>
      </c>
      <c r="F524" s="57" t="str">
        <f aca="false">Flights!$K$20</f>
        <v>EY</v>
      </c>
      <c r="G524" s="57" t="s">
        <v>411</v>
      </c>
      <c r="H524" s="57" t="s">
        <v>369</v>
      </c>
      <c r="I524" s="57" t="s">
        <v>438</v>
      </c>
      <c r="J524" s="57" t="s">
        <v>445</v>
      </c>
      <c r="K524" s="67" t="s">
        <v>440</v>
      </c>
      <c r="L524" s="67" t="s">
        <v>1174</v>
      </c>
      <c r="M524" s="67" t="s">
        <v>442</v>
      </c>
      <c r="N524" s="67" t="s">
        <v>435</v>
      </c>
      <c r="O524" s="67" t="s">
        <v>1175</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file",IF(BL524=0,"INVALID – evidence needs a traceable reference (number, file name or link)",IF(OR(LEN(AX524)&lt;2,ISNUMBER(MATCH(AX524,L_Placeholder,0))),"INVALID – verifier missing",IF(AX524=AU524,"INVALID – verifier must be someone other than the PIC",IF(BH524=1,"INVALID – result not yet available (awaiting / TBC)",IF(AND(AQ524=1,OR(OR(LEN(AY524)&lt;3,ISNUMBER(MATCH(AY524,L_Placeholder,0))),BJ524=1)),"INVALID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CA","")&amp;IF(AND(LEN(BA524)&gt;=2,ISNA(MATCH(BA524,L_Placeholder,0)),TRIM(AB524)=""),"INVALID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")))/(LEN(L_PendNeg)+1)),1,0),1)</f>
        <v>0</v>
      </c>
      <c r="BK524" s="61" t="n">
        <f aca="false">IFERROR(IF(SUMPRODUCT((LEN(BF524)-LEN(SUBSTITUTE(BF524," "&amp;L_PendStrict&amp;" "," ")))/(LEN(L_PendStrict)+1))&gt;SUMPRODUCT((LEN(BF524)-LEN(SUBSTITUTE(BF524," "&amp;L_PendNeg&amp;" "," ")))/(LEN(L_PendNeg)+1)),1,0),1)</f>
        <v>0</v>
      </c>
      <c r="BL524" s="61" t="n">
        <f aca="false">IFERROR(IF(OR(SUMPRODUCT(--ISNUMBER(FIND({"0","1","2","3","4","5","6","7","8","9"},Z524)))&gt;0,SUMPRODUCT(--ISNUMBER(SEARCH({"http","www.","\",".pdf",".jpg",".jpeg",".png",".heic",".xls",".doc",".msg",".eml"},Z524)))&gt;0),1,0),0)</f>
        <v>0</v>
      </c>
    </row>
    <row r="525" customFormat="false" ht="54" hidden="false" customHeight="true" outlineLevel="0" collapsed="false">
      <c r="A525" s="57" t="s">
        <v>1176</v>
      </c>
      <c r="B525" s="57" t="s">
        <v>280</v>
      </c>
      <c r="C525" s="57" t="str">
        <f aca="false">Flights!$F$20</f>
        <v>MH0072</v>
      </c>
      <c r="D525" s="58" t="n">
        <f aca="false">Flights!$D$20</f>
        <v>46321</v>
      </c>
      <c r="E525" s="57" t="str">
        <f aca="false">Flights!$G$20&amp;"-"&amp;Flights!$H$20</f>
        <v>KUL-HKG</v>
      </c>
      <c r="F525" s="57" t="str">
        <f aca="false">Flights!$K$20</f>
        <v>EY</v>
      </c>
      <c r="G525" s="57" t="s">
        <v>411</v>
      </c>
      <c r="H525" s="57" t="s">
        <v>369</v>
      </c>
      <c r="I525" s="57" t="s">
        <v>625</v>
      </c>
      <c r="J525" s="57" t="s">
        <v>1177</v>
      </c>
      <c r="K525" s="67" t="s">
        <v>1178</v>
      </c>
      <c r="L525" s="67" t="s">
        <v>1179</v>
      </c>
      <c r="M525" s="67" t="s">
        <v>442</v>
      </c>
      <c r="N525" s="67" t="s">
        <v>374</v>
      </c>
      <c r="O525" s="67" t="s">
        <v>1180</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file",IF(BL525=0,"INVALID – evidence needs a traceable reference (number, file name or link)",IF(OR(LEN(AX525)&lt;2,ISNUMBER(MATCH(AX525,L_Placeholder,0))),"INVALID – verifier missing",IF(AX525=AU525,"INVALID – verifier must be someone other than the PIC",IF(BH525=1,"INVALID – result not yet available (awaiting / TBC)",IF(AND(AQ525=1,OR(OR(LEN(AY525)&lt;3,ISNUMBER(MATCH(AY525,L_Placeholder,0))),BJ525=1)),"INVALID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CA","")&amp;IF(AND(LEN(BA525)&gt;=2,ISNA(MATCH(BA525,L_Placeholder,0)),TRIM(AB525)=""),"INVALID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")))/(LEN(L_PendNeg)+1)),1,0),1)</f>
        <v>0</v>
      </c>
      <c r="BK525" s="61" t="n">
        <f aca="false">IFERROR(IF(SUMPRODUCT((LEN(BF525)-LEN(SUBSTITUTE(BF525," "&amp;L_PendStrict&amp;" "," ")))/(LEN(L_PendStrict)+1))&gt;SUMPRODUCT((LEN(BF525)-LEN(SUBSTITUTE(BF525," "&amp;L_PendNeg&amp;" "," ")))/(LEN(L_PendNeg)+1)),1,0),1)</f>
        <v>0</v>
      </c>
      <c r="BL525" s="61" t="n">
        <f aca="false">IFERROR(IF(OR(SUMPRODUCT(--ISNUMBER(FIND({"0","1","2","3","4","5","6","7","8","9"},Z525)))&gt;0,SUMPRODUCT(--ISNUMBER(SEARCH({"http","www.","\",".pdf",".jpg",".jpeg",".png",".heic",".xls",".doc",".msg",".eml"},Z525)))&gt;0),1,0),0)</f>
        <v>0</v>
      </c>
    </row>
    <row r="526" customFormat="false" ht="39.75" hidden="false" customHeight="true" outlineLevel="0" collapsed="false">
      <c r="A526" s="57" t="s">
        <v>1181</v>
      </c>
      <c r="B526" s="57" t="s">
        <v>280</v>
      </c>
      <c r="C526" s="57" t="str">
        <f aca="false">Flights!$F$20</f>
        <v>MH0072</v>
      </c>
      <c r="D526" s="58" t="n">
        <f aca="false">Flights!$D$20</f>
        <v>46321</v>
      </c>
      <c r="E526" s="57" t="str">
        <f aca="false">Flights!$G$20&amp;"-"&amp;Flights!$H$20</f>
        <v>KUL-HKG</v>
      </c>
      <c r="F526" s="57" t="str">
        <f aca="false">Flights!$K$20</f>
        <v>EY</v>
      </c>
      <c r="G526" s="57" t="s">
        <v>450</v>
      </c>
      <c r="H526" s="57" t="s">
        <v>451</v>
      </c>
      <c r="I526" s="57" t="s">
        <v>370</v>
      </c>
      <c r="J526" s="57" t="s">
        <v>452</v>
      </c>
      <c r="K526" s="67" t="s">
        <v>417</v>
      </c>
      <c r="L526" s="67" t="s">
        <v>453</v>
      </c>
      <c r="M526" s="67"/>
      <c r="N526" s="67" t="s">
        <v>374</v>
      </c>
      <c r="O526" s="67" t="s">
        <v>454</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file",IF(BL526=0,"INVALID – evidence needs a traceable reference (number, file name or link)",IF(OR(LEN(AX526)&lt;2,ISNUMBER(MATCH(AX526,L_Placeholder,0))),"INVALID – verifier missing",IF(AX526=AU526,"INVALID – verifier must be someone other than the PIC",IF(BH526=1,"INVALID – result not yet available (awaiting / TBC)",IF(AND(AQ526=1,OR(OR(LEN(AY526)&lt;3,ISNUMBER(MATCH(AY526,L_Placeholder,0))),BJ526=1)),"INVALID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CA","")&amp;IF(AND(LEN(BA526)&gt;=2,ISNA(MATCH(BA526,L_Placeholder,0)),TRIM(AB526)=""),"INVALID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IFERROR(IF(OR(SUMPRODUCT(--ISNUMBER(FIND({"0","1","2","3","4","5","6","7","8","9"},Z526)))&gt;0,SUMPRODUCT(--ISNUMBER(SEARCH({"http","www.","\",".pdf",".jpg",".jpeg",".png",".heic",".xls",".doc",".msg",".eml"},Z526)))&gt;0),1,0),0)</f>
        <v>0</v>
      </c>
    </row>
    <row r="527" customFormat="false" ht="39.75" hidden="false" customHeight="true" outlineLevel="0" collapsed="false">
      <c r="A527" s="57" t="s">
        <v>1182</v>
      </c>
      <c r="B527" s="57" t="s">
        <v>280</v>
      </c>
      <c r="C527" s="57" t="str">
        <f aca="false">Flights!$F$20</f>
        <v>MH0072</v>
      </c>
      <c r="D527" s="58" t="n">
        <f aca="false">Flights!$D$20</f>
        <v>46321</v>
      </c>
      <c r="E527" s="57" t="str">
        <f aca="false">Flights!$G$20&amp;"-"&amp;Flights!$H$20</f>
        <v>KUL-HKG</v>
      </c>
      <c r="F527" s="57" t="str">
        <f aca="false">Flights!$K$20</f>
        <v>EY</v>
      </c>
      <c r="G527" s="57" t="s">
        <v>450</v>
      </c>
      <c r="H527" s="57" t="s">
        <v>451</v>
      </c>
      <c r="I527" s="57" t="s">
        <v>419</v>
      </c>
      <c r="J527" s="57" t="s">
        <v>456</v>
      </c>
      <c r="K527" s="67" t="s">
        <v>417</v>
      </c>
      <c r="L527" s="67" t="s">
        <v>453</v>
      </c>
      <c r="M527" s="67"/>
      <c r="N527" s="67" t="s">
        <v>374</v>
      </c>
      <c r="O527" s="67" t="s">
        <v>454</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file",IF(BL527=0,"INVALID – evidence needs a traceable reference (number, file name or link)",IF(OR(LEN(AX527)&lt;2,ISNUMBER(MATCH(AX527,L_Placeholder,0))),"INVALID – verifier missing",IF(AX527=AU527,"INVALID – verifier must be someone other than the PIC",IF(BH527=1,"INVALID – result not yet available (awaiting / TBC)",IF(AND(AQ527=1,OR(OR(LEN(AY527)&lt;3,ISNUMBER(MATCH(AY527,L_Placeholder,0))),BJ527=1)),"INVALID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CA","")&amp;IF(AND(LEN(BA527)&gt;=2,ISNA(MATCH(BA527,L_Placeholder,0)),TRIM(AB527)=""),"INVALID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IFERROR(IF(OR(SUMPRODUCT(--ISNUMBER(FIND({"0","1","2","3","4","5","6","7","8","9"},Z527)))&gt;0,SUMPRODUCT(--ISNUMBER(SEARCH({"http","www.","\",".pdf",".jpg",".jpeg",".png",".heic",".xls",".doc",".msg",".eml"},Z527)))&gt;0),1,0),0)</f>
        <v>0</v>
      </c>
    </row>
    <row r="528" customFormat="false" ht="39.75" hidden="false" customHeight="true" outlineLevel="0" collapsed="false">
      <c r="A528" s="57" t="s">
        <v>1183</v>
      </c>
      <c r="B528" s="57" t="s">
        <v>280</v>
      </c>
      <c r="C528" s="57" t="str">
        <f aca="false">Flights!$F$20</f>
        <v>MH0072</v>
      </c>
      <c r="D528" s="58" t="n">
        <f aca="false">Flights!$D$20</f>
        <v>46321</v>
      </c>
      <c r="E528" s="57" t="str">
        <f aca="false">Flights!$G$20&amp;"-"&amp;Flights!$H$20</f>
        <v>KUL-HKG</v>
      </c>
      <c r="F528" s="57" t="str">
        <f aca="false">Flights!$K$20</f>
        <v>EY</v>
      </c>
      <c r="G528" s="57" t="s">
        <v>450</v>
      </c>
      <c r="H528" s="57" t="s">
        <v>451</v>
      </c>
      <c r="I528" s="57" t="s">
        <v>438</v>
      </c>
      <c r="J528" s="57" t="s">
        <v>460</v>
      </c>
      <c r="K528" s="67" t="s">
        <v>440</v>
      </c>
      <c r="L528" s="67" t="s">
        <v>1172</v>
      </c>
      <c r="M528" s="67" t="s">
        <v>442</v>
      </c>
      <c r="N528" s="67" t="s">
        <v>374</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file",IF(BL528=0,"INVALID – evidence needs a traceable reference (number, file name or link)",IF(OR(LEN(AX528)&lt;2,ISNUMBER(MATCH(AX528,L_Placeholder,0))),"INVALID – verifier missing",IF(AX528=AU528,"INVALID – verifier must be someone other than the PIC",IF(BH528=1,"INVALID – result not yet available (awaiting / TBC)",IF(AND(AQ528=1,OR(OR(LEN(AY528)&lt;3,ISNUMBER(MATCH(AY528,L_Placeholder,0))),BJ528=1)),"INVALID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CA","")&amp;IF(AND(LEN(BA528)&gt;=2,ISNA(MATCH(BA528,L_Placeholder,0)),TRIM(AB528)=""),"INVALID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IFERROR(IF(OR(SUMPRODUCT(--ISNUMBER(FIND({"0","1","2","3","4","5","6","7","8","9"},Z528)))&gt;0,SUMPRODUCT(--ISNUMBER(SEARCH({"http","www.","\",".pdf",".jpg",".jpeg",".png",".heic",".xls",".doc",".msg",".eml"},Z528)))&gt;0),1,0),0)</f>
        <v>0</v>
      </c>
    </row>
    <row r="529" customFormat="false" ht="91.5" hidden="false" customHeight="true" outlineLevel="0" collapsed="false">
      <c r="A529" s="57" t="s">
        <v>1184</v>
      </c>
      <c r="B529" s="57" t="s">
        <v>280</v>
      </c>
      <c r="C529" s="57" t="str">
        <f aca="false">Flights!$F$20</f>
        <v>MH0072</v>
      </c>
      <c r="D529" s="58" t="n">
        <f aca="false">Flights!$D$20</f>
        <v>46321</v>
      </c>
      <c r="E529" s="57" t="str">
        <f aca="false">Flights!$G$20&amp;"-"&amp;Flights!$H$20</f>
        <v>KUL-HKG</v>
      </c>
      <c r="F529" s="57" t="str">
        <f aca="false">Flights!$K$20</f>
        <v>EY</v>
      </c>
      <c r="G529" s="57" t="s">
        <v>450</v>
      </c>
      <c r="H529" s="57" t="s">
        <v>451</v>
      </c>
      <c r="I529" s="57" t="s">
        <v>438</v>
      </c>
      <c r="J529" s="57" t="s">
        <v>462</v>
      </c>
      <c r="K529" s="67" t="s">
        <v>440</v>
      </c>
      <c r="L529" s="67" t="s">
        <v>1174</v>
      </c>
      <c r="M529" s="67" t="s">
        <v>442</v>
      </c>
      <c r="N529" s="67" t="s">
        <v>435</v>
      </c>
      <c r="O529" s="67" t="s">
        <v>1185</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file",IF(BL529=0,"INVALID – evidence needs a traceable reference (number, file name or link)",IF(OR(LEN(AX529)&lt;2,ISNUMBER(MATCH(AX529,L_Placeholder,0))),"INVALID – verifier missing",IF(AX529=AU529,"INVALID – verifier must be someone other than the PIC",IF(BH529=1,"INVALID – result not yet available (awaiting / TBC)",IF(AND(AQ529=1,OR(OR(LEN(AY529)&lt;3,ISNUMBER(MATCH(AY529,L_Placeholder,0))),BJ529=1)),"INVALID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CA","")&amp;IF(AND(LEN(BA529)&gt;=2,ISNA(MATCH(BA529,L_Placeholder,0)),TRIM(AB529)=""),"INVALID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IFERROR(IF(OR(SUMPRODUCT(--ISNUMBER(FIND({"0","1","2","3","4","5","6","7","8","9"},Z529)))&gt;0,SUMPRODUCT(--ISNUMBER(SEARCH({"http","www.","\",".pdf",".jpg",".jpeg",".png",".heic",".xls",".doc",".msg",".eml"},Z529)))&gt;0),1,0),0)</f>
        <v>0</v>
      </c>
    </row>
    <row r="530" customFormat="false" ht="41.25" hidden="false" customHeight="true" outlineLevel="0" collapsed="false">
      <c r="A530" s="57" t="s">
        <v>1186</v>
      </c>
      <c r="B530" s="57" t="s">
        <v>280</v>
      </c>
      <c r="C530" s="57" t="str">
        <f aca="false">Flights!$F$20</f>
        <v>MH0072</v>
      </c>
      <c r="D530" s="58" t="n">
        <f aca="false">Flights!$D$20</f>
        <v>46321</v>
      </c>
      <c r="E530" s="57" t="str">
        <f aca="false">Flights!$G$20&amp;"-"&amp;Flights!$H$20</f>
        <v>KUL-HKG</v>
      </c>
      <c r="F530" s="57" t="str">
        <f aca="false">Flights!$K$20</f>
        <v>EY</v>
      </c>
      <c r="G530" s="57" t="s">
        <v>450</v>
      </c>
      <c r="H530" s="57" t="s">
        <v>451</v>
      </c>
      <c r="I530" s="57" t="s">
        <v>625</v>
      </c>
      <c r="J530" s="57" t="s">
        <v>1187</v>
      </c>
      <c r="K530" s="67" t="s">
        <v>1178</v>
      </c>
      <c r="L530" s="67" t="s">
        <v>1179</v>
      </c>
      <c r="M530" s="67" t="s">
        <v>442</v>
      </c>
      <c r="N530" s="67" t="s">
        <v>374</v>
      </c>
      <c r="O530" s="67" t="s">
        <v>1188</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file",IF(BL530=0,"INVALID – evidence needs a traceable reference (number, file name or link)",IF(OR(LEN(AX530)&lt;2,ISNUMBER(MATCH(AX530,L_Placeholder,0))),"INVALID – verifier missing",IF(AX530=AU530,"INVALID – verifier must be someone other than the PIC",IF(BH530=1,"INVALID – result not yet available (awaiting / TBC)",IF(AND(AQ530=1,OR(OR(LEN(AY530)&lt;3,ISNUMBER(MATCH(AY530,L_Placeholder,0))),BJ530=1)),"INVALID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CA","")&amp;IF(AND(LEN(BA530)&gt;=2,ISNA(MATCH(BA530,L_Placeholder,0)),TRIM(AB530)=""),"INVALID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IFERROR(IF(OR(SUMPRODUCT(--ISNUMBER(FIND({"0","1","2","3","4","5","6","7","8","9"},Z530)))&gt;0,SUMPRODUCT(--ISNUMBER(SEARCH({"http","www.","\",".pdf",".jpg",".jpeg",".png",".heic",".xls",".doc",".msg",".eml"},Z530)))&gt;0),1,0),0)</f>
        <v>0</v>
      </c>
    </row>
    <row r="531" customFormat="false" ht="39.75" hidden="false" customHeight="true" outlineLevel="0" collapsed="false">
      <c r="A531" s="57" t="s">
        <v>1189</v>
      </c>
      <c r="B531" s="57" t="s">
        <v>290</v>
      </c>
      <c r="C531" s="57" t="str">
        <f aca="false">Flights!$F$21</f>
        <v>MH0073</v>
      </c>
      <c r="D531" s="58" t="n">
        <f aca="false">Flights!$D$21</f>
        <v>46322</v>
      </c>
      <c r="E531" s="57" t="str">
        <f aca="false">Flights!$G$21&amp;"-"&amp;Flights!$H$21</f>
        <v>HKG-KUL</v>
      </c>
      <c r="F531" s="57" t="str">
        <f aca="false">Flights!$K$21</f>
        <v>BC</v>
      </c>
      <c r="G531" s="57" t="s">
        <v>81</v>
      </c>
      <c r="H531" s="57" t="s">
        <v>369</v>
      </c>
      <c r="I531" s="57" t="s">
        <v>370</v>
      </c>
      <c r="J531" s="57" t="s">
        <v>371</v>
      </c>
      <c r="K531" s="67" t="s">
        <v>372</v>
      </c>
      <c r="L531" s="67" t="s">
        <v>373</v>
      </c>
      <c r="M531" s="67"/>
      <c r="N531" s="67" t="s">
        <v>374</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file",IF(BL531=0,"INVALID – evidence needs a traceable reference (number, file name or link)",IF(OR(LEN(AX531)&lt;2,ISNUMBER(MATCH(AX531,L_Placeholder,0))),"INVALID – verifier missing",IF(AX531=AU531,"INVALID – verifier must be someone other than the PIC",IF(BH531=1,"INVALID – result not yet available (awaiting / TBC)",IF(AND(AQ531=1,OR(OR(LEN(AY531)&lt;3,ISNUMBER(MATCH(AY531,L_Placeholder,0))),BJ531=1)),"INVALID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CA","")&amp;IF(AND(LEN(BA531)&gt;=2,ISNA(MATCH(BA531,L_Placeholder,0)),TRIM(AB531)=""),"INVALID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")))/(LEN(L_PendNeg)+1)),1,0),1)</f>
        <v>0</v>
      </c>
      <c r="BK531" s="61" t="n">
        <f aca="false">IFERROR(IF(SUMPRODUCT((LEN(BF531)-LEN(SUBSTITUTE(BF531," "&amp;L_PendStrict&amp;" "," ")))/(LEN(L_PendStrict)+1))&gt;SUMPRODUCT((LEN(BF531)-LEN(SUBSTITUTE(BF531," "&amp;L_PendNeg&amp;" "," ")))/(LEN(L_PendNeg)+1)),1,0),1)</f>
        <v>0</v>
      </c>
      <c r="BL531" s="61" t="n">
        <f aca="false">IFERROR(IF(OR(SUMPRODUCT(--ISNUMBER(FIND({"0","1","2","3","4","5","6","7","8","9"},Z531)))&gt;0,SUMPRODUCT(--ISNUMBER(SEARCH({"http","www.","\",".pdf",".jpg",".jpeg",".png",".heic",".xls",".doc",".msg",".eml"},Z531)))&gt;0),1,0),0)</f>
        <v>0</v>
      </c>
    </row>
    <row r="532" customFormat="false" ht="39.75" hidden="false" customHeight="true" outlineLevel="0" collapsed="false">
      <c r="A532" s="57" t="s">
        <v>1190</v>
      </c>
      <c r="B532" s="57" t="s">
        <v>290</v>
      </c>
      <c r="C532" s="57" t="str">
        <f aca="false">Flights!$F$21</f>
        <v>MH0073</v>
      </c>
      <c r="D532" s="58" t="n">
        <f aca="false">Flights!$D$21</f>
        <v>46322</v>
      </c>
      <c r="E532" s="57" t="str">
        <f aca="false">Flights!$G$21&amp;"-"&amp;Flights!$H$21</f>
        <v>HKG-KUL</v>
      </c>
      <c r="F532" s="57" t="str">
        <f aca="false">Flights!$K$21</f>
        <v>BC</v>
      </c>
      <c r="G532" s="57" t="s">
        <v>81</v>
      </c>
      <c r="H532" s="57" t="s">
        <v>369</v>
      </c>
      <c r="I532" s="57" t="s">
        <v>376</v>
      </c>
      <c r="J532" s="57" t="s">
        <v>377</v>
      </c>
      <c r="K532" s="67" t="s">
        <v>378</v>
      </c>
      <c r="L532" s="67" t="s">
        <v>373</v>
      </c>
      <c r="M532" s="67"/>
      <c r="N532" s="67" t="s">
        <v>374</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file",IF(BL532=0,"INVALID – evidence needs a traceable reference (number, file name or link)",IF(OR(LEN(AX532)&lt;2,ISNUMBER(MATCH(AX532,L_Placeholder,0))),"INVALID – verifier missing",IF(AX532=AU532,"INVALID – verifier must be someone other than the PIC",IF(BH532=1,"INVALID – result not yet available (awaiting / TBC)",IF(AND(AQ532=1,OR(OR(LEN(AY532)&lt;3,ISNUMBER(MATCH(AY532,L_Placeholder,0))),BJ532=1)),"INVALID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CA","")&amp;IF(AND(LEN(BA532)&gt;=2,ISNA(MATCH(BA532,L_Placeholder,0)),TRIM(AB532)=""),"INVALID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")))/(LEN(L_PendNeg)+1)),1,0),1)</f>
        <v>0</v>
      </c>
      <c r="BK532" s="61" t="n">
        <f aca="false">IFERROR(IF(SUMPRODUCT((LEN(BF532)-LEN(SUBSTITUTE(BF532," "&amp;L_PendStrict&amp;" "," ")))/(LEN(L_PendStrict)+1))&gt;SUMPRODUCT((LEN(BF532)-LEN(SUBSTITUTE(BF532," "&amp;L_PendNeg&amp;" "," ")))/(LEN(L_PendNeg)+1)),1,0),1)</f>
        <v>0</v>
      </c>
      <c r="BL532" s="61" t="n">
        <f aca="false">IFERROR(IF(OR(SUMPRODUCT(--ISNUMBER(FIND({"0","1","2","3","4","5","6","7","8","9"},Z532)))&gt;0,SUMPRODUCT(--ISNUMBER(SEARCH({"http","www.","\",".pdf",".jpg",".jpeg",".png",".heic",".xls",".doc",".msg",".eml"},Z532)))&gt;0),1,0),0)</f>
        <v>0</v>
      </c>
    </row>
    <row r="533" customFormat="false" ht="41.25" hidden="false" customHeight="true" outlineLevel="0" collapsed="false">
      <c r="A533" s="57" t="s">
        <v>1191</v>
      </c>
      <c r="B533" s="57" t="s">
        <v>290</v>
      </c>
      <c r="C533" s="57" t="str">
        <f aca="false">Flights!$F$21</f>
        <v>MH0073</v>
      </c>
      <c r="D533" s="58" t="n">
        <f aca="false">Flights!$D$21</f>
        <v>46322</v>
      </c>
      <c r="E533" s="57" t="str">
        <f aca="false">Flights!$G$21&amp;"-"&amp;Flights!$H$21</f>
        <v>HKG-KUL</v>
      </c>
      <c r="F533" s="57" t="str">
        <f aca="false">Flights!$K$21</f>
        <v>BC</v>
      </c>
      <c r="G533" s="57" t="s">
        <v>81</v>
      </c>
      <c r="H533" s="57" t="s">
        <v>369</v>
      </c>
      <c r="I533" s="57" t="s">
        <v>380</v>
      </c>
      <c r="J533" s="57" t="s">
        <v>381</v>
      </c>
      <c r="K533" s="67" t="s">
        <v>382</v>
      </c>
      <c r="L533" s="67" t="s">
        <v>373</v>
      </c>
      <c r="M533" s="67"/>
      <c r="N533" s="67" t="str">
        <f aca="false">IF(TRIM(Flights!$L$21)="A339","Required","N/A – rule")</f>
        <v>N/A – rule</v>
      </c>
      <c r="O533" s="67" t="s">
        <v>383</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file",IF(BL533=0,"INVALID – evidence needs a traceable reference (number, file name or link)",IF(OR(LEN(AX533)&lt;2,ISNUMBER(MATCH(AX533,L_Placeholder,0))),"INVALID – verifier missing",IF(AX533=AU533,"INVALID – verifier must be someone other than the PIC",IF(BH533=1,"INVALID – result not yet available (awaiting / TBC)",IF(AND(AQ533=1,OR(OR(LEN(AY533)&lt;3,ISNUMBER(MATCH(AY533,L_Placeholder,0))),BJ533=1)),"INVALID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CA","")&amp;IF(AND(LEN(BA533)&gt;=2,ISNA(MATCH(BA533,L_Placeholder,0)),TRIM(AB533)=""),"INVALID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")))/(LEN(L_PendNeg)+1)),1,0),1)</f>
        <v>0</v>
      </c>
      <c r="BK533" s="61" t="n">
        <f aca="false">IFERROR(IF(SUMPRODUCT((LEN(BF533)-LEN(SUBSTITUTE(BF533," "&amp;L_PendStrict&amp;" "," ")))/(LEN(L_PendStrict)+1))&gt;SUMPRODUCT((LEN(BF533)-LEN(SUBSTITUTE(BF533," "&amp;L_PendNeg&amp;" "," ")))/(LEN(L_PendNeg)+1)),1,0),1)</f>
        <v>0</v>
      </c>
      <c r="BL533" s="61" t="n">
        <f aca="false">IFERROR(IF(OR(SUMPRODUCT(--ISNUMBER(FIND({"0","1","2","3","4","5","6","7","8","9"},Z533)))&gt;0,SUMPRODUCT(--ISNUMBER(SEARCH({"http","www.","\",".pdf",".jpg",".jpeg",".png",".heic",".xls",".doc",".msg",".eml"},Z533)))&gt;0),1,0),0)</f>
        <v>0</v>
      </c>
    </row>
    <row r="534" customFormat="false" ht="39.75" hidden="false" customHeight="true" outlineLevel="0" collapsed="false">
      <c r="A534" s="57" t="s">
        <v>1192</v>
      </c>
      <c r="B534" s="57" t="s">
        <v>290</v>
      </c>
      <c r="C534" s="57" t="str">
        <f aca="false">Flights!$F$21</f>
        <v>MH0073</v>
      </c>
      <c r="D534" s="58" t="n">
        <f aca="false">Flights!$D$21</f>
        <v>46322</v>
      </c>
      <c r="E534" s="57" t="str">
        <f aca="false">Flights!$G$21&amp;"-"&amp;Flights!$H$21</f>
        <v>HKG-KUL</v>
      </c>
      <c r="F534" s="57" t="str">
        <f aca="false">Flights!$K$21</f>
        <v>BC</v>
      </c>
      <c r="G534" s="57" t="s">
        <v>81</v>
      </c>
      <c r="H534" s="57" t="s">
        <v>369</v>
      </c>
      <c r="I534" s="57" t="s">
        <v>385</v>
      </c>
      <c r="J534" s="57" t="s">
        <v>386</v>
      </c>
      <c r="K534" s="67" t="s">
        <v>387</v>
      </c>
      <c r="L534" s="67" t="s">
        <v>373</v>
      </c>
      <c r="M534" s="67"/>
      <c r="N534" s="67" t="s">
        <v>374</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file",IF(BL534=0,"INVALID – evidence needs a traceable reference (number, file name or link)",IF(OR(LEN(AX534)&lt;2,ISNUMBER(MATCH(AX534,L_Placeholder,0))),"INVALID – verifier missing",IF(AX534=AU534,"INVALID – verifier must be someone other than the PIC",IF(BH534=1,"INVALID – result not yet available (awaiting / TBC)",IF(AND(AQ534=1,OR(OR(LEN(AY534)&lt;3,ISNUMBER(MATCH(AY534,L_Placeholder,0))),BJ534=1)),"INVALID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CA","")&amp;IF(AND(LEN(BA534)&gt;=2,ISNA(MATCH(BA534,L_Placeholder,0)),TRIM(AB534)=""),"INVALID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")))/(LEN(L_PendNeg)+1)),1,0),1)</f>
        <v>0</v>
      </c>
      <c r="BK534" s="61" t="n">
        <f aca="false">IFERROR(IF(SUMPRODUCT((LEN(BF534)-LEN(SUBSTITUTE(BF534," "&amp;L_PendStrict&amp;" "," ")))/(LEN(L_PendStrict)+1))&gt;SUMPRODUCT((LEN(BF534)-LEN(SUBSTITUTE(BF534," "&amp;L_PendNeg&amp;" "," ")))/(LEN(L_PendNeg)+1)),1,0),1)</f>
        <v>0</v>
      </c>
      <c r="BL534" s="61" t="n">
        <f aca="false">IFERROR(IF(OR(SUMPRODUCT(--ISNUMBER(FIND({"0","1","2","3","4","5","6","7","8","9"},Z534)))&gt;0,SUMPRODUCT(--ISNUMBER(SEARCH({"http","www.","\",".pdf",".jpg",".jpeg",".png",".heic",".xls",".doc",".msg",".eml"},Z534)))&gt;0),1,0),0)</f>
        <v>0</v>
      </c>
    </row>
    <row r="535" customFormat="false" ht="39.75" hidden="false" customHeight="true" outlineLevel="0" collapsed="false">
      <c r="A535" s="57" t="s">
        <v>1193</v>
      </c>
      <c r="B535" s="57" t="s">
        <v>290</v>
      </c>
      <c r="C535" s="57" t="str">
        <f aca="false">Flights!$F$21</f>
        <v>MH0073</v>
      </c>
      <c r="D535" s="58" t="n">
        <f aca="false">Flights!$D$21</f>
        <v>46322</v>
      </c>
      <c r="E535" s="57" t="str">
        <f aca="false">Flights!$G$21&amp;"-"&amp;Flights!$H$21</f>
        <v>HKG-KUL</v>
      </c>
      <c r="F535" s="57" t="str">
        <f aca="false">Flights!$K$21</f>
        <v>BC</v>
      </c>
      <c r="G535" s="57" t="s">
        <v>81</v>
      </c>
      <c r="H535" s="57" t="s">
        <v>369</v>
      </c>
      <c r="I535" s="57" t="s">
        <v>389</v>
      </c>
      <c r="J535" s="57" t="s">
        <v>390</v>
      </c>
      <c r="K535" s="67" t="s">
        <v>391</v>
      </c>
      <c r="L535" s="67" t="s">
        <v>373</v>
      </c>
      <c r="M535" s="67"/>
      <c r="N535" s="67" t="s">
        <v>374</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file",IF(BL535=0,"INVALID – evidence needs a traceable reference (number, file name or link)",IF(OR(LEN(AX535)&lt;2,ISNUMBER(MATCH(AX535,L_Placeholder,0))),"INVALID – verifier missing",IF(AX535=AU535,"INVALID – verifier must be someone other than the PIC",IF(BH535=1,"INVALID – result not yet available (awaiting / TBC)",IF(AND(AQ535=1,OR(OR(LEN(AY535)&lt;3,ISNUMBER(MATCH(AY535,L_Placeholder,0))),BJ535=1)),"INVALID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CA","")&amp;IF(AND(LEN(BA535)&gt;=2,ISNA(MATCH(BA535,L_Placeholder,0)),TRIM(AB535)=""),"INVALID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")))/(LEN(L_PendNeg)+1)),1,0),1)</f>
        <v>0</v>
      </c>
      <c r="BK535" s="61" t="n">
        <f aca="false">IFERROR(IF(SUMPRODUCT((LEN(BF535)-LEN(SUBSTITUTE(BF535," "&amp;L_PendStrict&amp;" "," ")))/(LEN(L_PendStrict)+1))&gt;SUMPRODUCT((LEN(BF535)-LEN(SUBSTITUTE(BF535," "&amp;L_PendNeg&amp;" "," ")))/(LEN(L_PendNeg)+1)),1,0),1)</f>
        <v>0</v>
      </c>
      <c r="BL535" s="61" t="n">
        <f aca="false">IFERROR(IF(OR(SUMPRODUCT(--ISNUMBER(FIND({"0","1","2","3","4","5","6","7","8","9"},Z535)))&gt;0,SUMPRODUCT(--ISNUMBER(SEARCH({"http","www.","\",".pdf",".jpg",".jpeg",".png",".heic",".xls",".doc",".msg",".eml"},Z535)))&gt;0),1,0),0)</f>
        <v>0</v>
      </c>
    </row>
    <row r="536" customFormat="false" ht="39.75" hidden="false" customHeight="true" outlineLevel="0" collapsed="false">
      <c r="A536" s="57" t="s">
        <v>1194</v>
      </c>
      <c r="B536" s="57" t="s">
        <v>290</v>
      </c>
      <c r="C536" s="57" t="str">
        <f aca="false">Flights!$F$21</f>
        <v>MH0073</v>
      </c>
      <c r="D536" s="58" t="n">
        <f aca="false">Flights!$D$21</f>
        <v>46322</v>
      </c>
      <c r="E536" s="57" t="str">
        <f aca="false">Flights!$G$21&amp;"-"&amp;Flights!$H$21</f>
        <v>HKG-KUL</v>
      </c>
      <c r="F536" s="57" t="str">
        <f aca="false">Flights!$K$21</f>
        <v>BC</v>
      </c>
      <c r="G536" s="57" t="s">
        <v>81</v>
      </c>
      <c r="H536" s="57" t="s">
        <v>369</v>
      </c>
      <c r="I536" s="57" t="s">
        <v>389</v>
      </c>
      <c r="J536" s="57" t="s">
        <v>393</v>
      </c>
      <c r="K536" s="67" t="s">
        <v>394</v>
      </c>
      <c r="L536" s="67" t="s">
        <v>373</v>
      </c>
      <c r="M536" s="67"/>
      <c r="N536" s="67" t="s">
        <v>374</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file",IF(BL536=0,"INVALID – evidence needs a traceable reference (number, file name or link)",IF(OR(LEN(AX536)&lt;2,ISNUMBER(MATCH(AX536,L_Placeholder,0))),"INVALID – verifier missing",IF(AX536=AU536,"INVALID – verifier must be someone other than the PIC",IF(BH536=1,"INVALID – result not yet available (awaiting / TBC)",IF(AND(AQ536=1,OR(OR(LEN(AY536)&lt;3,ISNUMBER(MATCH(AY536,L_Placeholder,0))),BJ536=1)),"INVALID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CA","")&amp;IF(AND(LEN(BA536)&gt;=2,ISNA(MATCH(BA536,L_Placeholder,0)),TRIM(AB536)=""),"INVALID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")))/(LEN(L_PendNeg)+1)),1,0),1)</f>
        <v>0</v>
      </c>
      <c r="BK536" s="61" t="n">
        <f aca="false">IFERROR(IF(SUMPRODUCT((LEN(BF536)-LEN(SUBSTITUTE(BF536," "&amp;L_PendStrict&amp;" "," ")))/(LEN(L_PendStrict)+1))&gt;SUMPRODUCT((LEN(BF536)-LEN(SUBSTITUTE(BF536," "&amp;L_PendNeg&amp;" "," ")))/(LEN(L_PendNeg)+1)),1,0),1)</f>
        <v>0</v>
      </c>
      <c r="BL536" s="61" t="n">
        <f aca="false">IFERROR(IF(OR(SUMPRODUCT(--ISNUMBER(FIND({"0","1","2","3","4","5","6","7","8","9"},Z536)))&gt;0,SUMPRODUCT(--ISNUMBER(SEARCH({"http","www.","\",".pdf",".jpg",".jpeg",".png",".heic",".xls",".doc",".msg",".eml"},Z536)))&gt;0),1,0),0)</f>
        <v>0</v>
      </c>
    </row>
    <row r="537" customFormat="false" ht="39.75" hidden="false" customHeight="true" outlineLevel="0" collapsed="false">
      <c r="A537" s="57" t="s">
        <v>1195</v>
      </c>
      <c r="B537" s="57" t="s">
        <v>290</v>
      </c>
      <c r="C537" s="57" t="str">
        <f aca="false">Flights!$F$21</f>
        <v>MH0073</v>
      </c>
      <c r="D537" s="58" t="n">
        <f aca="false">Flights!$D$21</f>
        <v>46322</v>
      </c>
      <c r="E537" s="57" t="str">
        <f aca="false">Flights!$G$21&amp;"-"&amp;Flights!$H$21</f>
        <v>HKG-KUL</v>
      </c>
      <c r="F537" s="57" t="str">
        <f aca="false">Flights!$K$21</f>
        <v>BC</v>
      </c>
      <c r="G537" s="57" t="s">
        <v>81</v>
      </c>
      <c r="H537" s="57" t="s">
        <v>369</v>
      </c>
      <c r="I537" s="57" t="s">
        <v>396</v>
      </c>
      <c r="J537" s="57" t="s">
        <v>397</v>
      </c>
      <c r="K537" s="67" t="s">
        <v>398</v>
      </c>
      <c r="L537" s="67" t="s">
        <v>373</v>
      </c>
      <c r="M537" s="67"/>
      <c r="N537" s="67" t="s">
        <v>374</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file",IF(BL537=0,"INVALID – evidence needs a traceable reference (number, file name or link)",IF(OR(LEN(AX537)&lt;2,ISNUMBER(MATCH(AX537,L_Placeholder,0))),"INVALID – verifier missing",IF(AX537=AU537,"INVALID – verifier must be someone other than the PIC",IF(BH537=1,"INVALID – result not yet available (awaiting / TBC)",IF(AND(AQ537=1,OR(OR(LEN(AY537)&lt;3,ISNUMBER(MATCH(AY537,L_Placeholder,0))),BJ537=1)),"INVALID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CA","")&amp;IF(AND(LEN(BA537)&gt;=2,ISNA(MATCH(BA537,L_Placeholder,0)),TRIM(AB537)=""),"INVALID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")))/(LEN(L_PendNeg)+1)),1,0),1)</f>
        <v>0</v>
      </c>
      <c r="BK537" s="61" t="n">
        <f aca="false">IFERROR(IF(SUMPRODUCT((LEN(BF537)-LEN(SUBSTITUTE(BF537," "&amp;L_PendStrict&amp;" "," ")))/(LEN(L_PendStrict)+1))&gt;SUMPRODUCT((LEN(BF537)-LEN(SUBSTITUTE(BF537," "&amp;L_PendNeg&amp;" "," ")))/(LEN(L_PendNeg)+1)),1,0),1)</f>
        <v>0</v>
      </c>
      <c r="BL537" s="61" t="n">
        <f aca="false">IFERROR(IF(OR(SUMPRODUCT(--ISNUMBER(FIND({"0","1","2","3","4","5","6","7","8","9"},Z537)))&gt;0,SUMPRODUCT(--ISNUMBER(SEARCH({"http","www.","\",".pdf",".jpg",".jpeg",".png",".heic",".xls",".doc",".msg",".eml"},Z537)))&gt;0),1,0),0)</f>
        <v>0</v>
      </c>
    </row>
    <row r="538" customFormat="false" ht="39.75" hidden="false" customHeight="true" outlineLevel="0" collapsed="false">
      <c r="A538" s="57" t="s">
        <v>1196</v>
      </c>
      <c r="B538" s="57" t="s">
        <v>290</v>
      </c>
      <c r="C538" s="57" t="str">
        <f aca="false">Flights!$F$21</f>
        <v>MH0073</v>
      </c>
      <c r="D538" s="58" t="n">
        <f aca="false">Flights!$D$21</f>
        <v>46322</v>
      </c>
      <c r="E538" s="57" t="str">
        <f aca="false">Flights!$G$21&amp;"-"&amp;Flights!$H$21</f>
        <v>HKG-KUL</v>
      </c>
      <c r="F538" s="57" t="str">
        <f aca="false">Flights!$K$21</f>
        <v>BC</v>
      </c>
      <c r="G538" s="57" t="s">
        <v>81</v>
      </c>
      <c r="H538" s="57" t="s">
        <v>369</v>
      </c>
      <c r="I538" s="57" t="s">
        <v>396</v>
      </c>
      <c r="J538" s="57" t="s">
        <v>400</v>
      </c>
      <c r="K538" s="67" t="s">
        <v>398</v>
      </c>
      <c r="L538" s="67" t="s">
        <v>373</v>
      </c>
      <c r="M538" s="67"/>
      <c r="N538" s="67" t="s">
        <v>374</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file",IF(BL538=0,"INVALID – evidence needs a traceable reference (number, file name or link)",IF(OR(LEN(AX538)&lt;2,ISNUMBER(MATCH(AX538,L_Placeholder,0))),"INVALID – verifier missing",IF(AX538=AU538,"INVALID – verifier must be someone other than the PIC",IF(BH538=1,"INVALID – result not yet available (awaiting / TBC)",IF(AND(AQ538=1,OR(OR(LEN(AY538)&lt;3,ISNUMBER(MATCH(AY538,L_Placeholder,0))),BJ538=1)),"INVALID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CA","")&amp;IF(AND(LEN(BA538)&gt;=2,ISNA(MATCH(BA538,L_Placeholder,0)),TRIM(AB538)=""),"INVALID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")))/(LEN(L_PendNeg)+1)),1,0),1)</f>
        <v>0</v>
      </c>
      <c r="BK538" s="61" t="n">
        <f aca="false">IFERROR(IF(SUMPRODUCT((LEN(BF538)-LEN(SUBSTITUTE(BF538," "&amp;L_PendStrict&amp;" "," ")))/(LEN(L_PendStrict)+1))&gt;SUMPRODUCT((LEN(BF538)-LEN(SUBSTITUTE(BF538," "&amp;L_PendNeg&amp;" "," ")))/(LEN(L_PendNeg)+1)),1,0),1)</f>
        <v>0</v>
      </c>
      <c r="BL538" s="61" t="n">
        <f aca="false">IFERROR(IF(OR(SUMPRODUCT(--ISNUMBER(FIND({"0","1","2","3","4","5","6","7","8","9"},Z538)))&gt;0,SUMPRODUCT(--ISNUMBER(SEARCH({"http","www.","\",".pdf",".jpg",".jpeg",".png",".heic",".xls",".doc",".msg",".eml"},Z538)))&gt;0),1,0),0)</f>
        <v>0</v>
      </c>
    </row>
    <row r="539" customFormat="false" ht="39.75" hidden="false" customHeight="true" outlineLevel="0" collapsed="false">
      <c r="A539" s="57" t="s">
        <v>1197</v>
      </c>
      <c r="B539" s="57" t="s">
        <v>290</v>
      </c>
      <c r="C539" s="57" t="str">
        <f aca="false">Flights!$F$21</f>
        <v>MH0073</v>
      </c>
      <c r="D539" s="58" t="n">
        <f aca="false">Flights!$D$21</f>
        <v>46322</v>
      </c>
      <c r="E539" s="57" t="str">
        <f aca="false">Flights!$G$21&amp;"-"&amp;Flights!$H$21</f>
        <v>HKG-KUL</v>
      </c>
      <c r="F539" s="57" t="str">
        <f aca="false">Flights!$K$21</f>
        <v>BC</v>
      </c>
      <c r="G539" s="57" t="s">
        <v>81</v>
      </c>
      <c r="H539" s="57" t="s">
        <v>369</v>
      </c>
      <c r="I539" s="57" t="s">
        <v>402</v>
      </c>
      <c r="J539" s="57" t="s">
        <v>403</v>
      </c>
      <c r="K539" s="67" t="s">
        <v>1198</v>
      </c>
      <c r="L539" s="67" t="s">
        <v>1162</v>
      </c>
      <c r="M539" s="67"/>
      <c r="N539" s="67" t="s">
        <v>374</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file",IF(BL539=0,"INVALID – evidence needs a traceable reference (number, file name or link)",IF(OR(LEN(AX539)&lt;2,ISNUMBER(MATCH(AX539,L_Placeholder,0))),"INVALID – verifier missing",IF(AX539=AU539,"INVALID – verifier must be someone other than the PIC",IF(BH539=1,"INVALID – result not yet available (awaiting / TBC)",IF(AND(AQ539=1,OR(OR(LEN(AY539)&lt;3,ISNUMBER(MATCH(AY539,L_Placeholder,0))),BJ539=1)),"INVALID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CA","")&amp;IF(AND(LEN(BA539)&gt;=2,ISNA(MATCH(BA539,L_Placeholder,0)),TRIM(AB539)=""),"INVALID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")))/(LEN(L_PendNeg)+1)),1,0),1)</f>
        <v>0</v>
      </c>
      <c r="BK539" s="61" t="n">
        <f aca="false">IFERROR(IF(SUMPRODUCT((LEN(BF539)-LEN(SUBSTITUTE(BF539," "&amp;L_PendStrict&amp;" "," ")))/(LEN(L_PendStrict)+1))&gt;SUMPRODUCT((LEN(BF539)-LEN(SUBSTITUTE(BF539," "&amp;L_PendNeg&amp;" "," ")))/(LEN(L_PendNeg)+1)),1,0),1)</f>
        <v>0</v>
      </c>
      <c r="BL539" s="61" t="n">
        <f aca="false">IFERROR(IF(OR(SUMPRODUCT(--ISNUMBER(FIND({"0","1","2","3","4","5","6","7","8","9"},Z539)))&gt;0,SUMPRODUCT(--ISNUMBER(SEARCH({"http","www.","\",".pdf",".jpg",".jpeg",".png",".heic",".xls",".doc",".msg",".eml"},Z539)))&gt;0),1,0),0)</f>
        <v>0</v>
      </c>
    </row>
    <row r="540" customFormat="false" ht="91.5" hidden="false" customHeight="true" outlineLevel="0" collapsed="false">
      <c r="A540" s="57" t="s">
        <v>1199</v>
      </c>
      <c r="B540" s="57" t="s">
        <v>290</v>
      </c>
      <c r="C540" s="57" t="str">
        <f aca="false">Flights!$F$21</f>
        <v>MH0073</v>
      </c>
      <c r="D540" s="58" t="n">
        <f aca="false">Flights!$D$21</f>
        <v>46322</v>
      </c>
      <c r="E540" s="57" t="str">
        <f aca="false">Flights!$G$21&amp;"-"&amp;Flights!$H$21</f>
        <v>HKG-KUL</v>
      </c>
      <c r="F540" s="57" t="str">
        <f aca="false">Flights!$K$21</f>
        <v>BC</v>
      </c>
      <c r="G540" s="57" t="s">
        <v>81</v>
      </c>
      <c r="H540" s="57" t="s">
        <v>369</v>
      </c>
      <c r="I540" s="57" t="s">
        <v>402</v>
      </c>
      <c r="J540" s="57" t="s">
        <v>1200</v>
      </c>
      <c r="K540" s="67" t="s">
        <v>1201</v>
      </c>
      <c r="L540" s="67" t="s">
        <v>665</v>
      </c>
      <c r="M540" s="67"/>
      <c r="N540" s="67" t="s">
        <v>435</v>
      </c>
      <c r="O540" s="67" t="s">
        <v>1202</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file",IF(BL540=0,"INVALID – evidence needs a traceable reference (number, file name or link)",IF(OR(LEN(AX540)&lt;2,ISNUMBER(MATCH(AX540,L_Placeholder,0))),"INVALID – verifier missing",IF(AX540=AU540,"INVALID – verifier must be someone other than the PIC",IF(BH540=1,"INVALID – result not yet available (awaiting / TBC)",IF(AND(AQ540=1,OR(OR(LEN(AY540)&lt;3,ISNUMBER(MATCH(AY540,L_Placeholder,0))),BJ540=1)),"INVALID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CA","")&amp;IF(AND(LEN(BA540)&gt;=2,ISNA(MATCH(BA540,L_Placeholder,0)),TRIM(AB540)=""),"INVALID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")))/(LEN(L_PendNeg)+1)),1,0),1)</f>
        <v>0</v>
      </c>
      <c r="BK540" s="61" t="n">
        <f aca="false">IFERROR(IF(SUMPRODUCT((LEN(BF540)-LEN(SUBSTITUTE(BF540," "&amp;L_PendStrict&amp;" "," ")))/(LEN(L_PendStrict)+1))&gt;SUMPRODUCT((LEN(BF540)-LEN(SUBSTITUTE(BF540," "&amp;L_PendNeg&amp;" "," ")))/(LEN(L_PendNeg)+1)),1,0),1)</f>
        <v>0</v>
      </c>
      <c r="BL540" s="61" t="n">
        <f aca="false">IFERROR(IF(OR(SUMPRODUCT(--ISNUMBER(FIND({"0","1","2","3","4","5","6","7","8","9"},Z540)))&gt;0,SUMPRODUCT(--ISNUMBER(SEARCH({"http","www.","\",".pdf",".jpg",".jpeg",".png",".heic",".xls",".doc",".msg",".eml"},Z540)))&gt;0),1,0),0)</f>
        <v>0</v>
      </c>
    </row>
    <row r="541" customFormat="false" ht="39.75" hidden="false" customHeight="true" outlineLevel="0" collapsed="false">
      <c r="A541" s="57" t="s">
        <v>1203</v>
      </c>
      <c r="B541" s="57" t="s">
        <v>290</v>
      </c>
      <c r="C541" s="57" t="str">
        <f aca="false">Flights!$F$21</f>
        <v>MH0073</v>
      </c>
      <c r="D541" s="58" t="n">
        <f aca="false">Flights!$D$21</f>
        <v>46322</v>
      </c>
      <c r="E541" s="57" t="str">
        <f aca="false">Flights!$G$21&amp;"-"&amp;Flights!$H$21</f>
        <v>HKG-KUL</v>
      </c>
      <c r="F541" s="57" t="str">
        <f aca="false">Flights!$K$21</f>
        <v>BC</v>
      </c>
      <c r="G541" s="57" t="s">
        <v>83</v>
      </c>
      <c r="H541" s="57" t="s">
        <v>369</v>
      </c>
      <c r="I541" s="57" t="s">
        <v>370</v>
      </c>
      <c r="J541" s="57" t="s">
        <v>407</v>
      </c>
      <c r="K541" s="67" t="s">
        <v>408</v>
      </c>
      <c r="L541" s="67" t="s">
        <v>409</v>
      </c>
      <c r="M541" s="67"/>
      <c r="N541" s="67" t="s">
        <v>374</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file",IF(BL541=0,"INVALID – evidence needs a traceable reference (number, file name or link)",IF(OR(LEN(AX541)&lt;2,ISNUMBER(MATCH(AX541,L_Placeholder,0))),"INVALID – verifier missing",IF(AX541=AU541,"INVALID – verifier must be someone other than the PIC",IF(BH541=1,"INVALID – result not yet available (awaiting / TBC)",IF(AND(AQ541=1,OR(OR(LEN(AY541)&lt;3,ISNUMBER(MATCH(AY541,L_Placeholder,0))),BJ541=1)),"INVALID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CA","")&amp;IF(AND(LEN(BA541)&gt;=2,ISNA(MATCH(BA541,L_Placeholder,0)),TRIM(AB541)=""),"INVALID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")))/(LEN(L_PendNeg)+1)),1,0),1)</f>
        <v>0</v>
      </c>
      <c r="BK541" s="61" t="n">
        <f aca="false">IFERROR(IF(SUMPRODUCT((LEN(BF541)-LEN(SUBSTITUTE(BF541," "&amp;L_PendStrict&amp;" "," ")))/(LEN(L_PendStrict)+1))&gt;SUMPRODUCT((LEN(BF541)-LEN(SUBSTITUTE(BF541," "&amp;L_PendNeg&amp;" "," ")))/(LEN(L_PendNeg)+1)),1,0),1)</f>
        <v>0</v>
      </c>
      <c r="BL541" s="61" t="n">
        <f aca="false">IFERROR(IF(OR(SUMPRODUCT(--ISNUMBER(FIND({"0","1","2","3","4","5","6","7","8","9"},Z541)))&gt;0,SUMPRODUCT(--ISNUMBER(SEARCH({"http","www.","\",".pdf",".jpg",".jpeg",".png",".heic",".xls",".doc",".msg",".eml"},Z541)))&gt;0),1,0),0)</f>
        <v>0</v>
      </c>
    </row>
    <row r="542" customFormat="false" ht="39.75" hidden="false" customHeight="true" outlineLevel="0" collapsed="false">
      <c r="A542" s="57" t="s">
        <v>1204</v>
      </c>
      <c r="B542" s="57" t="s">
        <v>290</v>
      </c>
      <c r="C542" s="57" t="str">
        <f aca="false">Flights!$F$21</f>
        <v>MH0073</v>
      </c>
      <c r="D542" s="58" t="n">
        <f aca="false">Flights!$D$21</f>
        <v>46322</v>
      </c>
      <c r="E542" s="57" t="str">
        <f aca="false">Flights!$G$21&amp;"-"&amp;Flights!$H$21</f>
        <v>HKG-KUL</v>
      </c>
      <c r="F542" s="57" t="str">
        <f aca="false">Flights!$K$21</f>
        <v>BC</v>
      </c>
      <c r="G542" s="57" t="s">
        <v>411</v>
      </c>
      <c r="H542" s="57" t="s">
        <v>369</v>
      </c>
      <c r="I542" s="57" t="s">
        <v>370</v>
      </c>
      <c r="J542" s="57" t="s">
        <v>412</v>
      </c>
      <c r="K542" s="67"/>
      <c r="L542" s="67" t="s">
        <v>413</v>
      </c>
      <c r="M542" s="67"/>
      <c r="N542" s="67" t="s">
        <v>374</v>
      </c>
      <c r="O542" s="67" t="s">
        <v>414</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file",IF(BL542=0,"INVALID – evidence needs a traceable reference (number, file name or link)",IF(OR(LEN(AX542)&lt;2,ISNUMBER(MATCH(AX542,L_Placeholder,0))),"INVALID – verifier missing",IF(AX542=AU542,"INVALID – verifier must be someone other than the PIC",IF(BH542=1,"INVALID – result not yet available (awaiting / TBC)",IF(AND(AQ542=1,OR(OR(LEN(AY542)&lt;3,ISNUMBER(MATCH(AY542,L_Placeholder,0))),BJ542=1)),"INVALID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CA","")&amp;IF(AND(LEN(BA542)&gt;=2,ISNA(MATCH(BA542,L_Placeholder,0)),TRIM(AB542)=""),"INVALID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")))/(LEN(L_PendNeg)+1)),1,0),1)</f>
        <v>0</v>
      </c>
      <c r="BK542" s="61" t="n">
        <f aca="false">IFERROR(IF(SUMPRODUCT((LEN(BF542)-LEN(SUBSTITUTE(BF542," "&amp;L_PendStrict&amp;" "," ")))/(LEN(L_PendStrict)+1))&gt;SUMPRODUCT((LEN(BF542)-LEN(SUBSTITUTE(BF542," "&amp;L_PendNeg&amp;" "," ")))/(LEN(L_PendNeg)+1)),1,0),1)</f>
        <v>0</v>
      </c>
      <c r="BL542" s="61" t="n">
        <f aca="false">IFERROR(IF(OR(SUMPRODUCT(--ISNUMBER(FIND({"0","1","2","3","4","5","6","7","8","9"},Z542)))&gt;0,SUMPRODUCT(--ISNUMBER(SEARCH({"http","www.","\",".pdf",".jpg",".jpeg",".png",".heic",".xls",".doc",".msg",".eml"},Z542)))&gt;0),1,0),0)</f>
        <v>0</v>
      </c>
    </row>
    <row r="543" customFormat="false" ht="39.75" hidden="false" customHeight="true" outlineLevel="0" collapsed="false">
      <c r="A543" s="57" t="s">
        <v>1205</v>
      </c>
      <c r="B543" s="57" t="s">
        <v>290</v>
      </c>
      <c r="C543" s="57" t="str">
        <f aca="false">Flights!$F$21</f>
        <v>MH0073</v>
      </c>
      <c r="D543" s="58" t="n">
        <f aca="false">Flights!$D$21</f>
        <v>46322</v>
      </c>
      <c r="E543" s="57" t="str">
        <f aca="false">Flights!$G$21&amp;"-"&amp;Flights!$H$21</f>
        <v>HKG-KUL</v>
      </c>
      <c r="F543" s="57" t="str">
        <f aca="false">Flights!$K$21</f>
        <v>BC</v>
      </c>
      <c r="G543" s="57" t="s">
        <v>411</v>
      </c>
      <c r="H543" s="57" t="s">
        <v>369</v>
      </c>
      <c r="I543" s="57" t="s">
        <v>370</v>
      </c>
      <c r="J543" s="57" t="s">
        <v>416</v>
      </c>
      <c r="K543" s="67" t="s">
        <v>417</v>
      </c>
      <c r="L543" s="67" t="s">
        <v>413</v>
      </c>
      <c r="M543" s="67"/>
      <c r="N543" s="67" t="s">
        <v>374</v>
      </c>
      <c r="O543" s="67" t="s">
        <v>414</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file",IF(BL543=0,"INVALID – evidence needs a traceable reference (number, file name or link)",IF(OR(LEN(AX543)&lt;2,ISNUMBER(MATCH(AX543,L_Placeholder,0))),"INVALID – verifier missing",IF(AX543=AU543,"INVALID – verifier must be someone other than the PIC",IF(BH543=1,"INVALID – result not yet available (awaiting / TBC)",IF(AND(AQ543=1,OR(OR(LEN(AY543)&lt;3,ISNUMBER(MATCH(AY543,L_Placeholder,0))),BJ543=1)),"INVALID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CA","")&amp;IF(AND(LEN(BA543)&gt;=2,ISNA(MATCH(BA543,L_Placeholder,0)),TRIM(AB543)=""),"INVALID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")))/(LEN(L_PendNeg)+1)),1,0),1)</f>
        <v>0</v>
      </c>
      <c r="BK543" s="61" t="n">
        <f aca="false">IFERROR(IF(SUMPRODUCT((LEN(BF543)-LEN(SUBSTITUTE(BF543," "&amp;L_PendStrict&amp;" "," ")))/(LEN(L_PendStrict)+1))&gt;SUMPRODUCT((LEN(BF543)-LEN(SUBSTITUTE(BF543," "&amp;L_PendNeg&amp;" "," ")))/(LEN(L_PendNeg)+1)),1,0),1)</f>
        <v>0</v>
      </c>
      <c r="BL543" s="61" t="n">
        <f aca="false">IFERROR(IF(OR(SUMPRODUCT(--ISNUMBER(FIND({"0","1","2","3","4","5","6","7","8","9"},Z543)))&gt;0,SUMPRODUCT(--ISNUMBER(SEARCH({"http","www.","\",".pdf",".jpg",".jpeg",".png",".heic",".xls",".doc",".msg",".eml"},Z543)))&gt;0),1,0),0)</f>
        <v>0</v>
      </c>
    </row>
    <row r="544" customFormat="false" ht="39.75" hidden="false" customHeight="true" outlineLevel="0" collapsed="false">
      <c r="A544" s="57" t="s">
        <v>1206</v>
      </c>
      <c r="B544" s="57" t="s">
        <v>290</v>
      </c>
      <c r="C544" s="57" t="str">
        <f aca="false">Flights!$F$21</f>
        <v>MH0073</v>
      </c>
      <c r="D544" s="58" t="n">
        <f aca="false">Flights!$D$21</f>
        <v>46322</v>
      </c>
      <c r="E544" s="57" t="str">
        <f aca="false">Flights!$G$21&amp;"-"&amp;Flights!$H$21</f>
        <v>HKG-KUL</v>
      </c>
      <c r="F544" s="57" t="str">
        <f aca="false">Flights!$K$21</f>
        <v>BC</v>
      </c>
      <c r="G544" s="57" t="s">
        <v>411</v>
      </c>
      <c r="H544" s="57" t="s">
        <v>369</v>
      </c>
      <c r="I544" s="57" t="s">
        <v>419</v>
      </c>
      <c r="J544" s="57" t="s">
        <v>420</v>
      </c>
      <c r="K544" s="67"/>
      <c r="L544" s="67" t="s">
        <v>413</v>
      </c>
      <c r="M544" s="67"/>
      <c r="N544" s="67" t="s">
        <v>374</v>
      </c>
      <c r="O544" s="67" t="s">
        <v>414</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file",IF(BL544=0,"INVALID – evidence needs a traceable reference (number, file name or link)",IF(OR(LEN(AX544)&lt;2,ISNUMBER(MATCH(AX544,L_Placeholder,0))),"INVALID – verifier missing",IF(AX544=AU544,"INVALID – verifier must be someone other than the PIC",IF(BH544=1,"INVALID – result not yet available (awaiting / TBC)",IF(AND(AQ544=1,OR(OR(LEN(AY544)&lt;3,ISNUMBER(MATCH(AY544,L_Placeholder,0))),BJ544=1)),"INVALID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CA","")&amp;IF(AND(LEN(BA544)&gt;=2,ISNA(MATCH(BA544,L_Placeholder,0)),TRIM(AB544)=""),"INVALID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")))/(LEN(L_PendNeg)+1)),1,0),1)</f>
        <v>0</v>
      </c>
      <c r="BK544" s="61" t="n">
        <f aca="false">IFERROR(IF(SUMPRODUCT((LEN(BF544)-LEN(SUBSTITUTE(BF544," "&amp;L_PendStrict&amp;" "," ")))/(LEN(L_PendStrict)+1))&gt;SUMPRODUCT((LEN(BF544)-LEN(SUBSTITUTE(BF544," "&amp;L_PendNeg&amp;" "," ")))/(LEN(L_PendNeg)+1)),1,0),1)</f>
        <v>0</v>
      </c>
      <c r="BL544" s="61" t="n">
        <f aca="false">IFERROR(IF(OR(SUMPRODUCT(--ISNUMBER(FIND({"0","1","2","3","4","5","6","7","8","9"},Z544)))&gt;0,SUMPRODUCT(--ISNUMBER(SEARCH({"http","www.","\",".pdf",".jpg",".jpeg",".png",".heic",".xls",".doc",".msg",".eml"},Z544)))&gt;0),1,0),0)</f>
        <v>0</v>
      </c>
    </row>
    <row r="545" customFormat="false" ht="39.75" hidden="false" customHeight="true" outlineLevel="0" collapsed="false">
      <c r="A545" s="57" t="s">
        <v>1207</v>
      </c>
      <c r="B545" s="57" t="s">
        <v>290</v>
      </c>
      <c r="C545" s="57" t="str">
        <f aca="false">Flights!$F$21</f>
        <v>MH0073</v>
      </c>
      <c r="D545" s="58" t="n">
        <f aca="false">Flights!$D$21</f>
        <v>46322</v>
      </c>
      <c r="E545" s="57" t="str">
        <f aca="false">Flights!$G$21&amp;"-"&amp;Flights!$H$21</f>
        <v>HKG-KUL</v>
      </c>
      <c r="F545" s="57" t="str">
        <f aca="false">Flights!$K$21</f>
        <v>BC</v>
      </c>
      <c r="G545" s="57" t="s">
        <v>411</v>
      </c>
      <c r="H545" s="57" t="s">
        <v>369</v>
      </c>
      <c r="I545" s="57" t="s">
        <v>419</v>
      </c>
      <c r="J545" s="57" t="s">
        <v>422</v>
      </c>
      <c r="K545" s="67"/>
      <c r="L545" s="67" t="s">
        <v>413</v>
      </c>
      <c r="M545" s="67"/>
      <c r="N545" s="67" t="s">
        <v>374</v>
      </c>
      <c r="O545" s="67" t="s">
        <v>414</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file",IF(BL545=0,"INVALID – evidence needs a traceable reference (number, file name or link)",IF(OR(LEN(AX545)&lt;2,ISNUMBER(MATCH(AX545,L_Placeholder,0))),"INVALID – verifier missing",IF(AX545=AU545,"INVALID – verifier must be someone other than the PIC",IF(BH545=1,"INVALID – result not yet available (awaiting / TBC)",IF(AND(AQ545=1,OR(OR(LEN(AY545)&lt;3,ISNUMBER(MATCH(AY545,L_Placeholder,0))),BJ545=1)),"INVALID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CA","")&amp;IF(AND(LEN(BA545)&gt;=2,ISNA(MATCH(BA545,L_Placeholder,0)),TRIM(AB545)=""),"INVALID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")))/(LEN(L_PendNeg)+1)),1,0),1)</f>
        <v>0</v>
      </c>
      <c r="BK545" s="61" t="n">
        <f aca="false">IFERROR(IF(SUMPRODUCT((LEN(BF545)-LEN(SUBSTITUTE(BF545," "&amp;L_PendStrict&amp;" "," ")))/(LEN(L_PendStrict)+1))&gt;SUMPRODUCT((LEN(BF545)-LEN(SUBSTITUTE(BF545," "&amp;L_PendNeg&amp;" "," ")))/(LEN(L_PendNeg)+1)),1,0),1)</f>
        <v>0</v>
      </c>
      <c r="BL545" s="61" t="n">
        <f aca="false">IFERROR(IF(OR(SUMPRODUCT(--ISNUMBER(FIND({"0","1","2","3","4","5","6","7","8","9"},Z545)))&gt;0,SUMPRODUCT(--ISNUMBER(SEARCH({"http","www.","\",".pdf",".jpg",".jpeg",".png",".heic",".xls",".doc",".msg",".eml"},Z545)))&gt;0),1,0),0)</f>
        <v>0</v>
      </c>
    </row>
    <row r="546" customFormat="false" ht="39.75" hidden="false" customHeight="true" outlineLevel="0" collapsed="false">
      <c r="A546" s="57" t="s">
        <v>1208</v>
      </c>
      <c r="B546" s="57" t="s">
        <v>290</v>
      </c>
      <c r="C546" s="57" t="str">
        <f aca="false">Flights!$F$21</f>
        <v>MH0073</v>
      </c>
      <c r="D546" s="58" t="n">
        <f aca="false">Flights!$D$21</f>
        <v>46322</v>
      </c>
      <c r="E546" s="57" t="str">
        <f aca="false">Flights!$G$21&amp;"-"&amp;Flights!$H$21</f>
        <v>HKG-KUL</v>
      </c>
      <c r="F546" s="57" t="str">
        <f aca="false">Flights!$K$21</f>
        <v>BC</v>
      </c>
      <c r="G546" s="57" t="s">
        <v>411</v>
      </c>
      <c r="H546" s="57" t="s">
        <v>369</v>
      </c>
      <c r="I546" s="57" t="s">
        <v>419</v>
      </c>
      <c r="J546" s="57" t="s">
        <v>424</v>
      </c>
      <c r="K546" s="67"/>
      <c r="L546" s="67" t="s">
        <v>413</v>
      </c>
      <c r="M546" s="67"/>
      <c r="N546" s="67" t="s">
        <v>374</v>
      </c>
      <c r="O546" s="67" t="s">
        <v>414</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file",IF(BL546=0,"INVALID – evidence needs a traceable reference (number, file name or link)",IF(OR(LEN(AX546)&lt;2,ISNUMBER(MATCH(AX546,L_Placeholder,0))),"INVALID – verifier missing",IF(AX546=AU546,"INVALID – verifier must be someone other than the PIC",IF(BH546=1,"INVALID – result not yet available (awaiting / TBC)",IF(AND(AQ546=1,OR(OR(LEN(AY546)&lt;3,ISNUMBER(MATCH(AY546,L_Placeholder,0))),BJ546=1)),"INVALID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CA","")&amp;IF(AND(LEN(BA546)&gt;=2,ISNA(MATCH(BA546,L_Placeholder,0)),TRIM(AB546)=""),"INVALID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")))/(LEN(L_PendNeg)+1)),1,0),1)</f>
        <v>0</v>
      </c>
      <c r="BK546" s="61" t="n">
        <f aca="false">IFERROR(IF(SUMPRODUCT((LEN(BF546)-LEN(SUBSTITUTE(BF546," "&amp;L_PendStrict&amp;" "," ")))/(LEN(L_PendStrict)+1))&gt;SUMPRODUCT((LEN(BF546)-LEN(SUBSTITUTE(BF546," "&amp;L_PendNeg&amp;" "," ")))/(LEN(L_PendNeg)+1)),1,0),1)</f>
        <v>0</v>
      </c>
      <c r="BL546" s="61" t="n">
        <f aca="false">IFERROR(IF(OR(SUMPRODUCT(--ISNUMBER(FIND({"0","1","2","3","4","5","6","7","8","9"},Z546)))&gt;0,SUMPRODUCT(--ISNUMBER(SEARCH({"http","www.","\",".pdf",".jpg",".jpeg",".png",".heic",".xls",".doc",".msg",".eml"},Z546)))&gt;0),1,0),0)</f>
        <v>0</v>
      </c>
    </row>
    <row r="547" customFormat="false" ht="78.75" hidden="false" customHeight="true" outlineLevel="0" collapsed="false">
      <c r="A547" s="57" t="s">
        <v>1209</v>
      </c>
      <c r="B547" s="57" t="s">
        <v>290</v>
      </c>
      <c r="C547" s="57" t="str">
        <f aca="false">Flights!$F$21</f>
        <v>MH0073</v>
      </c>
      <c r="D547" s="58" t="n">
        <f aca="false">Flights!$D$21</f>
        <v>46322</v>
      </c>
      <c r="E547" s="57" t="str">
        <f aca="false">Flights!$G$21&amp;"-"&amp;Flights!$H$21</f>
        <v>HKG-KUL</v>
      </c>
      <c r="F547" s="57" t="str">
        <f aca="false">Flights!$K$21</f>
        <v>BC</v>
      </c>
      <c r="G547" s="57" t="s">
        <v>411</v>
      </c>
      <c r="H547" s="57" t="s">
        <v>369</v>
      </c>
      <c r="I547" s="57" t="s">
        <v>419</v>
      </c>
      <c r="J547" s="57" t="s">
        <v>426</v>
      </c>
      <c r="K547" s="67" t="s">
        <v>482</v>
      </c>
      <c r="L547" s="67" t="s">
        <v>413</v>
      </c>
      <c r="M547" s="67"/>
      <c r="N547" s="67" t="s">
        <v>374</v>
      </c>
      <c r="O547" s="67" t="s">
        <v>414</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file",IF(BL547=0,"INVALID – evidence needs a traceable reference (number, file name or link)",IF(OR(LEN(AX547)&lt;2,ISNUMBER(MATCH(AX547,L_Placeholder,0))),"INVALID – verifier missing",IF(AX547=AU547,"INVALID – verifier must be someone other than the PIC",IF(BH547=1,"INVALID – result not yet available (awaiting / TBC)",IF(AND(AQ547=1,OR(OR(LEN(AY547)&lt;3,ISNUMBER(MATCH(AY547,L_Placeholder,0))),BJ547=1)),"INVALID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CA","")&amp;IF(AND(LEN(BA547)&gt;=2,ISNA(MATCH(BA547,L_Placeholder,0)),TRIM(AB547)=""),"INVALID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")))/(LEN(L_PendNeg)+1)),1,0),1)</f>
        <v>0</v>
      </c>
      <c r="BK547" s="61" t="n">
        <f aca="false">IFERROR(IF(SUMPRODUCT((LEN(BF547)-LEN(SUBSTITUTE(BF547," "&amp;L_PendStrict&amp;" "," ")))/(LEN(L_PendStrict)+1))&gt;SUMPRODUCT((LEN(BF547)-LEN(SUBSTITUTE(BF547," "&amp;L_PendNeg&amp;" "," ")))/(LEN(L_PendNeg)+1)),1,0),1)</f>
        <v>0</v>
      </c>
      <c r="BL547" s="61" t="n">
        <f aca="false">IFERROR(IF(OR(SUMPRODUCT(--ISNUMBER(FIND({"0","1","2","3","4","5","6","7","8","9"},Z547)))&gt;0,SUMPRODUCT(--ISNUMBER(SEARCH({"http","www.","\",".pdf",".jpg",".jpeg",".png",".heic",".xls",".doc",".msg",".eml"},Z547)))&gt;0),1,0),0)</f>
        <v>0</v>
      </c>
    </row>
    <row r="548" customFormat="false" ht="39.75" hidden="false" customHeight="true" outlineLevel="0" collapsed="false">
      <c r="A548" s="57" t="s">
        <v>1210</v>
      </c>
      <c r="B548" s="57" t="s">
        <v>290</v>
      </c>
      <c r="C548" s="57" t="str">
        <f aca="false">Flights!$F$21</f>
        <v>MH0073</v>
      </c>
      <c r="D548" s="58" t="n">
        <f aca="false">Flights!$D$21</f>
        <v>46322</v>
      </c>
      <c r="E548" s="57" t="str">
        <f aca="false">Flights!$G$21&amp;"-"&amp;Flights!$H$21</f>
        <v>HKG-KUL</v>
      </c>
      <c r="F548" s="57" t="str">
        <f aca="false">Flights!$K$21</f>
        <v>BC</v>
      </c>
      <c r="G548" s="57" t="s">
        <v>411</v>
      </c>
      <c r="H548" s="57" t="s">
        <v>369</v>
      </c>
      <c r="I548" s="57" t="s">
        <v>419</v>
      </c>
      <c r="J548" s="57" t="s">
        <v>429</v>
      </c>
      <c r="K548" s="67"/>
      <c r="L548" s="67" t="s">
        <v>413</v>
      </c>
      <c r="M548" s="67"/>
      <c r="N548" s="67" t="s">
        <v>374</v>
      </c>
      <c r="O548" s="67" t="s">
        <v>414</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file",IF(BL548=0,"INVALID – evidence needs a traceable reference (number, file name or link)",IF(OR(LEN(AX548)&lt;2,ISNUMBER(MATCH(AX548,L_Placeholder,0))),"INVALID – verifier missing",IF(AX548=AU548,"INVALID – verifier must be someone other than the PIC",IF(BH548=1,"INVALID – result not yet available (awaiting / TBC)",IF(AND(AQ548=1,OR(OR(LEN(AY548)&lt;3,ISNUMBER(MATCH(AY548,L_Placeholder,0))),BJ548=1)),"INVALID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CA","")&amp;IF(AND(LEN(BA548)&gt;=2,ISNA(MATCH(BA548,L_Placeholder,0)),TRIM(AB548)=""),"INVALID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")))/(LEN(L_PendNeg)+1)),1,0),1)</f>
        <v>0</v>
      </c>
      <c r="BK548" s="61" t="n">
        <f aca="false">IFERROR(IF(SUMPRODUCT((LEN(BF548)-LEN(SUBSTITUTE(BF548," "&amp;L_PendStrict&amp;" "," ")))/(LEN(L_PendStrict)+1))&gt;SUMPRODUCT((LEN(BF548)-LEN(SUBSTITUTE(BF548," "&amp;L_PendNeg&amp;" "," ")))/(LEN(L_PendNeg)+1)),1,0),1)</f>
        <v>0</v>
      </c>
      <c r="BL548" s="61" t="n">
        <f aca="false">IFERROR(IF(OR(SUMPRODUCT(--ISNUMBER(FIND({"0","1","2","3","4","5","6","7","8","9"},Z548)))&gt;0,SUMPRODUCT(--ISNUMBER(SEARCH({"http","www.","\",".pdf",".jpg",".jpeg",".png",".heic",".xls",".doc",".msg",".eml"},Z548)))&gt;0),1,0),0)</f>
        <v>0</v>
      </c>
    </row>
    <row r="549" customFormat="false" ht="41.25" hidden="false" customHeight="true" outlineLevel="0" collapsed="false">
      <c r="A549" s="57" t="s">
        <v>1211</v>
      </c>
      <c r="B549" s="57" t="s">
        <v>290</v>
      </c>
      <c r="C549" s="57" t="str">
        <f aca="false">Flights!$F$21</f>
        <v>MH0073</v>
      </c>
      <c r="D549" s="58" t="n">
        <f aca="false">Flights!$D$21</f>
        <v>46322</v>
      </c>
      <c r="E549" s="57" t="str">
        <f aca="false">Flights!$G$21&amp;"-"&amp;Flights!$H$21</f>
        <v>HKG-KUL</v>
      </c>
      <c r="F549" s="57" t="str">
        <f aca="false">Flights!$K$21</f>
        <v>BC</v>
      </c>
      <c r="G549" s="57" t="s">
        <v>411</v>
      </c>
      <c r="H549" s="57" t="s">
        <v>369</v>
      </c>
      <c r="I549" s="57" t="s">
        <v>431</v>
      </c>
      <c r="J549" s="57" t="s">
        <v>1212</v>
      </c>
      <c r="K549" s="67" t="s">
        <v>492</v>
      </c>
      <c r="L549" s="67" t="s">
        <v>1213</v>
      </c>
      <c r="M549" s="67" t="s">
        <v>187</v>
      </c>
      <c r="N549" s="67" t="s">
        <v>374</v>
      </c>
      <c r="O549" s="67" t="s">
        <v>1214</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file",IF(BL549=0,"INVALID – evidence needs a traceable reference (number, file name or link)",IF(OR(LEN(AX549)&lt;2,ISNUMBER(MATCH(AX549,L_Placeholder,0))),"INVALID – verifier missing",IF(AX549=AU549,"INVALID – verifier must be someone other than the PIC",IF(BH549=1,"INVALID – result not yet available (awaiting / TBC)",IF(AND(AQ549=1,OR(OR(LEN(AY549)&lt;3,ISNUMBER(MATCH(AY549,L_Placeholder,0))),BJ549=1)),"INVALID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CA","")&amp;IF(AND(LEN(BA549)&gt;=2,ISNA(MATCH(BA549,L_Placeholder,0)),TRIM(AB549)=""),"INVALID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")))/(LEN(L_PendNeg)+1)),1,0),1)</f>
        <v>0</v>
      </c>
      <c r="BK549" s="61" t="n">
        <f aca="false">IFERROR(IF(SUMPRODUCT((LEN(BF549)-LEN(SUBSTITUTE(BF549," "&amp;L_PendStrict&amp;" "," ")))/(LEN(L_PendStrict)+1))&gt;SUMPRODUCT((LEN(BF549)-LEN(SUBSTITUTE(BF549," "&amp;L_PendNeg&amp;" "," ")))/(LEN(L_PendNeg)+1)),1,0),1)</f>
        <v>0</v>
      </c>
      <c r="BL549" s="61" t="n">
        <f aca="false">IFERROR(IF(OR(SUMPRODUCT(--ISNUMBER(FIND({"0","1","2","3","4","5","6","7","8","9"},Z549)))&gt;0,SUMPRODUCT(--ISNUMBER(SEARCH({"http","www.","\",".pdf",".jpg",".jpeg",".png",".heic",".xls",".doc",".msg",".eml"},Z549)))&gt;0),1,0),0)</f>
        <v>0</v>
      </c>
    </row>
    <row r="550" customFormat="false" ht="41.25" hidden="false" customHeight="true" outlineLevel="0" collapsed="false">
      <c r="A550" s="57" t="s">
        <v>1215</v>
      </c>
      <c r="B550" s="57" t="s">
        <v>290</v>
      </c>
      <c r="C550" s="57" t="str">
        <f aca="false">Flights!$F$21</f>
        <v>MH0073</v>
      </c>
      <c r="D550" s="58" t="n">
        <f aca="false">Flights!$D$21</f>
        <v>46322</v>
      </c>
      <c r="E550" s="57" t="str">
        <f aca="false">Flights!$G$21&amp;"-"&amp;Flights!$H$21</f>
        <v>HKG-KUL</v>
      </c>
      <c r="F550" s="57" t="str">
        <f aca="false">Flights!$K$21</f>
        <v>BC</v>
      </c>
      <c r="G550" s="57" t="s">
        <v>411</v>
      </c>
      <c r="H550" s="57" t="s">
        <v>369</v>
      </c>
      <c r="I550" s="57" t="s">
        <v>490</v>
      </c>
      <c r="J550" s="57" t="s">
        <v>491</v>
      </c>
      <c r="K550" s="67" t="s">
        <v>492</v>
      </c>
      <c r="L550" s="67" t="s">
        <v>1216</v>
      </c>
      <c r="M550" s="67" t="s">
        <v>442</v>
      </c>
      <c r="N550" s="67" t="s">
        <v>374</v>
      </c>
      <c r="O550" s="67" t="s">
        <v>1217</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file",IF(BL550=0,"INVALID – evidence needs a traceable reference (number, file name or link)",IF(OR(LEN(AX550)&lt;2,ISNUMBER(MATCH(AX550,L_Placeholder,0))),"INVALID – verifier missing",IF(AX550=AU550,"INVALID – verifier must be someone other than the PIC",IF(BH550=1,"INVALID – result not yet available (awaiting / TBC)",IF(AND(AQ550=1,OR(OR(LEN(AY550)&lt;3,ISNUMBER(MATCH(AY550,L_Placeholder,0))),BJ550=1)),"INVALID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CA","")&amp;IF(AND(LEN(BA550)&gt;=2,ISNA(MATCH(BA550,L_Placeholder,0)),TRIM(AB550)=""),"INVALID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")))/(LEN(L_PendNeg)+1)),1,0),1)</f>
        <v>0</v>
      </c>
      <c r="BK550" s="61" t="n">
        <f aca="false">IFERROR(IF(SUMPRODUCT((LEN(BF550)-LEN(SUBSTITUTE(BF550," "&amp;L_PendStrict&amp;" "," ")))/(LEN(L_PendStrict)+1))&gt;SUMPRODUCT((LEN(BF550)-LEN(SUBSTITUTE(BF550," "&amp;L_PendNeg&amp;" "," ")))/(LEN(L_PendNeg)+1)),1,0),1)</f>
        <v>0</v>
      </c>
      <c r="BL550" s="61" t="n">
        <f aca="false">IFERROR(IF(OR(SUMPRODUCT(--ISNUMBER(FIND({"0","1","2","3","4","5","6","7","8","9"},Z550)))&gt;0,SUMPRODUCT(--ISNUMBER(SEARCH({"http","www.","\",".pdf",".jpg",".jpeg",".png",".heic",".xls",".doc",".msg",".eml"},Z550)))&gt;0),1,0),0)</f>
        <v>0</v>
      </c>
    </row>
    <row r="551" customFormat="false" ht="41.25" hidden="false" customHeight="true" outlineLevel="0" collapsed="false">
      <c r="A551" s="57" t="s">
        <v>1218</v>
      </c>
      <c r="B551" s="57" t="s">
        <v>290</v>
      </c>
      <c r="C551" s="57" t="str">
        <f aca="false">Flights!$F$21</f>
        <v>MH0073</v>
      </c>
      <c r="D551" s="58" t="n">
        <f aca="false">Flights!$D$21</f>
        <v>46322</v>
      </c>
      <c r="E551" s="57" t="str">
        <f aca="false">Flights!$G$21&amp;"-"&amp;Flights!$H$21</f>
        <v>HKG-KUL</v>
      </c>
      <c r="F551" s="57" t="str">
        <f aca="false">Flights!$K$21</f>
        <v>BC</v>
      </c>
      <c r="G551" s="57" t="s">
        <v>411</v>
      </c>
      <c r="H551" s="57" t="s">
        <v>369</v>
      </c>
      <c r="I551" s="57" t="s">
        <v>490</v>
      </c>
      <c r="J551" s="57" t="s">
        <v>496</v>
      </c>
      <c r="K551" s="67" t="s">
        <v>492</v>
      </c>
      <c r="L551" s="67" t="s">
        <v>1219</v>
      </c>
      <c r="M551" s="67" t="s">
        <v>442</v>
      </c>
      <c r="N551" s="67" t="s">
        <v>374</v>
      </c>
      <c r="O551" s="67" t="s">
        <v>1217</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file",IF(BL551=0,"INVALID – evidence needs a traceable reference (number, file name or link)",IF(OR(LEN(AX551)&lt;2,ISNUMBER(MATCH(AX551,L_Placeholder,0))),"INVALID – verifier missing",IF(AX551=AU551,"INVALID – verifier must be someone other than the PIC",IF(BH551=1,"INVALID – result not yet available (awaiting / TBC)",IF(AND(AQ551=1,OR(OR(LEN(AY551)&lt;3,ISNUMBER(MATCH(AY551,L_Placeholder,0))),BJ551=1)),"INVALID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CA","")&amp;IF(AND(LEN(BA551)&gt;=2,ISNA(MATCH(BA551,L_Placeholder,0)),TRIM(AB551)=""),"INVALID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")))/(LEN(L_PendNeg)+1)),1,0),1)</f>
        <v>0</v>
      </c>
      <c r="BK551" s="61" t="n">
        <f aca="false">IFERROR(IF(SUMPRODUCT((LEN(BF551)-LEN(SUBSTITUTE(BF551," "&amp;L_PendStrict&amp;" "," ")))/(LEN(L_PendStrict)+1))&gt;SUMPRODUCT((LEN(BF551)-LEN(SUBSTITUTE(BF551," "&amp;L_PendNeg&amp;" "," ")))/(LEN(L_PendNeg)+1)),1,0),1)</f>
        <v>0</v>
      </c>
      <c r="BL551" s="61" t="n">
        <f aca="false">IFERROR(IF(OR(SUMPRODUCT(--ISNUMBER(FIND({"0","1","2","3","4","5","6","7","8","9"},Z551)))&gt;0,SUMPRODUCT(--ISNUMBER(SEARCH({"http","www.","\",".pdf",".jpg",".jpeg",".png",".heic",".xls",".doc",".msg",".eml"},Z551)))&gt;0),1,0),0)</f>
        <v>0</v>
      </c>
    </row>
    <row r="552" customFormat="false" ht="41.25" hidden="false" customHeight="true" outlineLevel="0" collapsed="false">
      <c r="A552" s="57" t="s">
        <v>1220</v>
      </c>
      <c r="B552" s="57" t="s">
        <v>290</v>
      </c>
      <c r="C552" s="57" t="str">
        <f aca="false">Flights!$F$21</f>
        <v>MH0073</v>
      </c>
      <c r="D552" s="58" t="n">
        <f aca="false">Flights!$D$21</f>
        <v>46322</v>
      </c>
      <c r="E552" s="57" t="str">
        <f aca="false">Flights!$G$21&amp;"-"&amp;Flights!$H$21</f>
        <v>HKG-KUL</v>
      </c>
      <c r="F552" s="57" t="str">
        <f aca="false">Flights!$K$21</f>
        <v>BC</v>
      </c>
      <c r="G552" s="57" t="s">
        <v>411</v>
      </c>
      <c r="H552" s="57" t="s">
        <v>369</v>
      </c>
      <c r="I552" s="57" t="s">
        <v>490</v>
      </c>
      <c r="J552" s="57" t="s">
        <v>499</v>
      </c>
      <c r="K552" s="67" t="s">
        <v>492</v>
      </c>
      <c r="L552" s="67" t="s">
        <v>1221</v>
      </c>
      <c r="M552" s="67" t="s">
        <v>442</v>
      </c>
      <c r="N552" s="67" t="s">
        <v>374</v>
      </c>
      <c r="O552" s="67" t="s">
        <v>1217</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file",IF(BL552=0,"INVALID – evidence needs a traceable reference (number, file name or link)",IF(OR(LEN(AX552)&lt;2,ISNUMBER(MATCH(AX552,L_Placeholder,0))),"INVALID – verifier missing",IF(AX552=AU552,"INVALID – verifier must be someone other than the PIC",IF(BH552=1,"INVALID – result not yet available (awaiting / TBC)",IF(AND(AQ552=1,OR(OR(LEN(AY552)&lt;3,ISNUMBER(MATCH(AY552,L_Placeholder,0))),BJ552=1)),"INVALID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CA","")&amp;IF(AND(LEN(BA552)&gt;=2,ISNA(MATCH(BA552,L_Placeholder,0)),TRIM(AB552)=""),"INVALID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")))/(LEN(L_PendNeg)+1)),1,0),1)</f>
        <v>0</v>
      </c>
      <c r="BK552" s="61" t="n">
        <f aca="false">IFERROR(IF(SUMPRODUCT((LEN(BF552)-LEN(SUBSTITUTE(BF552," "&amp;L_PendStrict&amp;" "," ")))/(LEN(L_PendStrict)+1))&gt;SUMPRODUCT((LEN(BF552)-LEN(SUBSTITUTE(BF552," "&amp;L_PendNeg&amp;" "," ")))/(LEN(L_PendNeg)+1)),1,0),1)</f>
        <v>0</v>
      </c>
      <c r="BL552" s="61" t="n">
        <f aca="false">IFERROR(IF(OR(SUMPRODUCT(--ISNUMBER(FIND({"0","1","2","3","4","5","6","7","8","9"},Z552)))&gt;0,SUMPRODUCT(--ISNUMBER(SEARCH({"http","www.","\",".pdf",".jpg",".jpeg",".png",".heic",".xls",".doc",".msg",".eml"},Z552)))&gt;0),1,0),0)</f>
        <v>0</v>
      </c>
    </row>
    <row r="553" customFormat="false" ht="116.25" hidden="false" customHeight="true" outlineLevel="0" collapsed="false">
      <c r="A553" s="57" t="s">
        <v>1222</v>
      </c>
      <c r="B553" s="57" t="s">
        <v>290</v>
      </c>
      <c r="C553" s="57" t="str">
        <f aca="false">Flights!$F$21</f>
        <v>MH0073</v>
      </c>
      <c r="D553" s="58" t="n">
        <f aca="false">Flights!$D$21</f>
        <v>46322</v>
      </c>
      <c r="E553" s="57" t="str">
        <f aca="false">Flights!$G$21&amp;"-"&amp;Flights!$H$21</f>
        <v>HKG-KUL</v>
      </c>
      <c r="F553" s="57" t="str">
        <f aca="false">Flights!$K$21</f>
        <v>BC</v>
      </c>
      <c r="G553" s="57" t="s">
        <v>411</v>
      </c>
      <c r="H553" s="57" t="s">
        <v>369</v>
      </c>
      <c r="I553" s="57" t="s">
        <v>490</v>
      </c>
      <c r="J553" s="57" t="s">
        <v>502</v>
      </c>
      <c r="K553" s="67" t="s">
        <v>492</v>
      </c>
      <c r="L553" s="67" t="s">
        <v>1223</v>
      </c>
      <c r="M553" s="67" t="s">
        <v>442</v>
      </c>
      <c r="N553" s="67" t="s">
        <v>435</v>
      </c>
      <c r="O553" s="67" t="s">
        <v>1224</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file",IF(BL553=0,"INVALID – evidence needs a traceable reference (number, file name or link)",IF(OR(LEN(AX553)&lt;2,ISNUMBER(MATCH(AX553,L_Placeholder,0))),"INVALID – verifier missing",IF(AX553=AU553,"INVALID – verifier must be someone other than the PIC",IF(BH553=1,"INVALID – result not yet available (awaiting / TBC)",IF(AND(AQ553=1,OR(OR(LEN(AY553)&lt;3,ISNUMBER(MATCH(AY553,L_Placeholder,0))),BJ553=1)),"INVALID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CA","")&amp;IF(AND(LEN(BA553)&gt;=2,ISNA(MATCH(BA553,L_Placeholder,0)),TRIM(AB553)=""),"INVALID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")))/(LEN(L_PendNeg)+1)),1,0),1)</f>
        <v>0</v>
      </c>
      <c r="BK553" s="61" t="n">
        <f aca="false">IFERROR(IF(SUMPRODUCT((LEN(BF553)-LEN(SUBSTITUTE(BF553," "&amp;L_PendStrict&amp;" "," ")))/(LEN(L_PendStrict)+1))&gt;SUMPRODUCT((LEN(BF553)-LEN(SUBSTITUTE(BF553," "&amp;L_PendNeg&amp;" "," ")))/(LEN(L_PendNeg)+1)),1,0),1)</f>
        <v>0</v>
      </c>
      <c r="BL553" s="61" t="n">
        <f aca="false">IFERROR(IF(OR(SUMPRODUCT(--ISNUMBER(FIND({"0","1","2","3","4","5","6","7","8","9"},Z553)))&gt;0,SUMPRODUCT(--ISNUMBER(SEARCH({"http","www.","\",".pdf",".jpg",".jpeg",".png",".heic",".xls",".doc",".msg",".eml"},Z553)))&gt;0),1,0),0)</f>
        <v>0</v>
      </c>
    </row>
    <row r="554" customFormat="false" ht="116.25" hidden="false" customHeight="true" outlineLevel="0" collapsed="false">
      <c r="A554" s="57" t="s">
        <v>1225</v>
      </c>
      <c r="B554" s="57" t="s">
        <v>290</v>
      </c>
      <c r="C554" s="57" t="str">
        <f aca="false">Flights!$F$21</f>
        <v>MH0073</v>
      </c>
      <c r="D554" s="58" t="n">
        <f aca="false">Flights!$D$21</f>
        <v>46322</v>
      </c>
      <c r="E554" s="57" t="str">
        <f aca="false">Flights!$G$21&amp;"-"&amp;Flights!$H$21</f>
        <v>HKG-KUL</v>
      </c>
      <c r="F554" s="57" t="str">
        <f aca="false">Flights!$K$21</f>
        <v>BC</v>
      </c>
      <c r="G554" s="57" t="s">
        <v>411</v>
      </c>
      <c r="H554" s="57" t="s">
        <v>369</v>
      </c>
      <c r="I554" s="57" t="s">
        <v>490</v>
      </c>
      <c r="J554" s="57" t="s">
        <v>506</v>
      </c>
      <c r="K554" s="67" t="s">
        <v>492</v>
      </c>
      <c r="L554" s="67" t="s">
        <v>1226</v>
      </c>
      <c r="M554" s="67" t="s">
        <v>442</v>
      </c>
      <c r="N554" s="67" t="s">
        <v>435</v>
      </c>
      <c r="O554" s="67" t="s">
        <v>1224</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file",IF(BL554=0,"INVALID – evidence needs a traceable reference (number, file name or link)",IF(OR(LEN(AX554)&lt;2,ISNUMBER(MATCH(AX554,L_Placeholder,0))),"INVALID – verifier missing",IF(AX554=AU554,"INVALID – verifier must be someone other than the PIC",IF(BH554=1,"INVALID – result not yet available (awaiting / TBC)",IF(AND(AQ554=1,OR(OR(LEN(AY554)&lt;3,ISNUMBER(MATCH(AY554,L_Placeholder,0))),BJ554=1)),"INVALID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CA","")&amp;IF(AND(LEN(BA554)&gt;=2,ISNA(MATCH(BA554,L_Placeholder,0)),TRIM(AB554)=""),"INVALID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")))/(LEN(L_PendNeg)+1)),1,0),1)</f>
        <v>0</v>
      </c>
      <c r="BK554" s="61" t="n">
        <f aca="false">IFERROR(IF(SUMPRODUCT((LEN(BF554)-LEN(SUBSTITUTE(BF554," "&amp;L_PendStrict&amp;" "," ")))/(LEN(L_PendStrict)+1))&gt;SUMPRODUCT((LEN(BF554)-LEN(SUBSTITUTE(BF554," "&amp;L_PendNeg&amp;" "," ")))/(LEN(L_PendNeg)+1)),1,0),1)</f>
        <v>0</v>
      </c>
      <c r="BL554" s="61" t="n">
        <f aca="false">IFERROR(IF(OR(SUMPRODUCT(--ISNUMBER(FIND({"0","1","2","3","4","5","6","7","8","9"},Z554)))&gt;0,SUMPRODUCT(--ISNUMBER(SEARCH({"http","www.","\",".pdf",".jpg",".jpeg",".png",".heic",".xls",".doc",".msg",".eml"},Z554)))&gt;0),1,0),0)</f>
        <v>0</v>
      </c>
    </row>
    <row r="555" customFormat="false" ht="54" hidden="false" customHeight="true" outlineLevel="0" collapsed="false">
      <c r="A555" s="57" t="s">
        <v>1227</v>
      </c>
      <c r="B555" s="57" t="s">
        <v>290</v>
      </c>
      <c r="C555" s="57" t="str">
        <f aca="false">Flights!$F$21</f>
        <v>MH0073</v>
      </c>
      <c r="D555" s="58" t="n">
        <f aca="false">Flights!$D$21</f>
        <v>46322</v>
      </c>
      <c r="E555" s="57" t="str">
        <f aca="false">Flights!$G$21&amp;"-"&amp;Flights!$H$21</f>
        <v>HKG-KUL</v>
      </c>
      <c r="F555" s="57" t="str">
        <f aca="false">Flights!$K$21</f>
        <v>BC</v>
      </c>
      <c r="G555" s="57" t="s">
        <v>411</v>
      </c>
      <c r="H555" s="57" t="s">
        <v>369</v>
      </c>
      <c r="I555" s="57" t="s">
        <v>490</v>
      </c>
      <c r="J555" s="57" t="s">
        <v>509</v>
      </c>
      <c r="K555" s="67" t="s">
        <v>510</v>
      </c>
      <c r="L555" s="67" t="s">
        <v>1228</v>
      </c>
      <c r="M555" s="67" t="s">
        <v>442</v>
      </c>
      <c r="N555" s="67" t="s">
        <v>374</v>
      </c>
      <c r="O555" s="67" t="s">
        <v>1229</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file",IF(BL555=0,"INVALID – evidence needs a traceable reference (number, file name or link)",IF(OR(LEN(AX555)&lt;2,ISNUMBER(MATCH(AX555,L_Placeholder,0))),"INVALID – verifier missing",IF(AX555=AU555,"INVALID – verifier must be someone other than the PIC",IF(BH555=1,"INVALID – result not yet available (awaiting / TBC)",IF(AND(AQ555=1,OR(OR(LEN(AY555)&lt;3,ISNUMBER(MATCH(AY555,L_Placeholder,0))),BJ555=1)),"INVALID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CA","")&amp;IF(AND(LEN(BA555)&gt;=2,ISNA(MATCH(BA555,L_Placeholder,0)),TRIM(AB555)=""),"INVALID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")))/(LEN(L_PendNeg)+1)),1,0),1)</f>
        <v>0</v>
      </c>
      <c r="BK555" s="61" t="n">
        <f aca="false">IFERROR(IF(SUMPRODUCT((LEN(BF555)-LEN(SUBSTITUTE(BF555," "&amp;L_PendStrict&amp;" "," ")))/(LEN(L_PendStrict)+1))&gt;SUMPRODUCT((LEN(BF555)-LEN(SUBSTITUTE(BF555," "&amp;L_PendNeg&amp;" "," ")))/(LEN(L_PendNeg)+1)),1,0),1)</f>
        <v>0</v>
      </c>
      <c r="BL555" s="61" t="n">
        <f aca="false">IFERROR(IF(OR(SUMPRODUCT(--ISNUMBER(FIND({"0","1","2","3","4","5","6","7","8","9"},Z555)))&gt;0,SUMPRODUCT(--ISNUMBER(SEARCH({"http","www.","\",".pdf",".jpg",".jpeg",".png",".heic",".xls",".doc",".msg",".eml"},Z555)))&gt;0),1,0),0)</f>
        <v>0</v>
      </c>
    </row>
    <row r="556" customFormat="false" ht="41.25" hidden="false" customHeight="true" outlineLevel="0" collapsed="false">
      <c r="A556" s="57" t="s">
        <v>1230</v>
      </c>
      <c r="B556" s="57" t="s">
        <v>290</v>
      </c>
      <c r="C556" s="57" t="str">
        <f aca="false">Flights!$F$21</f>
        <v>MH0073</v>
      </c>
      <c r="D556" s="58" t="n">
        <f aca="false">Flights!$D$21</f>
        <v>46322</v>
      </c>
      <c r="E556" s="57" t="str">
        <f aca="false">Flights!$G$21&amp;"-"&amp;Flights!$H$21</f>
        <v>HKG-KUL</v>
      </c>
      <c r="F556" s="57" t="str">
        <f aca="false">Flights!$K$21</f>
        <v>BC</v>
      </c>
      <c r="G556" s="57" t="s">
        <v>411</v>
      </c>
      <c r="H556" s="57" t="s">
        <v>369</v>
      </c>
      <c r="I556" s="57" t="s">
        <v>490</v>
      </c>
      <c r="J556" s="57" t="s">
        <v>514</v>
      </c>
      <c r="K556" s="67" t="s">
        <v>492</v>
      </c>
      <c r="L556" s="67" t="s">
        <v>1231</v>
      </c>
      <c r="M556" s="67" t="s">
        <v>442</v>
      </c>
      <c r="N556" s="67" t="s">
        <v>374</v>
      </c>
      <c r="O556" s="67" t="s">
        <v>1217</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file",IF(BL556=0,"INVALID – evidence needs a traceable reference (number, file name or link)",IF(OR(LEN(AX556)&lt;2,ISNUMBER(MATCH(AX556,L_Placeholder,0))),"INVALID – verifier missing",IF(AX556=AU556,"INVALID – verifier must be someone other than the PIC",IF(BH556=1,"INVALID – result not yet available (awaiting / TBC)",IF(AND(AQ556=1,OR(OR(LEN(AY556)&lt;3,ISNUMBER(MATCH(AY556,L_Placeholder,0))),BJ556=1)),"INVALID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CA","")&amp;IF(AND(LEN(BA556)&gt;=2,ISNA(MATCH(BA556,L_Placeholder,0)),TRIM(AB556)=""),"INVALID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")))/(LEN(L_PendNeg)+1)),1,0),1)</f>
        <v>0</v>
      </c>
      <c r="BK556" s="61" t="n">
        <f aca="false">IFERROR(IF(SUMPRODUCT((LEN(BF556)-LEN(SUBSTITUTE(BF556," "&amp;L_PendStrict&amp;" "," ")))/(LEN(L_PendStrict)+1))&gt;SUMPRODUCT((LEN(BF556)-LEN(SUBSTITUTE(BF556," "&amp;L_PendNeg&amp;" "," ")))/(LEN(L_PendNeg)+1)),1,0),1)</f>
        <v>0</v>
      </c>
      <c r="BL556" s="61" t="n">
        <f aca="false">IFERROR(IF(OR(SUMPRODUCT(--ISNUMBER(FIND({"0","1","2","3","4","5","6","7","8","9"},Z556)))&gt;0,SUMPRODUCT(--ISNUMBER(SEARCH({"http","www.","\",".pdf",".jpg",".jpeg",".png",".heic",".xls",".doc",".msg",".eml"},Z556)))&gt;0),1,0),0)</f>
        <v>0</v>
      </c>
    </row>
    <row r="557" customFormat="false" ht="41.25" hidden="false" customHeight="true" outlineLevel="0" collapsed="false">
      <c r="A557" s="57" t="s">
        <v>1232</v>
      </c>
      <c r="B557" s="57" t="s">
        <v>290</v>
      </c>
      <c r="C557" s="57" t="str">
        <f aca="false">Flights!$F$21</f>
        <v>MH0073</v>
      </c>
      <c r="D557" s="58" t="n">
        <f aca="false">Flights!$D$21</f>
        <v>46322</v>
      </c>
      <c r="E557" s="57" t="str">
        <f aca="false">Flights!$G$21&amp;"-"&amp;Flights!$H$21</f>
        <v>HKG-KUL</v>
      </c>
      <c r="F557" s="57" t="str">
        <f aca="false">Flights!$K$21</f>
        <v>BC</v>
      </c>
      <c r="G557" s="57" t="s">
        <v>411</v>
      </c>
      <c r="H557" s="57" t="s">
        <v>369</v>
      </c>
      <c r="I557" s="57" t="s">
        <v>438</v>
      </c>
      <c r="J557" s="57" t="s">
        <v>517</v>
      </c>
      <c r="K557" s="67" t="s">
        <v>440</v>
      </c>
      <c r="L557" s="67" t="s">
        <v>1233</v>
      </c>
      <c r="M557" s="67" t="s">
        <v>442</v>
      </c>
      <c r="N557" s="67" t="s">
        <v>374</v>
      </c>
      <c r="O557" s="67" t="s">
        <v>1217</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file",IF(BL557=0,"INVALID – evidence needs a traceable reference (number, file name or link)",IF(OR(LEN(AX557)&lt;2,ISNUMBER(MATCH(AX557,L_Placeholder,0))),"INVALID – verifier missing",IF(AX557=AU557,"INVALID – verifier must be someone other than the PIC",IF(BH557=1,"INVALID – result not yet available (awaiting / TBC)",IF(AND(AQ557=1,OR(OR(LEN(AY557)&lt;3,ISNUMBER(MATCH(AY557,L_Placeholder,0))),BJ557=1)),"INVALID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CA","")&amp;IF(AND(LEN(BA557)&gt;=2,ISNA(MATCH(BA557,L_Placeholder,0)),TRIM(AB557)=""),"INVALID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")))/(LEN(L_PendNeg)+1)),1,0),1)</f>
        <v>0</v>
      </c>
      <c r="BK557" s="61" t="n">
        <f aca="false">IFERROR(IF(SUMPRODUCT((LEN(BF557)-LEN(SUBSTITUTE(BF557," "&amp;L_PendStrict&amp;" "," ")))/(LEN(L_PendStrict)+1))&gt;SUMPRODUCT((LEN(BF557)-LEN(SUBSTITUTE(BF557," "&amp;L_PendNeg&amp;" "," ")))/(LEN(L_PendNeg)+1)),1,0),1)</f>
        <v>0</v>
      </c>
      <c r="BL557" s="61" t="n">
        <f aca="false">IFERROR(IF(OR(SUMPRODUCT(--ISNUMBER(FIND({"0","1","2","3","4","5","6","7","8","9"},Z557)))&gt;0,SUMPRODUCT(--ISNUMBER(SEARCH({"http","www.","\",".pdf",".jpg",".jpeg",".png",".heic",".xls",".doc",".msg",".eml"},Z557)))&gt;0),1,0),0)</f>
        <v>0</v>
      </c>
    </row>
    <row r="558" customFormat="false" ht="41.25" hidden="false" customHeight="true" outlineLevel="0" collapsed="false">
      <c r="A558" s="57" t="s">
        <v>1234</v>
      </c>
      <c r="B558" s="57" t="s">
        <v>290</v>
      </c>
      <c r="C558" s="57" t="str">
        <f aca="false">Flights!$F$21</f>
        <v>MH0073</v>
      </c>
      <c r="D558" s="58" t="n">
        <f aca="false">Flights!$D$21</f>
        <v>46322</v>
      </c>
      <c r="E558" s="57" t="str">
        <f aca="false">Flights!$G$21&amp;"-"&amp;Flights!$H$21</f>
        <v>HKG-KUL</v>
      </c>
      <c r="F558" s="57" t="str">
        <f aca="false">Flights!$K$21</f>
        <v>BC</v>
      </c>
      <c r="G558" s="57" t="s">
        <v>411</v>
      </c>
      <c r="H558" s="57" t="s">
        <v>369</v>
      </c>
      <c r="I558" s="57" t="s">
        <v>438</v>
      </c>
      <c r="J558" s="57" t="s">
        <v>520</v>
      </c>
      <c r="K558" s="67" t="s">
        <v>440</v>
      </c>
      <c r="L558" s="67" t="s">
        <v>1235</v>
      </c>
      <c r="M558" s="67" t="s">
        <v>442</v>
      </c>
      <c r="N558" s="67" t="s">
        <v>374</v>
      </c>
      <c r="O558" s="67" t="s">
        <v>1217</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file",IF(BL558=0,"INVALID – evidence needs a traceable reference (number, file name or link)",IF(OR(LEN(AX558)&lt;2,ISNUMBER(MATCH(AX558,L_Placeholder,0))),"INVALID – verifier missing",IF(AX558=AU558,"INVALID – verifier must be someone other than the PIC",IF(BH558=1,"INVALID – result not yet available (awaiting / TBC)",IF(AND(AQ558=1,OR(OR(LEN(AY558)&lt;3,ISNUMBER(MATCH(AY558,L_Placeholder,0))),BJ558=1)),"INVALID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CA","")&amp;IF(AND(LEN(BA558)&gt;=2,ISNA(MATCH(BA558,L_Placeholder,0)),TRIM(AB558)=""),"INVALID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")))/(LEN(L_PendNeg)+1)),1,0),1)</f>
        <v>0</v>
      </c>
      <c r="BK558" s="61" t="n">
        <f aca="false">IFERROR(IF(SUMPRODUCT((LEN(BF558)-LEN(SUBSTITUTE(BF558," "&amp;L_PendStrict&amp;" "," ")))/(LEN(L_PendStrict)+1))&gt;SUMPRODUCT((LEN(BF558)-LEN(SUBSTITUTE(BF558," "&amp;L_PendNeg&amp;" "," ")))/(LEN(L_PendNeg)+1)),1,0),1)</f>
        <v>0</v>
      </c>
      <c r="BL558" s="61" t="n">
        <f aca="false">IFERROR(IF(OR(SUMPRODUCT(--ISNUMBER(FIND({"0","1","2","3","4","5","6","7","8","9"},Z558)))&gt;0,SUMPRODUCT(--ISNUMBER(SEARCH({"http","www.","\",".pdf",".jpg",".jpeg",".png",".heic",".xls",".doc",".msg",".eml"},Z558)))&gt;0),1,0),0)</f>
        <v>0</v>
      </c>
    </row>
    <row r="559" customFormat="false" ht="91.5" hidden="false" customHeight="true" outlineLevel="0" collapsed="false">
      <c r="A559" s="57" t="s">
        <v>1236</v>
      </c>
      <c r="B559" s="57" t="s">
        <v>290</v>
      </c>
      <c r="C559" s="57" t="str">
        <f aca="false">Flights!$F$21</f>
        <v>MH0073</v>
      </c>
      <c r="D559" s="58" t="n">
        <f aca="false">Flights!$D$21</f>
        <v>46322</v>
      </c>
      <c r="E559" s="57" t="str">
        <f aca="false">Flights!$G$21&amp;"-"&amp;Flights!$H$21</f>
        <v>HKG-KUL</v>
      </c>
      <c r="F559" s="57" t="str">
        <f aca="false">Flights!$K$21</f>
        <v>BC</v>
      </c>
      <c r="G559" s="57" t="s">
        <v>411</v>
      </c>
      <c r="H559" s="57" t="s">
        <v>369</v>
      </c>
      <c r="I559" s="57" t="s">
        <v>625</v>
      </c>
      <c r="J559" s="57" t="s">
        <v>1177</v>
      </c>
      <c r="K559" s="67" t="s">
        <v>1178</v>
      </c>
      <c r="L559" s="67" t="s">
        <v>1179</v>
      </c>
      <c r="M559" s="67" t="s">
        <v>442</v>
      </c>
      <c r="N559" s="67" t="s">
        <v>435</v>
      </c>
      <c r="O559" s="67" t="s">
        <v>1237</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file",IF(BL559=0,"INVALID – evidence needs a traceable reference (number, file name or link)",IF(OR(LEN(AX559)&lt;2,ISNUMBER(MATCH(AX559,L_Placeholder,0))),"INVALID – verifier missing",IF(AX559=AU559,"INVALID – verifier must be someone other than the PIC",IF(BH559=1,"INVALID – result not yet available (awaiting / TBC)",IF(AND(AQ559=1,OR(OR(LEN(AY559)&lt;3,ISNUMBER(MATCH(AY559,L_Placeholder,0))),BJ559=1)),"INVALID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CA","")&amp;IF(AND(LEN(BA559)&gt;=2,ISNA(MATCH(BA559,L_Placeholder,0)),TRIM(AB559)=""),"INVALID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")))/(LEN(L_PendNeg)+1)),1,0),1)</f>
        <v>0</v>
      </c>
      <c r="BK559" s="61" t="n">
        <f aca="false">IFERROR(IF(SUMPRODUCT((LEN(BF559)-LEN(SUBSTITUTE(BF559," "&amp;L_PendStrict&amp;" "," ")))/(LEN(L_PendStrict)+1))&gt;SUMPRODUCT((LEN(BF559)-LEN(SUBSTITUTE(BF559," "&amp;L_PendNeg&amp;" "," ")))/(LEN(L_PendNeg)+1)),1,0),1)</f>
        <v>0</v>
      </c>
      <c r="BL559" s="61" t="n">
        <f aca="false">IFERROR(IF(OR(SUMPRODUCT(--ISNUMBER(FIND({"0","1","2","3","4","5","6","7","8","9"},Z559)))&gt;0,SUMPRODUCT(--ISNUMBER(SEARCH({"http","www.","\",".pdf",".jpg",".jpeg",".png",".heic",".xls",".doc",".msg",".eml"},Z559)))&gt;0),1,0),0)</f>
        <v>0</v>
      </c>
    </row>
    <row r="560" customFormat="false" ht="39.75" hidden="false" customHeight="true" outlineLevel="0" collapsed="false">
      <c r="A560" s="57" t="s">
        <v>1238</v>
      </c>
      <c r="B560" s="57" t="s">
        <v>290</v>
      </c>
      <c r="C560" s="57" t="str">
        <f aca="false">Flights!$F$21</f>
        <v>MH0073</v>
      </c>
      <c r="D560" s="58" t="n">
        <f aca="false">Flights!$D$21</f>
        <v>46322</v>
      </c>
      <c r="E560" s="57" t="str">
        <f aca="false">Flights!$G$21&amp;"-"&amp;Flights!$H$21</f>
        <v>HKG-KUL</v>
      </c>
      <c r="F560" s="57" t="str">
        <f aca="false">Flights!$K$21</f>
        <v>BC</v>
      </c>
      <c r="G560" s="57" t="s">
        <v>450</v>
      </c>
      <c r="H560" s="57" t="s">
        <v>451</v>
      </c>
      <c r="I560" s="57" t="s">
        <v>370</v>
      </c>
      <c r="J560" s="57" t="s">
        <v>452</v>
      </c>
      <c r="K560" s="67" t="s">
        <v>417</v>
      </c>
      <c r="L560" s="67" t="s">
        <v>453</v>
      </c>
      <c r="M560" s="67"/>
      <c r="N560" s="67" t="s">
        <v>374</v>
      </c>
      <c r="O560" s="67" t="s">
        <v>454</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file",IF(BL560=0,"INVALID – evidence needs a traceable reference (number, file name or link)",IF(OR(LEN(AX560)&lt;2,ISNUMBER(MATCH(AX560,L_Placeholder,0))),"INVALID – verifier missing",IF(AX560=AU560,"INVALID – verifier must be someone other than the PIC",IF(BH560=1,"INVALID – result not yet available (awaiting / TBC)",IF(AND(AQ560=1,OR(OR(LEN(AY560)&lt;3,ISNUMBER(MATCH(AY560,L_Placeholder,0))),BJ560=1)),"INVALID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CA","")&amp;IF(AND(LEN(BA560)&gt;=2,ISNA(MATCH(BA560,L_Placeholder,0)),TRIM(AB560)=""),"INVALID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IFERROR(IF(OR(SUMPRODUCT(--ISNUMBER(FIND({"0","1","2","3","4","5","6","7","8","9"},Z560)))&gt;0,SUMPRODUCT(--ISNUMBER(SEARCH({"http","www.","\",".pdf",".jpg",".jpeg",".png",".heic",".xls",".doc",".msg",".eml"},Z560)))&gt;0),1,0),0)</f>
        <v>0</v>
      </c>
    </row>
    <row r="561" customFormat="false" ht="39.75" hidden="false" customHeight="true" outlineLevel="0" collapsed="false">
      <c r="A561" s="57" t="s">
        <v>1239</v>
      </c>
      <c r="B561" s="57" t="s">
        <v>290</v>
      </c>
      <c r="C561" s="57" t="str">
        <f aca="false">Flights!$F$21</f>
        <v>MH0073</v>
      </c>
      <c r="D561" s="58" t="n">
        <f aca="false">Flights!$D$21</f>
        <v>46322</v>
      </c>
      <c r="E561" s="57" t="str">
        <f aca="false">Flights!$G$21&amp;"-"&amp;Flights!$H$21</f>
        <v>HKG-KUL</v>
      </c>
      <c r="F561" s="57" t="str">
        <f aca="false">Flights!$K$21</f>
        <v>BC</v>
      </c>
      <c r="G561" s="57" t="s">
        <v>450</v>
      </c>
      <c r="H561" s="57" t="s">
        <v>451</v>
      </c>
      <c r="I561" s="57" t="s">
        <v>419</v>
      </c>
      <c r="J561" s="57" t="s">
        <v>456</v>
      </c>
      <c r="K561" s="67" t="s">
        <v>417</v>
      </c>
      <c r="L561" s="67" t="s">
        <v>453</v>
      </c>
      <c r="M561" s="67"/>
      <c r="N561" s="67" t="s">
        <v>374</v>
      </c>
      <c r="O561" s="67" t="s">
        <v>454</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file",IF(BL561=0,"INVALID – evidence needs a traceable reference (number, file name or link)",IF(OR(LEN(AX561)&lt;2,ISNUMBER(MATCH(AX561,L_Placeholder,0))),"INVALID – verifier missing",IF(AX561=AU561,"INVALID – verifier must be someone other than the PIC",IF(BH561=1,"INVALID – result not yet available (awaiting / TBC)",IF(AND(AQ561=1,OR(OR(LEN(AY561)&lt;3,ISNUMBER(MATCH(AY561,L_Placeholder,0))),BJ561=1)),"INVALID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CA","")&amp;IF(AND(LEN(BA561)&gt;=2,ISNA(MATCH(BA561,L_Placeholder,0)),TRIM(AB561)=""),"INVALID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IFERROR(IF(OR(SUMPRODUCT(--ISNUMBER(FIND({"0","1","2","3","4","5","6","7","8","9"},Z561)))&gt;0,SUMPRODUCT(--ISNUMBER(SEARCH({"http","www.","\",".pdf",".jpg",".jpeg",".png",".heic",".xls",".doc",".msg",".eml"},Z561)))&gt;0),1,0),0)</f>
        <v>0</v>
      </c>
    </row>
    <row r="562" customFormat="false" ht="41.25" hidden="false" customHeight="true" outlineLevel="0" collapsed="false">
      <c r="A562" s="57" t="s">
        <v>1240</v>
      </c>
      <c r="B562" s="57" t="s">
        <v>290</v>
      </c>
      <c r="C562" s="57" t="str">
        <f aca="false">Flights!$F$21</f>
        <v>MH0073</v>
      </c>
      <c r="D562" s="58" t="n">
        <f aca="false">Flights!$D$21</f>
        <v>46322</v>
      </c>
      <c r="E562" s="57" t="str">
        <f aca="false">Flights!$G$21&amp;"-"&amp;Flights!$H$21</f>
        <v>HKG-KUL</v>
      </c>
      <c r="F562" s="57" t="str">
        <f aca="false">Flights!$K$21</f>
        <v>BC</v>
      </c>
      <c r="G562" s="57" t="s">
        <v>450</v>
      </c>
      <c r="H562" s="57" t="s">
        <v>451</v>
      </c>
      <c r="I562" s="57" t="s">
        <v>402</v>
      </c>
      <c r="J562" s="57" t="s">
        <v>1241</v>
      </c>
      <c r="K562" s="67" t="s">
        <v>1242</v>
      </c>
      <c r="L562" s="67" t="s">
        <v>690</v>
      </c>
      <c r="M562" s="67"/>
      <c r="N562" s="67" t="s">
        <v>374</v>
      </c>
      <c r="O562" s="67" t="s">
        <v>691</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file",IF(BL562=0,"INVALID – evidence needs a traceable reference (number, file name or link)",IF(OR(LEN(AX562)&lt;2,ISNUMBER(MATCH(AX562,L_Placeholder,0))),"INVALID – verifier missing",IF(AX562=AU562,"INVALID – verifier must be someone other than the PIC",IF(BH562=1,"INVALID – result not yet available (awaiting / TBC)",IF(AND(AQ562=1,OR(OR(LEN(AY562)&lt;3,ISNUMBER(MATCH(AY562,L_Placeholder,0))),BJ562=1)),"INVALID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CA","")&amp;IF(AND(LEN(BA562)&gt;=2,ISNA(MATCH(BA562,L_Placeholder,0)),TRIM(AB562)=""),"INVALID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IFERROR(IF(OR(SUMPRODUCT(--ISNUMBER(FIND({"0","1","2","3","4","5","6","7","8","9"},Z562)))&gt;0,SUMPRODUCT(--ISNUMBER(SEARCH({"http","www.","\",".pdf",".jpg",".jpeg",".png",".heic",".xls",".doc",".msg",".eml"},Z562)))&gt;0),1,0),0)</f>
        <v>0</v>
      </c>
    </row>
    <row r="563" customFormat="false" ht="39.75" hidden="false" customHeight="true" outlineLevel="0" collapsed="false">
      <c r="A563" s="57" t="s">
        <v>1243</v>
      </c>
      <c r="B563" s="57" t="s">
        <v>290</v>
      </c>
      <c r="C563" s="57" t="str">
        <f aca="false">Flights!$F$21</f>
        <v>MH0073</v>
      </c>
      <c r="D563" s="58" t="n">
        <f aca="false">Flights!$D$21</f>
        <v>46322</v>
      </c>
      <c r="E563" s="57" t="str">
        <f aca="false">Flights!$G$21&amp;"-"&amp;Flights!$H$21</f>
        <v>HKG-KUL</v>
      </c>
      <c r="F563" s="57" t="str">
        <f aca="false">Flights!$K$21</f>
        <v>BC</v>
      </c>
      <c r="G563" s="57" t="s">
        <v>450</v>
      </c>
      <c r="H563" s="57" t="s">
        <v>451</v>
      </c>
      <c r="I563" s="57" t="s">
        <v>431</v>
      </c>
      <c r="J563" s="57" t="s">
        <v>1244</v>
      </c>
      <c r="K563" s="67" t="s">
        <v>492</v>
      </c>
      <c r="L563" s="67" t="s">
        <v>1213</v>
      </c>
      <c r="M563" s="67" t="s">
        <v>187</v>
      </c>
      <c r="N563" s="67" t="s">
        <v>374</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file",IF(BL563=0,"INVALID – evidence needs a traceable reference (number, file name or link)",IF(OR(LEN(AX563)&lt;2,ISNUMBER(MATCH(AX563,L_Placeholder,0))),"INVALID – verifier missing",IF(AX563=AU563,"INVALID – verifier must be someone other than the PIC",IF(BH563=1,"INVALID – result not yet available (awaiting / TBC)",IF(AND(AQ563=1,OR(OR(LEN(AY563)&lt;3,ISNUMBER(MATCH(AY563,L_Placeholder,0))),BJ563=1)),"INVALID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CA","")&amp;IF(AND(LEN(BA563)&gt;=2,ISNA(MATCH(BA563,L_Placeholder,0)),TRIM(AB563)=""),"INVALID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IFERROR(IF(OR(SUMPRODUCT(--ISNUMBER(FIND({"0","1","2","3","4","5","6","7","8","9"},Z563)))&gt;0,SUMPRODUCT(--ISNUMBER(SEARCH({"http","www.","\",".pdf",".jpg",".jpeg",".png",".heic",".xls",".doc",".msg",".eml"},Z563)))&gt;0),1,0),0)</f>
        <v>0</v>
      </c>
    </row>
    <row r="564" customFormat="false" ht="39.75" hidden="false" customHeight="true" outlineLevel="0" collapsed="false">
      <c r="A564" s="57" t="s">
        <v>1245</v>
      </c>
      <c r="B564" s="57" t="s">
        <v>290</v>
      </c>
      <c r="C564" s="57" t="str">
        <f aca="false">Flights!$F$21</f>
        <v>MH0073</v>
      </c>
      <c r="D564" s="58" t="n">
        <f aca="false">Flights!$D$21</f>
        <v>46322</v>
      </c>
      <c r="E564" s="57" t="str">
        <f aca="false">Flights!$G$21&amp;"-"&amp;Flights!$H$21</f>
        <v>HKG-KUL</v>
      </c>
      <c r="F564" s="57" t="str">
        <f aca="false">Flights!$K$21</f>
        <v>BC</v>
      </c>
      <c r="G564" s="57" t="s">
        <v>450</v>
      </c>
      <c r="H564" s="57" t="s">
        <v>451</v>
      </c>
      <c r="I564" s="57" t="s">
        <v>490</v>
      </c>
      <c r="J564" s="57" t="s">
        <v>528</v>
      </c>
      <c r="K564" s="67" t="s">
        <v>492</v>
      </c>
      <c r="L564" s="67" t="s">
        <v>1216</v>
      </c>
      <c r="M564" s="67" t="s">
        <v>442</v>
      </c>
      <c r="N564" s="67" t="s">
        <v>374</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file",IF(BL564=0,"INVALID – evidence needs a traceable reference (number, file name or link)",IF(OR(LEN(AX564)&lt;2,ISNUMBER(MATCH(AX564,L_Placeholder,0))),"INVALID – verifier missing",IF(AX564=AU564,"INVALID – verifier must be someone other than the PIC",IF(BH564=1,"INVALID – result not yet available (awaiting / TBC)",IF(AND(AQ564=1,OR(OR(LEN(AY564)&lt;3,ISNUMBER(MATCH(AY564,L_Placeholder,0))),BJ564=1)),"INVALID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CA","")&amp;IF(AND(LEN(BA564)&gt;=2,ISNA(MATCH(BA564,L_Placeholder,0)),TRIM(AB564)=""),"INVALID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IFERROR(IF(OR(SUMPRODUCT(--ISNUMBER(FIND({"0","1","2","3","4","5","6","7","8","9"},Z564)))&gt;0,SUMPRODUCT(--ISNUMBER(SEARCH({"http","www.","\",".pdf",".jpg",".jpeg",".png",".heic",".xls",".doc",".msg",".eml"},Z564)))&gt;0),1,0),0)</f>
        <v>0</v>
      </c>
    </row>
    <row r="565" customFormat="false" ht="39.75" hidden="false" customHeight="true" outlineLevel="0" collapsed="false">
      <c r="A565" s="57" t="s">
        <v>1246</v>
      </c>
      <c r="B565" s="57" t="s">
        <v>290</v>
      </c>
      <c r="C565" s="57" t="str">
        <f aca="false">Flights!$F$21</f>
        <v>MH0073</v>
      </c>
      <c r="D565" s="58" t="n">
        <f aca="false">Flights!$D$21</f>
        <v>46322</v>
      </c>
      <c r="E565" s="57" t="str">
        <f aca="false">Flights!$G$21&amp;"-"&amp;Flights!$H$21</f>
        <v>HKG-KUL</v>
      </c>
      <c r="F565" s="57" t="str">
        <f aca="false">Flights!$K$21</f>
        <v>BC</v>
      </c>
      <c r="G565" s="57" t="s">
        <v>450</v>
      </c>
      <c r="H565" s="57" t="s">
        <v>451</v>
      </c>
      <c r="I565" s="57" t="s">
        <v>490</v>
      </c>
      <c r="J565" s="57" t="s">
        <v>530</v>
      </c>
      <c r="K565" s="67" t="s">
        <v>492</v>
      </c>
      <c r="L565" s="67" t="s">
        <v>1219</v>
      </c>
      <c r="M565" s="67" t="s">
        <v>442</v>
      </c>
      <c r="N565" s="67" t="s">
        <v>374</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file",IF(BL565=0,"INVALID – evidence needs a traceable reference (number, file name or link)",IF(OR(LEN(AX565)&lt;2,ISNUMBER(MATCH(AX565,L_Placeholder,0))),"INVALID – verifier missing",IF(AX565=AU565,"INVALID – verifier must be someone other than the PIC",IF(BH565=1,"INVALID – result not yet available (awaiting / TBC)",IF(AND(AQ565=1,OR(OR(LEN(AY565)&lt;3,ISNUMBER(MATCH(AY565,L_Placeholder,0))),BJ565=1)),"INVALID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CA","")&amp;IF(AND(LEN(BA565)&gt;=2,ISNA(MATCH(BA565,L_Placeholder,0)),TRIM(AB565)=""),"INVALID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IFERROR(IF(OR(SUMPRODUCT(--ISNUMBER(FIND({"0","1","2","3","4","5","6","7","8","9"},Z565)))&gt;0,SUMPRODUCT(--ISNUMBER(SEARCH({"http","www.","\",".pdf",".jpg",".jpeg",".png",".heic",".xls",".doc",".msg",".eml"},Z565)))&gt;0),1,0),0)</f>
        <v>0</v>
      </c>
    </row>
    <row r="566" customFormat="false" ht="39.75" hidden="false" customHeight="true" outlineLevel="0" collapsed="false">
      <c r="A566" s="57" t="s">
        <v>1247</v>
      </c>
      <c r="B566" s="57" t="s">
        <v>290</v>
      </c>
      <c r="C566" s="57" t="str">
        <f aca="false">Flights!$F$21</f>
        <v>MH0073</v>
      </c>
      <c r="D566" s="58" t="n">
        <f aca="false">Flights!$D$21</f>
        <v>46322</v>
      </c>
      <c r="E566" s="57" t="str">
        <f aca="false">Flights!$G$21&amp;"-"&amp;Flights!$H$21</f>
        <v>HKG-KUL</v>
      </c>
      <c r="F566" s="57" t="str">
        <f aca="false">Flights!$K$21</f>
        <v>BC</v>
      </c>
      <c r="G566" s="57" t="s">
        <v>450</v>
      </c>
      <c r="H566" s="57" t="s">
        <v>451</v>
      </c>
      <c r="I566" s="57" t="s">
        <v>490</v>
      </c>
      <c r="J566" s="57" t="s">
        <v>532</v>
      </c>
      <c r="K566" s="67" t="s">
        <v>492</v>
      </c>
      <c r="L566" s="67" t="s">
        <v>1221</v>
      </c>
      <c r="M566" s="67" t="s">
        <v>442</v>
      </c>
      <c r="N566" s="67" t="s">
        <v>374</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file",IF(BL566=0,"INVALID – evidence needs a traceable reference (number, file name or link)",IF(OR(LEN(AX566)&lt;2,ISNUMBER(MATCH(AX566,L_Placeholder,0))),"INVALID – verifier missing",IF(AX566=AU566,"INVALID – verifier must be someone other than the PIC",IF(BH566=1,"INVALID – result not yet available (awaiting / TBC)",IF(AND(AQ566=1,OR(OR(LEN(AY566)&lt;3,ISNUMBER(MATCH(AY566,L_Placeholder,0))),BJ566=1)),"INVALID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CA","")&amp;IF(AND(LEN(BA566)&gt;=2,ISNA(MATCH(BA566,L_Placeholder,0)),TRIM(AB566)=""),"INVALID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IFERROR(IF(OR(SUMPRODUCT(--ISNUMBER(FIND({"0","1","2","3","4","5","6","7","8","9"},Z566)))&gt;0,SUMPRODUCT(--ISNUMBER(SEARCH({"http","www.","\",".pdf",".jpg",".jpeg",".png",".heic",".xls",".doc",".msg",".eml"},Z566)))&gt;0),1,0),0)</f>
        <v>0</v>
      </c>
    </row>
    <row r="567" customFormat="false" ht="78.75" hidden="false" customHeight="true" outlineLevel="0" collapsed="false">
      <c r="A567" s="57" t="s">
        <v>1248</v>
      </c>
      <c r="B567" s="57" t="s">
        <v>290</v>
      </c>
      <c r="C567" s="57" t="str">
        <f aca="false">Flights!$F$21</f>
        <v>MH0073</v>
      </c>
      <c r="D567" s="58" t="n">
        <f aca="false">Flights!$D$21</f>
        <v>46322</v>
      </c>
      <c r="E567" s="57" t="str">
        <f aca="false">Flights!$G$21&amp;"-"&amp;Flights!$H$21</f>
        <v>HKG-KUL</v>
      </c>
      <c r="F567" s="57" t="str">
        <f aca="false">Flights!$K$21</f>
        <v>BC</v>
      </c>
      <c r="G567" s="57" t="s">
        <v>450</v>
      </c>
      <c r="H567" s="57" t="s">
        <v>451</v>
      </c>
      <c r="I567" s="57" t="s">
        <v>490</v>
      </c>
      <c r="J567" s="57" t="s">
        <v>534</v>
      </c>
      <c r="K567" s="67" t="s">
        <v>492</v>
      </c>
      <c r="L567" s="67" t="s">
        <v>1223</v>
      </c>
      <c r="M567" s="67" t="s">
        <v>442</v>
      </c>
      <c r="N567" s="67" t="s">
        <v>435</v>
      </c>
      <c r="O567" s="67" t="s">
        <v>1249</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file",IF(BL567=0,"INVALID – evidence needs a traceable reference (number, file name or link)",IF(OR(LEN(AX567)&lt;2,ISNUMBER(MATCH(AX567,L_Placeholder,0))),"INVALID – verifier missing",IF(AX567=AU567,"INVALID – verifier must be someone other than the PIC",IF(BH567=1,"INVALID – result not yet available (awaiting / TBC)",IF(AND(AQ567=1,OR(OR(LEN(AY567)&lt;3,ISNUMBER(MATCH(AY567,L_Placeholder,0))),BJ567=1)),"INVALID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CA","")&amp;IF(AND(LEN(BA567)&gt;=2,ISNA(MATCH(BA567,L_Placeholder,0)),TRIM(AB567)=""),"INVALID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IFERROR(IF(OR(SUMPRODUCT(--ISNUMBER(FIND({"0","1","2","3","4","5","6","7","8","9"},Z567)))&gt;0,SUMPRODUCT(--ISNUMBER(SEARCH({"http","www.","\",".pdf",".jpg",".jpeg",".png",".heic",".xls",".doc",".msg",".eml"},Z567)))&gt;0),1,0),0)</f>
        <v>0</v>
      </c>
    </row>
    <row r="568" customFormat="false" ht="78.75" hidden="false" customHeight="true" outlineLevel="0" collapsed="false">
      <c r="A568" s="57" t="s">
        <v>1250</v>
      </c>
      <c r="B568" s="57" t="s">
        <v>290</v>
      </c>
      <c r="C568" s="57" t="str">
        <f aca="false">Flights!$F$21</f>
        <v>MH0073</v>
      </c>
      <c r="D568" s="58" t="n">
        <f aca="false">Flights!$D$21</f>
        <v>46322</v>
      </c>
      <c r="E568" s="57" t="str">
        <f aca="false">Flights!$G$21&amp;"-"&amp;Flights!$H$21</f>
        <v>HKG-KUL</v>
      </c>
      <c r="F568" s="57" t="str">
        <f aca="false">Flights!$K$21</f>
        <v>BC</v>
      </c>
      <c r="G568" s="57" t="s">
        <v>450</v>
      </c>
      <c r="H568" s="57" t="s">
        <v>451</v>
      </c>
      <c r="I568" s="57" t="s">
        <v>490</v>
      </c>
      <c r="J568" s="57" t="s">
        <v>537</v>
      </c>
      <c r="K568" s="67" t="s">
        <v>492</v>
      </c>
      <c r="L568" s="67" t="s">
        <v>1226</v>
      </c>
      <c r="M568" s="67" t="s">
        <v>442</v>
      </c>
      <c r="N568" s="67" t="s">
        <v>435</v>
      </c>
      <c r="O568" s="67" t="s">
        <v>1249</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file",IF(BL568=0,"INVALID – evidence needs a traceable reference (number, file name or link)",IF(OR(LEN(AX568)&lt;2,ISNUMBER(MATCH(AX568,L_Placeholder,0))),"INVALID – verifier missing",IF(AX568=AU568,"INVALID – verifier must be someone other than the PIC",IF(BH568=1,"INVALID – result not yet available (awaiting / TBC)",IF(AND(AQ568=1,OR(OR(LEN(AY568)&lt;3,ISNUMBER(MATCH(AY568,L_Placeholder,0))),BJ568=1)),"INVALID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CA","")&amp;IF(AND(LEN(BA568)&gt;=2,ISNA(MATCH(BA568,L_Placeholder,0)),TRIM(AB568)=""),"INVALID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IFERROR(IF(OR(SUMPRODUCT(--ISNUMBER(FIND({"0","1","2","3","4","5","6","7","8","9"},Z568)))&gt;0,SUMPRODUCT(--ISNUMBER(SEARCH({"http","www.","\",".pdf",".jpg",".jpeg",".png",".heic",".xls",".doc",".msg",".eml"},Z568)))&gt;0),1,0),0)</f>
        <v>0</v>
      </c>
    </row>
    <row r="569" customFormat="false" ht="39.75" hidden="false" customHeight="true" outlineLevel="0" collapsed="false">
      <c r="A569" s="57" t="s">
        <v>1251</v>
      </c>
      <c r="B569" s="57" t="s">
        <v>290</v>
      </c>
      <c r="C569" s="57" t="str">
        <f aca="false">Flights!$F$21</f>
        <v>MH0073</v>
      </c>
      <c r="D569" s="58" t="n">
        <f aca="false">Flights!$D$21</f>
        <v>46322</v>
      </c>
      <c r="E569" s="57" t="str">
        <f aca="false">Flights!$G$21&amp;"-"&amp;Flights!$H$21</f>
        <v>HKG-KUL</v>
      </c>
      <c r="F569" s="57" t="str">
        <f aca="false">Flights!$K$21</f>
        <v>BC</v>
      </c>
      <c r="G569" s="57" t="s">
        <v>450</v>
      </c>
      <c r="H569" s="57" t="s">
        <v>451</v>
      </c>
      <c r="I569" s="57" t="s">
        <v>490</v>
      </c>
      <c r="J569" s="57" t="s">
        <v>539</v>
      </c>
      <c r="K569" s="67" t="s">
        <v>510</v>
      </c>
      <c r="L569" s="67" t="s">
        <v>1228</v>
      </c>
      <c r="M569" s="67" t="s">
        <v>442</v>
      </c>
      <c r="N569" s="67" t="s">
        <v>374</v>
      </c>
      <c r="O569" s="67" t="s">
        <v>540</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file",IF(BL569=0,"INVALID – evidence needs a traceable reference (number, file name or link)",IF(OR(LEN(AX569)&lt;2,ISNUMBER(MATCH(AX569,L_Placeholder,0))),"INVALID – verifier missing",IF(AX569=AU569,"INVALID – verifier must be someone other than the PIC",IF(BH569=1,"INVALID – result not yet available (awaiting / TBC)",IF(AND(AQ569=1,OR(OR(LEN(AY569)&lt;3,ISNUMBER(MATCH(AY569,L_Placeholder,0))),BJ569=1)),"INVALID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CA","")&amp;IF(AND(LEN(BA569)&gt;=2,ISNA(MATCH(BA569,L_Placeholder,0)),TRIM(AB569)=""),"INVALID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IFERROR(IF(OR(SUMPRODUCT(--ISNUMBER(FIND({"0","1","2","3","4","5","6","7","8","9"},Z569)))&gt;0,SUMPRODUCT(--ISNUMBER(SEARCH({"http","www.","\",".pdf",".jpg",".jpeg",".png",".heic",".xls",".doc",".msg",".eml"},Z569)))&gt;0),1,0),0)</f>
        <v>0</v>
      </c>
    </row>
    <row r="570" customFormat="false" ht="39.75" hidden="false" customHeight="true" outlineLevel="0" collapsed="false">
      <c r="A570" s="57" t="s">
        <v>1252</v>
      </c>
      <c r="B570" s="57" t="s">
        <v>290</v>
      </c>
      <c r="C570" s="57" t="str">
        <f aca="false">Flights!$F$21</f>
        <v>MH0073</v>
      </c>
      <c r="D570" s="58" t="n">
        <f aca="false">Flights!$D$21</f>
        <v>46322</v>
      </c>
      <c r="E570" s="57" t="str">
        <f aca="false">Flights!$G$21&amp;"-"&amp;Flights!$H$21</f>
        <v>HKG-KUL</v>
      </c>
      <c r="F570" s="57" t="str">
        <f aca="false">Flights!$K$21</f>
        <v>BC</v>
      </c>
      <c r="G570" s="57" t="s">
        <v>450</v>
      </c>
      <c r="H570" s="57" t="s">
        <v>451</v>
      </c>
      <c r="I570" s="57" t="s">
        <v>490</v>
      </c>
      <c r="J570" s="57" t="s">
        <v>542</v>
      </c>
      <c r="K570" s="67" t="s">
        <v>492</v>
      </c>
      <c r="L570" s="67" t="s">
        <v>1231</v>
      </c>
      <c r="M570" s="67" t="s">
        <v>442</v>
      </c>
      <c r="N570" s="67" t="s">
        <v>374</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file",IF(BL570=0,"INVALID – evidence needs a traceable reference (number, file name or link)",IF(OR(LEN(AX570)&lt;2,ISNUMBER(MATCH(AX570,L_Placeholder,0))),"INVALID – verifier missing",IF(AX570=AU570,"INVALID – verifier must be someone other than the PIC",IF(BH570=1,"INVALID – result not yet available (awaiting / TBC)",IF(AND(AQ570=1,OR(OR(LEN(AY570)&lt;3,ISNUMBER(MATCH(AY570,L_Placeholder,0))),BJ570=1)),"INVALID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CA","")&amp;IF(AND(LEN(BA570)&gt;=2,ISNA(MATCH(BA570,L_Placeholder,0)),TRIM(AB570)=""),"INVALID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IFERROR(IF(OR(SUMPRODUCT(--ISNUMBER(FIND({"0","1","2","3","4","5","6","7","8","9"},Z570)))&gt;0,SUMPRODUCT(--ISNUMBER(SEARCH({"http","www.","\",".pdf",".jpg",".jpeg",".png",".heic",".xls",".doc",".msg",".eml"},Z570)))&gt;0),1,0),0)</f>
        <v>0</v>
      </c>
    </row>
    <row r="571" customFormat="false" ht="39.75" hidden="false" customHeight="true" outlineLevel="0" collapsed="false">
      <c r="A571" s="57" t="s">
        <v>1253</v>
      </c>
      <c r="B571" s="57" t="s">
        <v>290</v>
      </c>
      <c r="C571" s="57" t="str">
        <f aca="false">Flights!$F$21</f>
        <v>MH0073</v>
      </c>
      <c r="D571" s="58" t="n">
        <f aca="false">Flights!$D$21</f>
        <v>46322</v>
      </c>
      <c r="E571" s="57" t="str">
        <f aca="false">Flights!$G$21&amp;"-"&amp;Flights!$H$21</f>
        <v>HKG-KUL</v>
      </c>
      <c r="F571" s="57" t="str">
        <f aca="false">Flights!$K$21</f>
        <v>BC</v>
      </c>
      <c r="G571" s="57" t="s">
        <v>450</v>
      </c>
      <c r="H571" s="57" t="s">
        <v>451</v>
      </c>
      <c r="I571" s="57" t="s">
        <v>438</v>
      </c>
      <c r="J571" s="57" t="s">
        <v>544</v>
      </c>
      <c r="K571" s="67" t="s">
        <v>440</v>
      </c>
      <c r="L571" s="67" t="s">
        <v>1233</v>
      </c>
      <c r="M571" s="67" t="s">
        <v>442</v>
      </c>
      <c r="N571" s="67" t="s">
        <v>374</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file",IF(BL571=0,"INVALID – evidence needs a traceable reference (number, file name or link)",IF(OR(LEN(AX571)&lt;2,ISNUMBER(MATCH(AX571,L_Placeholder,0))),"INVALID – verifier missing",IF(AX571=AU571,"INVALID – verifier must be someone other than the PIC",IF(BH571=1,"INVALID – result not yet available (awaiting / TBC)",IF(AND(AQ571=1,OR(OR(LEN(AY571)&lt;3,ISNUMBER(MATCH(AY571,L_Placeholder,0))),BJ571=1)),"INVALID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CA","")&amp;IF(AND(LEN(BA571)&gt;=2,ISNA(MATCH(BA571,L_Placeholder,0)),TRIM(AB571)=""),"INVALID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IFERROR(IF(OR(SUMPRODUCT(--ISNUMBER(FIND({"0","1","2","3","4","5","6","7","8","9"},Z571)))&gt;0,SUMPRODUCT(--ISNUMBER(SEARCH({"http","www.","\",".pdf",".jpg",".jpeg",".png",".heic",".xls",".doc",".msg",".eml"},Z571)))&gt;0),1,0),0)</f>
        <v>0</v>
      </c>
    </row>
    <row r="572" customFormat="false" ht="39.75" hidden="false" customHeight="true" outlineLevel="0" collapsed="false">
      <c r="A572" s="57" t="s">
        <v>1254</v>
      </c>
      <c r="B572" s="57" t="s">
        <v>290</v>
      </c>
      <c r="C572" s="57" t="str">
        <f aca="false">Flights!$F$21</f>
        <v>MH0073</v>
      </c>
      <c r="D572" s="58" t="n">
        <f aca="false">Flights!$D$21</f>
        <v>46322</v>
      </c>
      <c r="E572" s="57" t="str">
        <f aca="false">Flights!$G$21&amp;"-"&amp;Flights!$H$21</f>
        <v>HKG-KUL</v>
      </c>
      <c r="F572" s="57" t="str">
        <f aca="false">Flights!$K$21</f>
        <v>BC</v>
      </c>
      <c r="G572" s="57" t="s">
        <v>450</v>
      </c>
      <c r="H572" s="57" t="s">
        <v>451</v>
      </c>
      <c r="I572" s="57" t="s">
        <v>438</v>
      </c>
      <c r="J572" s="57" t="s">
        <v>546</v>
      </c>
      <c r="K572" s="67" t="s">
        <v>440</v>
      </c>
      <c r="L572" s="67" t="s">
        <v>1235</v>
      </c>
      <c r="M572" s="67" t="s">
        <v>442</v>
      </c>
      <c r="N572" s="67" t="s">
        <v>374</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file",IF(BL572=0,"INVALID – evidence needs a traceable reference (number, file name or link)",IF(OR(LEN(AX572)&lt;2,ISNUMBER(MATCH(AX572,L_Placeholder,0))),"INVALID – verifier missing",IF(AX572=AU572,"INVALID – verifier must be someone other than the PIC",IF(BH572=1,"INVALID – result not yet available (awaiting / TBC)",IF(AND(AQ572=1,OR(OR(LEN(AY572)&lt;3,ISNUMBER(MATCH(AY572,L_Placeholder,0))),BJ572=1)),"INVALID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CA","")&amp;IF(AND(LEN(BA572)&gt;=2,ISNA(MATCH(BA572,L_Placeholder,0)),TRIM(AB572)=""),"INVALID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IFERROR(IF(OR(SUMPRODUCT(--ISNUMBER(FIND({"0","1","2","3","4","5","6","7","8","9"},Z572)))&gt;0,SUMPRODUCT(--ISNUMBER(SEARCH({"http","www.","\",".pdf",".jpg",".jpeg",".png",".heic",".xls",".doc",".msg",".eml"},Z572)))&gt;0),1,0),0)</f>
        <v>0</v>
      </c>
    </row>
    <row r="573" customFormat="false" ht="66" hidden="false" customHeight="true" outlineLevel="0" collapsed="false">
      <c r="A573" s="57" t="s">
        <v>1255</v>
      </c>
      <c r="B573" s="57" t="s">
        <v>290</v>
      </c>
      <c r="C573" s="57" t="str">
        <f aca="false">Flights!$F$21</f>
        <v>MH0073</v>
      </c>
      <c r="D573" s="58" t="n">
        <f aca="false">Flights!$D$21</f>
        <v>46322</v>
      </c>
      <c r="E573" s="57" t="str">
        <f aca="false">Flights!$G$21&amp;"-"&amp;Flights!$H$21</f>
        <v>HKG-KUL</v>
      </c>
      <c r="F573" s="57" t="str">
        <f aca="false">Flights!$K$21</f>
        <v>BC</v>
      </c>
      <c r="G573" s="57" t="s">
        <v>450</v>
      </c>
      <c r="H573" s="57" t="s">
        <v>451</v>
      </c>
      <c r="I573" s="57" t="s">
        <v>625</v>
      </c>
      <c r="J573" s="57" t="s">
        <v>1187</v>
      </c>
      <c r="K573" s="67" t="s">
        <v>1178</v>
      </c>
      <c r="L573" s="67" t="s">
        <v>1179</v>
      </c>
      <c r="M573" s="67" t="s">
        <v>442</v>
      </c>
      <c r="N573" s="67" t="s">
        <v>435</v>
      </c>
      <c r="O573" s="67" t="s">
        <v>1256</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file",IF(BL573=0,"INVALID – evidence needs a traceable reference (number, file name or link)",IF(OR(LEN(AX573)&lt;2,ISNUMBER(MATCH(AX573,L_Placeholder,0))),"INVALID – verifier missing",IF(AX573=AU573,"INVALID – verifier must be someone other than the PIC",IF(BH573=1,"INVALID – result not yet available (awaiting / TBC)",IF(AND(AQ573=1,OR(OR(LEN(AY573)&lt;3,ISNUMBER(MATCH(AY573,L_Placeholder,0))),BJ573=1)),"INVALID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CA","")&amp;IF(AND(LEN(BA573)&gt;=2,ISNA(MATCH(BA573,L_Placeholder,0)),TRIM(AB573)=""),"INVALID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IFERROR(IF(OR(SUMPRODUCT(--ISNUMBER(FIND({"0","1","2","3","4","5","6","7","8","9"},Z573)))&gt;0,SUMPRODUCT(--ISNUMBER(SEARCH({"http","www.","\",".pdf",".jpg",".jpeg",".png",".heic",".xls",".doc",".msg",".eml"},Z573)))&gt;0),1,0),0)</f>
        <v>0</v>
      </c>
    </row>
    <row r="574" customFormat="false" ht="39.75" hidden="false" customHeight="true" outlineLevel="0" collapsed="false">
      <c r="A574" s="57" t="s">
        <v>1257</v>
      </c>
      <c r="B574" s="57" t="s">
        <v>293</v>
      </c>
      <c r="C574" s="57" t="str">
        <f aca="false">Flights!$F$22</f>
        <v>MH0052</v>
      </c>
      <c r="D574" s="58" t="n">
        <f aca="false">Flights!$D$22</f>
        <v>46322</v>
      </c>
      <c r="E574" s="57" t="str">
        <f aca="false">Flights!$G$22&amp;"-"&amp;Flights!$H$22</f>
        <v>KUL-KIX</v>
      </c>
      <c r="F574" s="57" t="str">
        <f aca="false">Flights!$K$22</f>
        <v>BC</v>
      </c>
      <c r="G574" s="57" t="s">
        <v>81</v>
      </c>
      <c r="H574" s="57" t="s">
        <v>369</v>
      </c>
      <c r="I574" s="57" t="s">
        <v>370</v>
      </c>
      <c r="J574" s="57" t="s">
        <v>371</v>
      </c>
      <c r="K574" s="67" t="s">
        <v>372</v>
      </c>
      <c r="L574" s="67" t="s">
        <v>373</v>
      </c>
      <c r="M574" s="67"/>
      <c r="N574" s="67" t="s">
        <v>374</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file",IF(BL574=0,"INVALID – evidence needs a traceable reference (number, file name or link)",IF(OR(LEN(AX574)&lt;2,ISNUMBER(MATCH(AX574,L_Placeholder,0))),"INVALID – verifier missing",IF(AX574=AU574,"INVALID – verifier must be someone other than the PIC",IF(BH574=1,"INVALID – result not yet available (awaiting / TBC)",IF(AND(AQ574=1,OR(OR(LEN(AY574)&lt;3,ISNUMBER(MATCH(AY574,L_Placeholder,0))),BJ574=1)),"INVALID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CA","")&amp;IF(AND(LEN(BA574)&gt;=2,ISNA(MATCH(BA574,L_Placeholder,0)),TRIM(AB574)=""),"INVALID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")))/(LEN(L_PendNeg)+1)),1,0),1)</f>
        <v>0</v>
      </c>
      <c r="BK574" s="61" t="n">
        <f aca="false">IFERROR(IF(SUMPRODUCT((LEN(BF574)-LEN(SUBSTITUTE(BF574," "&amp;L_PendStrict&amp;" "," ")))/(LEN(L_PendStrict)+1))&gt;SUMPRODUCT((LEN(BF574)-LEN(SUBSTITUTE(BF574," "&amp;L_PendNeg&amp;" "," ")))/(LEN(L_PendNeg)+1)),1,0),1)</f>
        <v>0</v>
      </c>
      <c r="BL574" s="61" t="n">
        <f aca="false">IFERROR(IF(OR(SUMPRODUCT(--ISNUMBER(FIND({"0","1","2","3","4","5","6","7","8","9"},Z574)))&gt;0,SUMPRODUCT(--ISNUMBER(SEARCH({"http","www.","\",".pdf",".jpg",".jpeg",".png",".heic",".xls",".doc",".msg",".eml"},Z574)))&gt;0),1,0),0)</f>
        <v>0</v>
      </c>
    </row>
    <row r="575" customFormat="false" ht="39.75" hidden="false" customHeight="true" outlineLevel="0" collapsed="false">
      <c r="A575" s="57" t="s">
        <v>1258</v>
      </c>
      <c r="B575" s="57" t="s">
        <v>293</v>
      </c>
      <c r="C575" s="57" t="str">
        <f aca="false">Flights!$F$22</f>
        <v>MH0052</v>
      </c>
      <c r="D575" s="58" t="n">
        <f aca="false">Flights!$D$22</f>
        <v>46322</v>
      </c>
      <c r="E575" s="57" t="str">
        <f aca="false">Flights!$G$22&amp;"-"&amp;Flights!$H$22</f>
        <v>KUL-KIX</v>
      </c>
      <c r="F575" s="57" t="str">
        <f aca="false">Flights!$K$22</f>
        <v>BC</v>
      </c>
      <c r="G575" s="57" t="s">
        <v>81</v>
      </c>
      <c r="H575" s="57" t="s">
        <v>369</v>
      </c>
      <c r="I575" s="57" t="s">
        <v>376</v>
      </c>
      <c r="J575" s="57" t="s">
        <v>377</v>
      </c>
      <c r="K575" s="67" t="s">
        <v>378</v>
      </c>
      <c r="L575" s="67" t="s">
        <v>373</v>
      </c>
      <c r="M575" s="67"/>
      <c r="N575" s="67" t="s">
        <v>374</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file",IF(BL575=0,"INVALID – evidence needs a traceable reference (number, file name or link)",IF(OR(LEN(AX575)&lt;2,ISNUMBER(MATCH(AX575,L_Placeholder,0))),"INVALID – verifier missing",IF(AX575=AU575,"INVALID – verifier must be someone other than the PIC",IF(BH575=1,"INVALID – result not yet available (awaiting / TBC)",IF(AND(AQ575=1,OR(OR(LEN(AY575)&lt;3,ISNUMBER(MATCH(AY575,L_Placeholder,0))),BJ575=1)),"INVALID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CA","")&amp;IF(AND(LEN(BA575)&gt;=2,ISNA(MATCH(BA575,L_Placeholder,0)),TRIM(AB575)=""),"INVALID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")))/(LEN(L_PendNeg)+1)),1,0),1)</f>
        <v>0</v>
      </c>
      <c r="BK575" s="61" t="n">
        <f aca="false">IFERROR(IF(SUMPRODUCT((LEN(BF575)-LEN(SUBSTITUTE(BF575," "&amp;L_PendStrict&amp;" "," ")))/(LEN(L_PendStrict)+1))&gt;SUMPRODUCT((LEN(BF575)-LEN(SUBSTITUTE(BF575," "&amp;L_PendNeg&amp;" "," ")))/(LEN(L_PendNeg)+1)),1,0),1)</f>
        <v>0</v>
      </c>
      <c r="BL575" s="61" t="n">
        <f aca="false">IFERROR(IF(OR(SUMPRODUCT(--ISNUMBER(FIND({"0","1","2","3","4","5","6","7","8","9"},Z575)))&gt;0,SUMPRODUCT(--ISNUMBER(SEARCH({"http","www.","\",".pdf",".jpg",".jpeg",".png",".heic",".xls",".doc",".msg",".eml"},Z575)))&gt;0),1,0),0)</f>
        <v>0</v>
      </c>
    </row>
    <row r="576" customFormat="false" ht="41.25" hidden="false" customHeight="true" outlineLevel="0" collapsed="false">
      <c r="A576" s="57" t="s">
        <v>1259</v>
      </c>
      <c r="B576" s="57" t="s">
        <v>293</v>
      </c>
      <c r="C576" s="57" t="str">
        <f aca="false">Flights!$F$22</f>
        <v>MH0052</v>
      </c>
      <c r="D576" s="58" t="n">
        <f aca="false">Flights!$D$22</f>
        <v>46322</v>
      </c>
      <c r="E576" s="57" t="str">
        <f aca="false">Flights!$G$22&amp;"-"&amp;Flights!$H$22</f>
        <v>KUL-KIX</v>
      </c>
      <c r="F576" s="57" t="str">
        <f aca="false">Flights!$K$22</f>
        <v>BC</v>
      </c>
      <c r="G576" s="57" t="s">
        <v>81</v>
      </c>
      <c r="H576" s="57" t="s">
        <v>369</v>
      </c>
      <c r="I576" s="57" t="s">
        <v>380</v>
      </c>
      <c r="J576" s="57" t="s">
        <v>381</v>
      </c>
      <c r="K576" s="67" t="s">
        <v>382</v>
      </c>
      <c r="L576" s="67" t="s">
        <v>373</v>
      </c>
      <c r="M576" s="67"/>
      <c r="N576" s="67" t="str">
        <f aca="false">IF(TRIM(Flights!$L$22)="A339","Required","N/A – rule")</f>
        <v>N/A – rule</v>
      </c>
      <c r="O576" s="67" t="s">
        <v>383</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file",IF(BL576=0,"INVALID – evidence needs a traceable reference (number, file name or link)",IF(OR(LEN(AX576)&lt;2,ISNUMBER(MATCH(AX576,L_Placeholder,0))),"INVALID – verifier missing",IF(AX576=AU576,"INVALID – verifier must be someone other than the PIC",IF(BH576=1,"INVALID – result not yet available (awaiting / TBC)",IF(AND(AQ576=1,OR(OR(LEN(AY576)&lt;3,ISNUMBER(MATCH(AY576,L_Placeholder,0))),BJ576=1)),"INVALID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CA","")&amp;IF(AND(LEN(BA576)&gt;=2,ISNA(MATCH(BA576,L_Placeholder,0)),TRIM(AB576)=""),"INVALID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")))/(LEN(L_PendNeg)+1)),1,0),1)</f>
        <v>0</v>
      </c>
      <c r="BK576" s="61" t="n">
        <f aca="false">IFERROR(IF(SUMPRODUCT((LEN(BF576)-LEN(SUBSTITUTE(BF576," "&amp;L_PendStrict&amp;" "," ")))/(LEN(L_PendStrict)+1))&gt;SUMPRODUCT((LEN(BF576)-LEN(SUBSTITUTE(BF576," "&amp;L_PendNeg&amp;" "," ")))/(LEN(L_PendNeg)+1)),1,0),1)</f>
        <v>0</v>
      </c>
      <c r="BL576" s="61" t="n">
        <f aca="false">IFERROR(IF(OR(SUMPRODUCT(--ISNUMBER(FIND({"0","1","2","3","4","5","6","7","8","9"},Z576)))&gt;0,SUMPRODUCT(--ISNUMBER(SEARCH({"http","www.","\",".pdf",".jpg",".jpeg",".png",".heic",".xls",".doc",".msg",".eml"},Z576)))&gt;0),1,0),0)</f>
        <v>0</v>
      </c>
    </row>
    <row r="577" customFormat="false" ht="39.75" hidden="false" customHeight="true" outlineLevel="0" collapsed="false">
      <c r="A577" s="57" t="s">
        <v>1260</v>
      </c>
      <c r="B577" s="57" t="s">
        <v>293</v>
      </c>
      <c r="C577" s="57" t="str">
        <f aca="false">Flights!$F$22</f>
        <v>MH0052</v>
      </c>
      <c r="D577" s="58" t="n">
        <f aca="false">Flights!$D$22</f>
        <v>46322</v>
      </c>
      <c r="E577" s="57" t="str">
        <f aca="false">Flights!$G$22&amp;"-"&amp;Flights!$H$22</f>
        <v>KUL-KIX</v>
      </c>
      <c r="F577" s="57" t="str">
        <f aca="false">Flights!$K$22</f>
        <v>BC</v>
      </c>
      <c r="G577" s="57" t="s">
        <v>81</v>
      </c>
      <c r="H577" s="57" t="s">
        <v>369</v>
      </c>
      <c r="I577" s="57" t="s">
        <v>385</v>
      </c>
      <c r="J577" s="57" t="s">
        <v>386</v>
      </c>
      <c r="K577" s="67" t="s">
        <v>387</v>
      </c>
      <c r="L577" s="67" t="s">
        <v>373</v>
      </c>
      <c r="M577" s="67"/>
      <c r="N577" s="67" t="s">
        <v>374</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file",IF(BL577=0,"INVALID – evidence needs a traceable reference (number, file name or link)",IF(OR(LEN(AX577)&lt;2,ISNUMBER(MATCH(AX577,L_Placeholder,0))),"INVALID – verifier missing",IF(AX577=AU577,"INVALID – verifier must be someone other than the PIC",IF(BH577=1,"INVALID – result not yet available (awaiting / TBC)",IF(AND(AQ577=1,OR(OR(LEN(AY577)&lt;3,ISNUMBER(MATCH(AY577,L_Placeholder,0))),BJ577=1)),"INVALID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CA","")&amp;IF(AND(LEN(BA577)&gt;=2,ISNA(MATCH(BA577,L_Placeholder,0)),TRIM(AB577)=""),"INVALID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")))/(LEN(L_PendNeg)+1)),1,0),1)</f>
        <v>0</v>
      </c>
      <c r="BK577" s="61" t="n">
        <f aca="false">IFERROR(IF(SUMPRODUCT((LEN(BF577)-LEN(SUBSTITUTE(BF577," "&amp;L_PendStrict&amp;" "," ")))/(LEN(L_PendStrict)+1))&gt;SUMPRODUCT((LEN(BF577)-LEN(SUBSTITUTE(BF577," "&amp;L_PendNeg&amp;" "," ")))/(LEN(L_PendNeg)+1)),1,0),1)</f>
        <v>0</v>
      </c>
      <c r="BL577" s="61" t="n">
        <f aca="false">IFERROR(IF(OR(SUMPRODUCT(--ISNUMBER(FIND({"0","1","2","3","4","5","6","7","8","9"},Z577)))&gt;0,SUMPRODUCT(--ISNUMBER(SEARCH({"http","www.","\",".pdf",".jpg",".jpeg",".png",".heic",".xls",".doc",".msg",".eml"},Z577)))&gt;0),1,0),0)</f>
        <v>0</v>
      </c>
    </row>
    <row r="578" customFormat="false" ht="39.75" hidden="false" customHeight="true" outlineLevel="0" collapsed="false">
      <c r="A578" s="57" t="s">
        <v>1261</v>
      </c>
      <c r="B578" s="57" t="s">
        <v>293</v>
      </c>
      <c r="C578" s="57" t="str">
        <f aca="false">Flights!$F$22</f>
        <v>MH0052</v>
      </c>
      <c r="D578" s="58" t="n">
        <f aca="false">Flights!$D$22</f>
        <v>46322</v>
      </c>
      <c r="E578" s="57" t="str">
        <f aca="false">Flights!$G$22&amp;"-"&amp;Flights!$H$22</f>
        <v>KUL-KIX</v>
      </c>
      <c r="F578" s="57" t="str">
        <f aca="false">Flights!$K$22</f>
        <v>BC</v>
      </c>
      <c r="G578" s="57" t="s">
        <v>81</v>
      </c>
      <c r="H578" s="57" t="s">
        <v>369</v>
      </c>
      <c r="I578" s="57" t="s">
        <v>389</v>
      </c>
      <c r="J578" s="57" t="s">
        <v>390</v>
      </c>
      <c r="K578" s="67" t="s">
        <v>391</v>
      </c>
      <c r="L578" s="67" t="s">
        <v>373</v>
      </c>
      <c r="M578" s="67"/>
      <c r="N578" s="67" t="s">
        <v>374</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file",IF(BL578=0,"INVALID – evidence needs a traceable reference (number, file name or link)",IF(OR(LEN(AX578)&lt;2,ISNUMBER(MATCH(AX578,L_Placeholder,0))),"INVALID – verifier missing",IF(AX578=AU578,"INVALID – verifier must be someone other than the PIC",IF(BH578=1,"INVALID – result not yet available (awaiting / TBC)",IF(AND(AQ578=1,OR(OR(LEN(AY578)&lt;3,ISNUMBER(MATCH(AY578,L_Placeholder,0))),BJ578=1)),"INVALID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CA","")&amp;IF(AND(LEN(BA578)&gt;=2,ISNA(MATCH(BA578,L_Placeholder,0)),TRIM(AB578)=""),"INVALID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")))/(LEN(L_PendNeg)+1)),1,0),1)</f>
        <v>0</v>
      </c>
      <c r="BK578" s="61" t="n">
        <f aca="false">IFERROR(IF(SUMPRODUCT((LEN(BF578)-LEN(SUBSTITUTE(BF578," "&amp;L_PendStrict&amp;" "," ")))/(LEN(L_PendStrict)+1))&gt;SUMPRODUCT((LEN(BF578)-LEN(SUBSTITUTE(BF578," "&amp;L_PendNeg&amp;" "," ")))/(LEN(L_PendNeg)+1)),1,0),1)</f>
        <v>0</v>
      </c>
      <c r="BL578" s="61" t="n">
        <f aca="false">IFERROR(IF(OR(SUMPRODUCT(--ISNUMBER(FIND({"0","1","2","3","4","5","6","7","8","9"},Z578)))&gt;0,SUMPRODUCT(--ISNUMBER(SEARCH({"http","www.","\",".pdf",".jpg",".jpeg",".png",".heic",".xls",".doc",".msg",".eml"},Z578)))&gt;0),1,0),0)</f>
        <v>0</v>
      </c>
    </row>
    <row r="579" customFormat="false" ht="39.75" hidden="false" customHeight="true" outlineLevel="0" collapsed="false">
      <c r="A579" s="57" t="s">
        <v>1262</v>
      </c>
      <c r="B579" s="57" t="s">
        <v>293</v>
      </c>
      <c r="C579" s="57" t="str">
        <f aca="false">Flights!$F$22</f>
        <v>MH0052</v>
      </c>
      <c r="D579" s="58" t="n">
        <f aca="false">Flights!$D$22</f>
        <v>46322</v>
      </c>
      <c r="E579" s="57" t="str">
        <f aca="false">Flights!$G$22&amp;"-"&amp;Flights!$H$22</f>
        <v>KUL-KIX</v>
      </c>
      <c r="F579" s="57" t="str">
        <f aca="false">Flights!$K$22</f>
        <v>BC</v>
      </c>
      <c r="G579" s="57" t="s">
        <v>81</v>
      </c>
      <c r="H579" s="57" t="s">
        <v>369</v>
      </c>
      <c r="I579" s="57" t="s">
        <v>389</v>
      </c>
      <c r="J579" s="57" t="s">
        <v>393</v>
      </c>
      <c r="K579" s="67" t="s">
        <v>394</v>
      </c>
      <c r="L579" s="67" t="s">
        <v>373</v>
      </c>
      <c r="M579" s="67"/>
      <c r="N579" s="67" t="s">
        <v>374</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file",IF(BL579=0,"INVALID – evidence needs a traceable reference (number, file name or link)",IF(OR(LEN(AX579)&lt;2,ISNUMBER(MATCH(AX579,L_Placeholder,0))),"INVALID – verifier missing",IF(AX579=AU579,"INVALID – verifier must be someone other than the PIC",IF(BH579=1,"INVALID – result not yet available (awaiting / TBC)",IF(AND(AQ579=1,OR(OR(LEN(AY579)&lt;3,ISNUMBER(MATCH(AY579,L_Placeholder,0))),BJ579=1)),"INVALID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CA","")&amp;IF(AND(LEN(BA579)&gt;=2,ISNA(MATCH(BA579,L_Placeholder,0)),TRIM(AB579)=""),"INVALID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")))/(LEN(L_PendNeg)+1)),1,0),1)</f>
        <v>0</v>
      </c>
      <c r="BK579" s="61" t="n">
        <f aca="false">IFERROR(IF(SUMPRODUCT((LEN(BF579)-LEN(SUBSTITUTE(BF579," "&amp;L_PendStrict&amp;" "," ")))/(LEN(L_PendStrict)+1))&gt;SUMPRODUCT((LEN(BF579)-LEN(SUBSTITUTE(BF579," "&amp;L_PendNeg&amp;" "," ")))/(LEN(L_PendNeg)+1)),1,0),1)</f>
        <v>0</v>
      </c>
      <c r="BL579" s="61" t="n">
        <f aca="false">IFERROR(IF(OR(SUMPRODUCT(--ISNUMBER(FIND({"0","1","2","3","4","5","6","7","8","9"},Z579)))&gt;0,SUMPRODUCT(--ISNUMBER(SEARCH({"http","www.","\",".pdf",".jpg",".jpeg",".png",".heic",".xls",".doc",".msg",".eml"},Z579)))&gt;0),1,0),0)</f>
        <v>0</v>
      </c>
    </row>
    <row r="580" customFormat="false" ht="39.75" hidden="false" customHeight="true" outlineLevel="0" collapsed="false">
      <c r="A580" s="57" t="s">
        <v>1263</v>
      </c>
      <c r="B580" s="57" t="s">
        <v>293</v>
      </c>
      <c r="C580" s="57" t="str">
        <f aca="false">Flights!$F$22</f>
        <v>MH0052</v>
      </c>
      <c r="D580" s="58" t="n">
        <f aca="false">Flights!$D$22</f>
        <v>46322</v>
      </c>
      <c r="E580" s="57" t="str">
        <f aca="false">Flights!$G$22&amp;"-"&amp;Flights!$H$22</f>
        <v>KUL-KIX</v>
      </c>
      <c r="F580" s="57" t="str">
        <f aca="false">Flights!$K$22</f>
        <v>BC</v>
      </c>
      <c r="G580" s="57" t="s">
        <v>81</v>
      </c>
      <c r="H580" s="57" t="s">
        <v>369</v>
      </c>
      <c r="I580" s="57" t="s">
        <v>396</v>
      </c>
      <c r="J580" s="57" t="s">
        <v>397</v>
      </c>
      <c r="K580" s="67" t="s">
        <v>398</v>
      </c>
      <c r="L580" s="67" t="s">
        <v>373</v>
      </c>
      <c r="M580" s="67"/>
      <c r="N580" s="67" t="s">
        <v>374</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file",IF(BL580=0,"INVALID – evidence needs a traceable reference (number, file name or link)",IF(OR(LEN(AX580)&lt;2,ISNUMBER(MATCH(AX580,L_Placeholder,0))),"INVALID – verifier missing",IF(AX580=AU580,"INVALID – verifier must be someone other than the PIC",IF(BH580=1,"INVALID – result not yet available (awaiting / TBC)",IF(AND(AQ580=1,OR(OR(LEN(AY580)&lt;3,ISNUMBER(MATCH(AY580,L_Placeholder,0))),BJ580=1)),"INVALID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CA","")&amp;IF(AND(LEN(BA580)&gt;=2,ISNA(MATCH(BA580,L_Placeholder,0)),TRIM(AB580)=""),"INVALID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")))/(LEN(L_PendNeg)+1)),1,0),1)</f>
        <v>0</v>
      </c>
      <c r="BK580" s="61" t="n">
        <f aca="false">IFERROR(IF(SUMPRODUCT((LEN(BF580)-LEN(SUBSTITUTE(BF580," "&amp;L_PendStrict&amp;" "," ")))/(LEN(L_PendStrict)+1))&gt;SUMPRODUCT((LEN(BF580)-LEN(SUBSTITUTE(BF580," "&amp;L_PendNeg&amp;" "," ")))/(LEN(L_PendNeg)+1)),1,0),1)</f>
        <v>0</v>
      </c>
      <c r="BL580" s="61" t="n">
        <f aca="false">IFERROR(IF(OR(SUMPRODUCT(--ISNUMBER(FIND({"0","1","2","3","4","5","6","7","8","9"},Z580)))&gt;0,SUMPRODUCT(--ISNUMBER(SEARCH({"http","www.","\",".pdf",".jpg",".jpeg",".png",".heic",".xls",".doc",".msg",".eml"},Z580)))&gt;0),1,0),0)</f>
        <v>0</v>
      </c>
    </row>
    <row r="581" customFormat="false" ht="39.75" hidden="false" customHeight="true" outlineLevel="0" collapsed="false">
      <c r="A581" s="57" t="s">
        <v>1264</v>
      </c>
      <c r="B581" s="57" t="s">
        <v>293</v>
      </c>
      <c r="C581" s="57" t="str">
        <f aca="false">Flights!$F$22</f>
        <v>MH0052</v>
      </c>
      <c r="D581" s="58" t="n">
        <f aca="false">Flights!$D$22</f>
        <v>46322</v>
      </c>
      <c r="E581" s="57" t="str">
        <f aca="false">Flights!$G$22&amp;"-"&amp;Flights!$H$22</f>
        <v>KUL-KIX</v>
      </c>
      <c r="F581" s="57" t="str">
        <f aca="false">Flights!$K$22</f>
        <v>BC</v>
      </c>
      <c r="G581" s="57" t="s">
        <v>81</v>
      </c>
      <c r="H581" s="57" t="s">
        <v>369</v>
      </c>
      <c r="I581" s="57" t="s">
        <v>396</v>
      </c>
      <c r="J581" s="57" t="s">
        <v>400</v>
      </c>
      <c r="K581" s="67" t="s">
        <v>398</v>
      </c>
      <c r="L581" s="67" t="s">
        <v>373</v>
      </c>
      <c r="M581" s="67"/>
      <c r="N581" s="67" t="s">
        <v>374</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file",IF(BL581=0,"INVALID – evidence needs a traceable reference (number, file name or link)",IF(OR(LEN(AX581)&lt;2,ISNUMBER(MATCH(AX581,L_Placeholder,0))),"INVALID – verifier missing",IF(AX581=AU581,"INVALID – verifier must be someone other than the PIC",IF(BH581=1,"INVALID – result not yet available (awaiting / TBC)",IF(AND(AQ581=1,OR(OR(LEN(AY581)&lt;3,ISNUMBER(MATCH(AY581,L_Placeholder,0))),BJ581=1)),"INVALID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CA","")&amp;IF(AND(LEN(BA581)&gt;=2,ISNA(MATCH(BA581,L_Placeholder,0)),TRIM(AB581)=""),"INVALID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")))/(LEN(L_PendNeg)+1)),1,0),1)</f>
        <v>0</v>
      </c>
      <c r="BK581" s="61" t="n">
        <f aca="false">IFERROR(IF(SUMPRODUCT((LEN(BF581)-LEN(SUBSTITUTE(BF581," "&amp;L_PendStrict&amp;" "," ")))/(LEN(L_PendStrict)+1))&gt;SUMPRODUCT((LEN(BF581)-LEN(SUBSTITUTE(BF581," "&amp;L_PendNeg&amp;" "," ")))/(LEN(L_PendNeg)+1)),1,0),1)</f>
        <v>0</v>
      </c>
      <c r="BL581" s="61" t="n">
        <f aca="false">IFERROR(IF(OR(SUMPRODUCT(--ISNUMBER(FIND({"0","1","2","3","4","5","6","7","8","9"},Z581)))&gt;0,SUMPRODUCT(--ISNUMBER(SEARCH({"http","www.","\",".pdf",".jpg",".jpeg",".png",".heic",".xls",".doc",".msg",".eml"},Z581)))&gt;0),1,0),0)</f>
        <v>0</v>
      </c>
    </row>
    <row r="582" customFormat="false" ht="39.75" hidden="false" customHeight="true" outlineLevel="0" collapsed="false">
      <c r="A582" s="57" t="s">
        <v>1265</v>
      </c>
      <c r="B582" s="57" t="s">
        <v>293</v>
      </c>
      <c r="C582" s="57" t="str">
        <f aca="false">Flights!$F$22</f>
        <v>MH0052</v>
      </c>
      <c r="D582" s="58" t="n">
        <f aca="false">Flights!$D$22</f>
        <v>46322</v>
      </c>
      <c r="E582" s="57" t="str">
        <f aca="false">Flights!$G$22&amp;"-"&amp;Flights!$H$22</f>
        <v>KUL-KIX</v>
      </c>
      <c r="F582" s="57" t="str">
        <f aca="false">Flights!$K$22</f>
        <v>BC</v>
      </c>
      <c r="G582" s="57" t="s">
        <v>81</v>
      </c>
      <c r="H582" s="57" t="s">
        <v>369</v>
      </c>
      <c r="I582" s="57" t="s">
        <v>402</v>
      </c>
      <c r="J582" s="57" t="s">
        <v>403</v>
      </c>
      <c r="K582" s="67" t="s">
        <v>1266</v>
      </c>
      <c r="L582" s="67" t="s">
        <v>1267</v>
      </c>
      <c r="M582" s="67"/>
      <c r="N582" s="67" t="s">
        <v>374</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file",IF(BL582=0,"INVALID – evidence needs a traceable reference (number, file name or link)",IF(OR(LEN(AX582)&lt;2,ISNUMBER(MATCH(AX582,L_Placeholder,0))),"INVALID – verifier missing",IF(AX582=AU582,"INVALID – verifier must be someone other than the PIC",IF(BH582=1,"INVALID – result not yet available (awaiting / TBC)",IF(AND(AQ582=1,OR(OR(LEN(AY582)&lt;3,ISNUMBER(MATCH(AY582,L_Placeholder,0))),BJ582=1)),"INVALID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CA","")&amp;IF(AND(LEN(BA582)&gt;=2,ISNA(MATCH(BA582,L_Placeholder,0)),TRIM(AB582)=""),"INVALID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")))/(LEN(L_PendNeg)+1)),1,0),1)</f>
        <v>0</v>
      </c>
      <c r="BK582" s="61" t="n">
        <f aca="false">IFERROR(IF(SUMPRODUCT((LEN(BF582)-LEN(SUBSTITUTE(BF582," "&amp;L_PendStrict&amp;" "," ")))/(LEN(L_PendStrict)+1))&gt;SUMPRODUCT((LEN(BF582)-LEN(SUBSTITUTE(BF582," "&amp;L_PendNeg&amp;" "," ")))/(LEN(L_PendNeg)+1)),1,0),1)</f>
        <v>0</v>
      </c>
      <c r="BL582" s="61" t="n">
        <f aca="false">IFERROR(IF(OR(SUMPRODUCT(--ISNUMBER(FIND({"0","1","2","3","4","5","6","7","8","9"},Z582)))&gt;0,SUMPRODUCT(--ISNUMBER(SEARCH({"http","www.","\",".pdf",".jpg",".jpeg",".png",".heic",".xls",".doc",".msg",".eml"},Z582)))&gt;0),1,0),0)</f>
        <v>0</v>
      </c>
    </row>
    <row r="583" customFormat="false" ht="39.75" hidden="false" customHeight="true" outlineLevel="0" collapsed="false">
      <c r="A583" s="57" t="s">
        <v>1268</v>
      </c>
      <c r="B583" s="57" t="s">
        <v>293</v>
      </c>
      <c r="C583" s="57" t="str">
        <f aca="false">Flights!$F$22</f>
        <v>MH0052</v>
      </c>
      <c r="D583" s="58" t="n">
        <f aca="false">Flights!$D$22</f>
        <v>46322</v>
      </c>
      <c r="E583" s="57" t="str">
        <f aca="false">Flights!$G$22&amp;"-"&amp;Flights!$H$22</f>
        <v>KUL-KIX</v>
      </c>
      <c r="F583" s="57" t="str">
        <f aca="false">Flights!$K$22</f>
        <v>BC</v>
      </c>
      <c r="G583" s="57" t="s">
        <v>83</v>
      </c>
      <c r="H583" s="57" t="s">
        <v>369</v>
      </c>
      <c r="I583" s="57" t="s">
        <v>370</v>
      </c>
      <c r="J583" s="57" t="s">
        <v>407</v>
      </c>
      <c r="K583" s="67" t="s">
        <v>408</v>
      </c>
      <c r="L583" s="67" t="s">
        <v>409</v>
      </c>
      <c r="M583" s="67"/>
      <c r="N583" s="67" t="s">
        <v>374</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file",IF(BL583=0,"INVALID – evidence needs a traceable reference (number, file name or link)",IF(OR(LEN(AX583)&lt;2,ISNUMBER(MATCH(AX583,L_Placeholder,0))),"INVALID – verifier missing",IF(AX583=AU583,"INVALID – verifier must be someone other than the PIC",IF(BH583=1,"INVALID – result not yet available (awaiting / TBC)",IF(AND(AQ583=1,OR(OR(LEN(AY583)&lt;3,ISNUMBER(MATCH(AY583,L_Placeholder,0))),BJ583=1)),"INVALID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CA","")&amp;IF(AND(LEN(BA583)&gt;=2,ISNA(MATCH(BA583,L_Placeholder,0)),TRIM(AB583)=""),"INVALID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")))/(LEN(L_PendNeg)+1)),1,0),1)</f>
        <v>0</v>
      </c>
      <c r="BK583" s="61" t="n">
        <f aca="false">IFERROR(IF(SUMPRODUCT((LEN(BF583)-LEN(SUBSTITUTE(BF583," "&amp;L_PendStrict&amp;" "," ")))/(LEN(L_PendStrict)+1))&gt;SUMPRODUCT((LEN(BF583)-LEN(SUBSTITUTE(BF583," "&amp;L_PendNeg&amp;" "," ")))/(LEN(L_PendNeg)+1)),1,0),1)</f>
        <v>0</v>
      </c>
      <c r="BL583" s="61" t="n">
        <f aca="false">IFERROR(IF(OR(SUMPRODUCT(--ISNUMBER(FIND({"0","1","2","3","4","5","6","7","8","9"},Z583)))&gt;0,SUMPRODUCT(--ISNUMBER(SEARCH({"http","www.","\",".pdf",".jpg",".jpeg",".png",".heic",".xls",".doc",".msg",".eml"},Z583)))&gt;0),1,0),0)</f>
        <v>0</v>
      </c>
    </row>
    <row r="584" customFormat="false" ht="39.75" hidden="false" customHeight="true" outlineLevel="0" collapsed="false">
      <c r="A584" s="57" t="s">
        <v>1269</v>
      </c>
      <c r="B584" s="57" t="s">
        <v>293</v>
      </c>
      <c r="C584" s="57" t="str">
        <f aca="false">Flights!$F$22</f>
        <v>MH0052</v>
      </c>
      <c r="D584" s="58" t="n">
        <f aca="false">Flights!$D$22</f>
        <v>46322</v>
      </c>
      <c r="E584" s="57" t="str">
        <f aca="false">Flights!$G$22&amp;"-"&amp;Flights!$H$22</f>
        <v>KUL-KIX</v>
      </c>
      <c r="F584" s="57" t="str">
        <f aca="false">Flights!$K$22</f>
        <v>BC</v>
      </c>
      <c r="G584" s="57" t="s">
        <v>411</v>
      </c>
      <c r="H584" s="57" t="s">
        <v>369</v>
      </c>
      <c r="I584" s="57" t="s">
        <v>370</v>
      </c>
      <c r="J584" s="57" t="s">
        <v>412</v>
      </c>
      <c r="K584" s="67"/>
      <c r="L584" s="67" t="s">
        <v>413</v>
      </c>
      <c r="M584" s="67"/>
      <c r="N584" s="67" t="s">
        <v>374</v>
      </c>
      <c r="O584" s="67" t="s">
        <v>414</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file",IF(BL584=0,"INVALID – evidence needs a traceable reference (number, file name or link)",IF(OR(LEN(AX584)&lt;2,ISNUMBER(MATCH(AX584,L_Placeholder,0))),"INVALID – verifier missing",IF(AX584=AU584,"INVALID – verifier must be someone other than the PIC",IF(BH584=1,"INVALID – result not yet available (awaiting / TBC)",IF(AND(AQ584=1,OR(OR(LEN(AY584)&lt;3,ISNUMBER(MATCH(AY584,L_Placeholder,0))),BJ584=1)),"INVALID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CA","")&amp;IF(AND(LEN(BA584)&gt;=2,ISNA(MATCH(BA584,L_Placeholder,0)),TRIM(AB584)=""),"INVALID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")))/(LEN(L_PendNeg)+1)),1,0),1)</f>
        <v>0</v>
      </c>
      <c r="BK584" s="61" t="n">
        <f aca="false">IFERROR(IF(SUMPRODUCT((LEN(BF584)-LEN(SUBSTITUTE(BF584," "&amp;L_PendStrict&amp;" "," ")))/(LEN(L_PendStrict)+1))&gt;SUMPRODUCT((LEN(BF584)-LEN(SUBSTITUTE(BF584," "&amp;L_PendNeg&amp;" "," ")))/(LEN(L_PendNeg)+1)),1,0),1)</f>
        <v>0</v>
      </c>
      <c r="BL584" s="61" t="n">
        <f aca="false">IFERROR(IF(OR(SUMPRODUCT(--ISNUMBER(FIND({"0","1","2","3","4","5","6","7","8","9"},Z584)))&gt;0,SUMPRODUCT(--ISNUMBER(SEARCH({"http","www.","\",".pdf",".jpg",".jpeg",".png",".heic",".xls",".doc",".msg",".eml"},Z584)))&gt;0),1,0),0)</f>
        <v>0</v>
      </c>
    </row>
    <row r="585" customFormat="false" ht="39.75" hidden="false" customHeight="true" outlineLevel="0" collapsed="false">
      <c r="A585" s="57" t="s">
        <v>1270</v>
      </c>
      <c r="B585" s="57" t="s">
        <v>293</v>
      </c>
      <c r="C585" s="57" t="str">
        <f aca="false">Flights!$F$22</f>
        <v>MH0052</v>
      </c>
      <c r="D585" s="58" t="n">
        <f aca="false">Flights!$D$22</f>
        <v>46322</v>
      </c>
      <c r="E585" s="57" t="str">
        <f aca="false">Flights!$G$22&amp;"-"&amp;Flights!$H$22</f>
        <v>KUL-KIX</v>
      </c>
      <c r="F585" s="57" t="str">
        <f aca="false">Flights!$K$22</f>
        <v>BC</v>
      </c>
      <c r="G585" s="57" t="s">
        <v>411</v>
      </c>
      <c r="H585" s="57" t="s">
        <v>369</v>
      </c>
      <c r="I585" s="57" t="s">
        <v>370</v>
      </c>
      <c r="J585" s="57" t="s">
        <v>416</v>
      </c>
      <c r="K585" s="67" t="s">
        <v>417</v>
      </c>
      <c r="L585" s="67" t="s">
        <v>413</v>
      </c>
      <c r="M585" s="67"/>
      <c r="N585" s="67" t="s">
        <v>374</v>
      </c>
      <c r="O585" s="67" t="s">
        <v>414</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file",IF(BL585=0,"INVALID – evidence needs a traceable reference (number, file name or link)",IF(OR(LEN(AX585)&lt;2,ISNUMBER(MATCH(AX585,L_Placeholder,0))),"INVALID – verifier missing",IF(AX585=AU585,"INVALID – verifier must be someone other than the PIC",IF(BH585=1,"INVALID – result not yet available (awaiting / TBC)",IF(AND(AQ585=1,OR(OR(LEN(AY585)&lt;3,ISNUMBER(MATCH(AY585,L_Placeholder,0))),BJ585=1)),"INVALID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CA","")&amp;IF(AND(LEN(BA585)&gt;=2,ISNA(MATCH(BA585,L_Placeholder,0)),TRIM(AB585)=""),"INVALID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")))/(LEN(L_PendNeg)+1)),1,0),1)</f>
        <v>0</v>
      </c>
      <c r="BK585" s="61" t="n">
        <f aca="false">IFERROR(IF(SUMPRODUCT((LEN(BF585)-LEN(SUBSTITUTE(BF585," "&amp;L_PendStrict&amp;" "," ")))/(LEN(L_PendStrict)+1))&gt;SUMPRODUCT((LEN(BF585)-LEN(SUBSTITUTE(BF585," "&amp;L_PendNeg&amp;" "," ")))/(LEN(L_PendNeg)+1)),1,0),1)</f>
        <v>0</v>
      </c>
      <c r="BL585" s="61" t="n">
        <f aca="false">IFERROR(IF(OR(SUMPRODUCT(--ISNUMBER(FIND({"0","1","2","3","4","5","6","7","8","9"},Z585)))&gt;0,SUMPRODUCT(--ISNUMBER(SEARCH({"http","www.","\",".pdf",".jpg",".jpeg",".png",".heic",".xls",".doc",".msg",".eml"},Z585)))&gt;0),1,0),0)</f>
        <v>0</v>
      </c>
    </row>
    <row r="586" customFormat="false" ht="39.75" hidden="false" customHeight="true" outlineLevel="0" collapsed="false">
      <c r="A586" s="57" t="s">
        <v>1271</v>
      </c>
      <c r="B586" s="57" t="s">
        <v>293</v>
      </c>
      <c r="C586" s="57" t="str">
        <f aca="false">Flights!$F$22</f>
        <v>MH0052</v>
      </c>
      <c r="D586" s="58" t="n">
        <f aca="false">Flights!$D$22</f>
        <v>46322</v>
      </c>
      <c r="E586" s="57" t="str">
        <f aca="false">Flights!$G$22&amp;"-"&amp;Flights!$H$22</f>
        <v>KUL-KIX</v>
      </c>
      <c r="F586" s="57" t="str">
        <f aca="false">Flights!$K$22</f>
        <v>BC</v>
      </c>
      <c r="G586" s="57" t="s">
        <v>411</v>
      </c>
      <c r="H586" s="57" t="s">
        <v>369</v>
      </c>
      <c r="I586" s="57" t="s">
        <v>419</v>
      </c>
      <c r="J586" s="57" t="s">
        <v>420</v>
      </c>
      <c r="K586" s="67"/>
      <c r="L586" s="67" t="s">
        <v>413</v>
      </c>
      <c r="M586" s="67"/>
      <c r="N586" s="67" t="s">
        <v>374</v>
      </c>
      <c r="O586" s="67" t="s">
        <v>414</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file",IF(BL586=0,"INVALID – evidence needs a traceable reference (number, file name or link)",IF(OR(LEN(AX586)&lt;2,ISNUMBER(MATCH(AX586,L_Placeholder,0))),"INVALID – verifier missing",IF(AX586=AU586,"INVALID – verifier must be someone other than the PIC",IF(BH586=1,"INVALID – result not yet available (awaiting / TBC)",IF(AND(AQ586=1,OR(OR(LEN(AY586)&lt;3,ISNUMBER(MATCH(AY586,L_Placeholder,0))),BJ586=1)),"INVALID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CA","")&amp;IF(AND(LEN(BA586)&gt;=2,ISNA(MATCH(BA586,L_Placeholder,0)),TRIM(AB586)=""),"INVALID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")))/(LEN(L_PendNeg)+1)),1,0),1)</f>
        <v>0</v>
      </c>
      <c r="BK586" s="61" t="n">
        <f aca="false">IFERROR(IF(SUMPRODUCT((LEN(BF586)-LEN(SUBSTITUTE(BF586," "&amp;L_PendStrict&amp;" "," ")))/(LEN(L_PendStrict)+1))&gt;SUMPRODUCT((LEN(BF586)-LEN(SUBSTITUTE(BF586," "&amp;L_PendNeg&amp;" "," ")))/(LEN(L_PendNeg)+1)),1,0),1)</f>
        <v>0</v>
      </c>
      <c r="BL586" s="61" t="n">
        <f aca="false">IFERROR(IF(OR(SUMPRODUCT(--ISNUMBER(FIND({"0","1","2","3","4","5","6","7","8","9"},Z586)))&gt;0,SUMPRODUCT(--ISNUMBER(SEARCH({"http","www.","\",".pdf",".jpg",".jpeg",".png",".heic",".xls",".doc",".msg",".eml"},Z586)))&gt;0),1,0),0)</f>
        <v>0</v>
      </c>
    </row>
    <row r="587" customFormat="false" ht="39.75" hidden="false" customHeight="true" outlineLevel="0" collapsed="false">
      <c r="A587" s="57" t="s">
        <v>1272</v>
      </c>
      <c r="B587" s="57" t="s">
        <v>293</v>
      </c>
      <c r="C587" s="57" t="str">
        <f aca="false">Flights!$F$22</f>
        <v>MH0052</v>
      </c>
      <c r="D587" s="58" t="n">
        <f aca="false">Flights!$D$22</f>
        <v>46322</v>
      </c>
      <c r="E587" s="57" t="str">
        <f aca="false">Flights!$G$22&amp;"-"&amp;Flights!$H$22</f>
        <v>KUL-KIX</v>
      </c>
      <c r="F587" s="57" t="str">
        <f aca="false">Flights!$K$22</f>
        <v>BC</v>
      </c>
      <c r="G587" s="57" t="s">
        <v>411</v>
      </c>
      <c r="H587" s="57" t="s">
        <v>369</v>
      </c>
      <c r="I587" s="57" t="s">
        <v>419</v>
      </c>
      <c r="J587" s="57" t="s">
        <v>422</v>
      </c>
      <c r="K587" s="67"/>
      <c r="L587" s="67" t="s">
        <v>413</v>
      </c>
      <c r="M587" s="67"/>
      <c r="N587" s="67" t="s">
        <v>374</v>
      </c>
      <c r="O587" s="67" t="s">
        <v>414</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file",IF(BL587=0,"INVALID – evidence needs a traceable reference (number, file name or link)",IF(OR(LEN(AX587)&lt;2,ISNUMBER(MATCH(AX587,L_Placeholder,0))),"INVALID – verifier missing",IF(AX587=AU587,"INVALID – verifier must be someone other than the PIC",IF(BH587=1,"INVALID – result not yet available (awaiting / TBC)",IF(AND(AQ587=1,OR(OR(LEN(AY587)&lt;3,ISNUMBER(MATCH(AY587,L_Placeholder,0))),BJ587=1)),"INVALID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CA","")&amp;IF(AND(LEN(BA587)&gt;=2,ISNA(MATCH(BA587,L_Placeholder,0)),TRIM(AB587)=""),"INVALID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")))/(LEN(L_PendNeg)+1)),1,0),1)</f>
        <v>0</v>
      </c>
      <c r="BK587" s="61" t="n">
        <f aca="false">IFERROR(IF(SUMPRODUCT((LEN(BF587)-LEN(SUBSTITUTE(BF587," "&amp;L_PendStrict&amp;" "," ")))/(LEN(L_PendStrict)+1))&gt;SUMPRODUCT((LEN(BF587)-LEN(SUBSTITUTE(BF587," "&amp;L_PendNeg&amp;" "," ")))/(LEN(L_PendNeg)+1)),1,0),1)</f>
        <v>0</v>
      </c>
      <c r="BL587" s="61" t="n">
        <f aca="false">IFERROR(IF(OR(SUMPRODUCT(--ISNUMBER(FIND({"0","1","2","3","4","5","6","7","8","9"},Z587)))&gt;0,SUMPRODUCT(--ISNUMBER(SEARCH({"http","www.","\",".pdf",".jpg",".jpeg",".png",".heic",".xls",".doc",".msg",".eml"},Z587)))&gt;0),1,0),0)</f>
        <v>0</v>
      </c>
    </row>
    <row r="588" customFormat="false" ht="39.75" hidden="false" customHeight="true" outlineLevel="0" collapsed="false">
      <c r="A588" s="57" t="s">
        <v>1273</v>
      </c>
      <c r="B588" s="57" t="s">
        <v>293</v>
      </c>
      <c r="C588" s="57" t="str">
        <f aca="false">Flights!$F$22</f>
        <v>MH0052</v>
      </c>
      <c r="D588" s="58" t="n">
        <f aca="false">Flights!$D$22</f>
        <v>46322</v>
      </c>
      <c r="E588" s="57" t="str">
        <f aca="false">Flights!$G$22&amp;"-"&amp;Flights!$H$22</f>
        <v>KUL-KIX</v>
      </c>
      <c r="F588" s="57" t="str">
        <f aca="false">Flights!$K$22</f>
        <v>BC</v>
      </c>
      <c r="G588" s="57" t="s">
        <v>411</v>
      </c>
      <c r="H588" s="57" t="s">
        <v>369</v>
      </c>
      <c r="I588" s="57" t="s">
        <v>419</v>
      </c>
      <c r="J588" s="57" t="s">
        <v>424</v>
      </c>
      <c r="K588" s="67"/>
      <c r="L588" s="67" t="s">
        <v>413</v>
      </c>
      <c r="M588" s="67"/>
      <c r="N588" s="67" t="s">
        <v>374</v>
      </c>
      <c r="O588" s="67" t="s">
        <v>414</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file",IF(BL588=0,"INVALID – evidence needs a traceable reference (number, file name or link)",IF(OR(LEN(AX588)&lt;2,ISNUMBER(MATCH(AX588,L_Placeholder,0))),"INVALID – verifier missing",IF(AX588=AU588,"INVALID – verifier must be someone other than the PIC",IF(BH588=1,"INVALID – result not yet available (awaiting / TBC)",IF(AND(AQ588=1,OR(OR(LEN(AY588)&lt;3,ISNUMBER(MATCH(AY588,L_Placeholder,0))),BJ588=1)),"INVALID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CA","")&amp;IF(AND(LEN(BA588)&gt;=2,ISNA(MATCH(BA588,L_Placeholder,0)),TRIM(AB588)=""),"INVALID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")))/(LEN(L_PendNeg)+1)),1,0),1)</f>
        <v>0</v>
      </c>
      <c r="BK588" s="61" t="n">
        <f aca="false">IFERROR(IF(SUMPRODUCT((LEN(BF588)-LEN(SUBSTITUTE(BF588," "&amp;L_PendStrict&amp;" "," ")))/(LEN(L_PendStrict)+1))&gt;SUMPRODUCT((LEN(BF588)-LEN(SUBSTITUTE(BF588," "&amp;L_PendNeg&amp;" "," ")))/(LEN(L_PendNeg)+1)),1,0),1)</f>
        <v>0</v>
      </c>
      <c r="BL588" s="61" t="n">
        <f aca="false">IFERROR(IF(OR(SUMPRODUCT(--ISNUMBER(FIND({"0","1","2","3","4","5","6","7","8","9"},Z588)))&gt;0,SUMPRODUCT(--ISNUMBER(SEARCH({"http","www.","\",".pdf",".jpg",".jpeg",".png",".heic",".xls",".doc",".msg",".eml"},Z588)))&gt;0),1,0),0)</f>
        <v>0</v>
      </c>
    </row>
    <row r="589" customFormat="false" ht="78.75" hidden="false" customHeight="true" outlineLevel="0" collapsed="false">
      <c r="A589" s="57" t="s">
        <v>1274</v>
      </c>
      <c r="B589" s="57" t="s">
        <v>293</v>
      </c>
      <c r="C589" s="57" t="str">
        <f aca="false">Flights!$F$22</f>
        <v>MH0052</v>
      </c>
      <c r="D589" s="58" t="n">
        <f aca="false">Flights!$D$22</f>
        <v>46322</v>
      </c>
      <c r="E589" s="57" t="str">
        <f aca="false">Flights!$G$22&amp;"-"&amp;Flights!$H$22</f>
        <v>KUL-KIX</v>
      </c>
      <c r="F589" s="57" t="str">
        <f aca="false">Flights!$K$22</f>
        <v>BC</v>
      </c>
      <c r="G589" s="57" t="s">
        <v>411</v>
      </c>
      <c r="H589" s="57" t="s">
        <v>369</v>
      </c>
      <c r="I589" s="57" t="s">
        <v>419</v>
      </c>
      <c r="J589" s="57" t="s">
        <v>426</v>
      </c>
      <c r="K589" s="67" t="s">
        <v>564</v>
      </c>
      <c r="L589" s="67" t="s">
        <v>413</v>
      </c>
      <c r="M589" s="67"/>
      <c r="N589" s="67" t="s">
        <v>374</v>
      </c>
      <c r="O589" s="67" t="s">
        <v>414</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file",IF(BL589=0,"INVALID – evidence needs a traceable reference (number, file name or link)",IF(OR(LEN(AX589)&lt;2,ISNUMBER(MATCH(AX589,L_Placeholder,0))),"INVALID – verifier missing",IF(AX589=AU589,"INVALID – verifier must be someone other than the PIC",IF(BH589=1,"INVALID – result not yet available (awaiting / TBC)",IF(AND(AQ589=1,OR(OR(LEN(AY589)&lt;3,ISNUMBER(MATCH(AY589,L_Placeholder,0))),BJ589=1)),"INVALID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CA","")&amp;IF(AND(LEN(BA589)&gt;=2,ISNA(MATCH(BA589,L_Placeholder,0)),TRIM(AB589)=""),"INVALID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")))/(LEN(L_PendNeg)+1)),1,0),1)</f>
        <v>0</v>
      </c>
      <c r="BK589" s="61" t="n">
        <f aca="false">IFERROR(IF(SUMPRODUCT((LEN(BF589)-LEN(SUBSTITUTE(BF589," "&amp;L_PendStrict&amp;" "," ")))/(LEN(L_PendStrict)+1))&gt;SUMPRODUCT((LEN(BF589)-LEN(SUBSTITUTE(BF589," "&amp;L_PendNeg&amp;" "," ")))/(LEN(L_PendNeg)+1)),1,0),1)</f>
        <v>0</v>
      </c>
      <c r="BL589" s="61" t="n">
        <f aca="false">IFERROR(IF(OR(SUMPRODUCT(--ISNUMBER(FIND({"0","1","2","3","4","5","6","7","8","9"},Z589)))&gt;0,SUMPRODUCT(--ISNUMBER(SEARCH({"http","www.","\",".pdf",".jpg",".jpeg",".png",".heic",".xls",".doc",".msg",".eml"},Z589)))&gt;0),1,0),0)</f>
        <v>0</v>
      </c>
    </row>
    <row r="590" customFormat="false" ht="39.75" hidden="false" customHeight="true" outlineLevel="0" collapsed="false">
      <c r="A590" s="57" t="s">
        <v>1275</v>
      </c>
      <c r="B590" s="57" t="s">
        <v>293</v>
      </c>
      <c r="C590" s="57" t="str">
        <f aca="false">Flights!$F$22</f>
        <v>MH0052</v>
      </c>
      <c r="D590" s="58" t="n">
        <f aca="false">Flights!$D$22</f>
        <v>46322</v>
      </c>
      <c r="E590" s="57" t="str">
        <f aca="false">Flights!$G$22&amp;"-"&amp;Flights!$H$22</f>
        <v>KUL-KIX</v>
      </c>
      <c r="F590" s="57" t="str">
        <f aca="false">Flights!$K$22</f>
        <v>BC</v>
      </c>
      <c r="G590" s="57" t="s">
        <v>411</v>
      </c>
      <c r="H590" s="57" t="s">
        <v>369</v>
      </c>
      <c r="I590" s="57" t="s">
        <v>419</v>
      </c>
      <c r="J590" s="57" t="s">
        <v>429</v>
      </c>
      <c r="K590" s="67"/>
      <c r="L590" s="67" t="s">
        <v>413</v>
      </c>
      <c r="M590" s="67"/>
      <c r="N590" s="67" t="s">
        <v>374</v>
      </c>
      <c r="O590" s="67" t="s">
        <v>414</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file",IF(BL590=0,"INVALID – evidence needs a traceable reference (number, file name or link)",IF(OR(LEN(AX590)&lt;2,ISNUMBER(MATCH(AX590,L_Placeholder,0))),"INVALID – verifier missing",IF(AX590=AU590,"INVALID – verifier must be someone other than the PIC",IF(BH590=1,"INVALID – result not yet available (awaiting / TBC)",IF(AND(AQ590=1,OR(OR(LEN(AY590)&lt;3,ISNUMBER(MATCH(AY590,L_Placeholder,0))),BJ590=1)),"INVALID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CA","")&amp;IF(AND(LEN(BA590)&gt;=2,ISNA(MATCH(BA590,L_Placeholder,0)),TRIM(AB590)=""),"INVALID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")))/(LEN(L_PendNeg)+1)),1,0),1)</f>
        <v>0</v>
      </c>
      <c r="BK590" s="61" t="n">
        <f aca="false">IFERROR(IF(SUMPRODUCT((LEN(BF590)-LEN(SUBSTITUTE(BF590," "&amp;L_PendStrict&amp;" "," ")))/(LEN(L_PendStrict)+1))&gt;SUMPRODUCT((LEN(BF590)-LEN(SUBSTITUTE(BF590," "&amp;L_PendNeg&amp;" "," ")))/(LEN(L_PendNeg)+1)),1,0),1)</f>
        <v>0</v>
      </c>
      <c r="BL590" s="61" t="n">
        <f aca="false">IFERROR(IF(OR(SUMPRODUCT(--ISNUMBER(FIND({"0","1","2","3","4","5","6","7","8","9"},Z590)))&gt;0,SUMPRODUCT(--ISNUMBER(SEARCH({"http","www.","\",".pdf",".jpg",".jpeg",".png",".heic",".xls",".doc",".msg",".eml"},Z590)))&gt;0),1,0),0)</f>
        <v>0</v>
      </c>
    </row>
    <row r="591" customFormat="false" ht="39.75" hidden="false" customHeight="true" outlineLevel="0" collapsed="false">
      <c r="A591" s="57" t="s">
        <v>1276</v>
      </c>
      <c r="B591" s="57" t="s">
        <v>293</v>
      </c>
      <c r="C591" s="57" t="str">
        <f aca="false">Flights!$F$22</f>
        <v>MH0052</v>
      </c>
      <c r="D591" s="58" t="n">
        <f aca="false">Flights!$D$22</f>
        <v>46322</v>
      </c>
      <c r="E591" s="57" t="str">
        <f aca="false">Flights!$G$22&amp;"-"&amp;Flights!$H$22</f>
        <v>KUL-KIX</v>
      </c>
      <c r="F591" s="57" t="str">
        <f aca="false">Flights!$K$22</f>
        <v>BC</v>
      </c>
      <c r="G591" s="57" t="s">
        <v>411</v>
      </c>
      <c r="H591" s="57" t="s">
        <v>369</v>
      </c>
      <c r="I591" s="57" t="s">
        <v>431</v>
      </c>
      <c r="J591" s="57" t="s">
        <v>594</v>
      </c>
      <c r="K591" s="67" t="s">
        <v>492</v>
      </c>
      <c r="L591" s="67" t="s">
        <v>1277</v>
      </c>
      <c r="M591" s="67" t="s">
        <v>187</v>
      </c>
      <c r="N591" s="67" t="s">
        <v>374</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file",IF(BL591=0,"INVALID – evidence needs a traceable reference (number, file name or link)",IF(OR(LEN(AX591)&lt;2,ISNUMBER(MATCH(AX591,L_Placeholder,0))),"INVALID – verifier missing",IF(AX591=AU591,"INVALID – verifier must be someone other than the PIC",IF(BH591=1,"INVALID – result not yet available (awaiting / TBC)",IF(AND(AQ591=1,OR(OR(LEN(AY591)&lt;3,ISNUMBER(MATCH(AY591,L_Placeholder,0))),BJ591=1)),"INVALID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CA","")&amp;IF(AND(LEN(BA591)&gt;=2,ISNA(MATCH(BA591,L_Placeholder,0)),TRIM(AB591)=""),"INVALID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")))/(LEN(L_PendNeg)+1)),1,0),1)</f>
        <v>0</v>
      </c>
      <c r="BK591" s="61" t="n">
        <f aca="false">IFERROR(IF(SUMPRODUCT((LEN(BF591)-LEN(SUBSTITUTE(BF591," "&amp;L_PendStrict&amp;" "," ")))/(LEN(L_PendStrict)+1))&gt;SUMPRODUCT((LEN(BF591)-LEN(SUBSTITUTE(BF591," "&amp;L_PendNeg&amp;" "," ")))/(LEN(L_PendNeg)+1)),1,0),1)</f>
        <v>0</v>
      </c>
      <c r="BL591" s="61" t="n">
        <f aca="false">IFERROR(IF(OR(SUMPRODUCT(--ISNUMBER(FIND({"0","1","2","3","4","5","6","7","8","9"},Z591)))&gt;0,SUMPRODUCT(--ISNUMBER(SEARCH({"http","www.","\",".pdf",".jpg",".jpeg",".png",".heic",".xls",".doc",".msg",".eml"},Z591)))&gt;0),1,0),0)</f>
        <v>0</v>
      </c>
    </row>
    <row r="592" customFormat="false" ht="41.25" hidden="false" customHeight="true" outlineLevel="0" collapsed="false">
      <c r="A592" s="57" t="s">
        <v>1278</v>
      </c>
      <c r="B592" s="57" t="s">
        <v>293</v>
      </c>
      <c r="C592" s="57" t="str">
        <f aca="false">Flights!$F$22</f>
        <v>MH0052</v>
      </c>
      <c r="D592" s="58" t="n">
        <f aca="false">Flights!$D$22</f>
        <v>46322</v>
      </c>
      <c r="E592" s="57" t="str">
        <f aca="false">Flights!$G$22&amp;"-"&amp;Flights!$H$22</f>
        <v>KUL-KIX</v>
      </c>
      <c r="F592" s="57" t="str">
        <f aca="false">Flights!$K$22</f>
        <v>BC</v>
      </c>
      <c r="G592" s="57" t="s">
        <v>411</v>
      </c>
      <c r="H592" s="57" t="s">
        <v>369</v>
      </c>
      <c r="I592" s="57" t="s">
        <v>490</v>
      </c>
      <c r="J592" s="57" t="s">
        <v>491</v>
      </c>
      <c r="K592" s="67" t="s">
        <v>492</v>
      </c>
      <c r="L592" s="67" t="s">
        <v>1279</v>
      </c>
      <c r="M592" s="67" t="s">
        <v>442</v>
      </c>
      <c r="N592" s="67" t="s">
        <v>374</v>
      </c>
      <c r="O592" s="67" t="s">
        <v>494</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file",IF(BL592=0,"INVALID – evidence needs a traceable reference (number, file name or link)",IF(OR(LEN(AX592)&lt;2,ISNUMBER(MATCH(AX592,L_Placeholder,0))),"INVALID – verifier missing",IF(AX592=AU592,"INVALID – verifier must be someone other than the PIC",IF(BH592=1,"INVALID – result not yet available (awaiting / TBC)",IF(AND(AQ592=1,OR(OR(LEN(AY592)&lt;3,ISNUMBER(MATCH(AY592,L_Placeholder,0))),BJ592=1)),"INVALID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CA","")&amp;IF(AND(LEN(BA592)&gt;=2,ISNA(MATCH(BA592,L_Placeholder,0)),TRIM(AB592)=""),"INVALID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")))/(LEN(L_PendNeg)+1)),1,0),1)</f>
        <v>0</v>
      </c>
      <c r="BK592" s="61" t="n">
        <f aca="false">IFERROR(IF(SUMPRODUCT((LEN(BF592)-LEN(SUBSTITUTE(BF592," "&amp;L_PendStrict&amp;" "," ")))/(LEN(L_PendStrict)+1))&gt;SUMPRODUCT((LEN(BF592)-LEN(SUBSTITUTE(BF592," "&amp;L_PendNeg&amp;" "," ")))/(LEN(L_PendNeg)+1)),1,0),1)</f>
        <v>0</v>
      </c>
      <c r="BL592" s="61" t="n">
        <f aca="false">IFERROR(IF(OR(SUMPRODUCT(--ISNUMBER(FIND({"0","1","2","3","4","5","6","7","8","9"},Z592)))&gt;0,SUMPRODUCT(--ISNUMBER(SEARCH({"http","www.","\",".pdf",".jpg",".jpeg",".png",".heic",".xls",".doc",".msg",".eml"},Z592)))&gt;0),1,0),0)</f>
        <v>0</v>
      </c>
    </row>
    <row r="593" customFormat="false" ht="41.25" hidden="false" customHeight="true" outlineLevel="0" collapsed="false">
      <c r="A593" s="57" t="s">
        <v>1280</v>
      </c>
      <c r="B593" s="57" t="s">
        <v>293</v>
      </c>
      <c r="C593" s="57" t="str">
        <f aca="false">Flights!$F$22</f>
        <v>MH0052</v>
      </c>
      <c r="D593" s="58" t="n">
        <f aca="false">Flights!$D$22</f>
        <v>46322</v>
      </c>
      <c r="E593" s="57" t="str">
        <f aca="false">Flights!$G$22&amp;"-"&amp;Flights!$H$22</f>
        <v>KUL-KIX</v>
      </c>
      <c r="F593" s="57" t="str">
        <f aca="false">Flights!$K$22</f>
        <v>BC</v>
      </c>
      <c r="G593" s="57" t="s">
        <v>411</v>
      </c>
      <c r="H593" s="57" t="s">
        <v>369</v>
      </c>
      <c r="I593" s="57" t="s">
        <v>490</v>
      </c>
      <c r="J593" s="57" t="s">
        <v>496</v>
      </c>
      <c r="K593" s="67" t="s">
        <v>492</v>
      </c>
      <c r="L593" s="67" t="s">
        <v>1281</v>
      </c>
      <c r="M593" s="67" t="s">
        <v>442</v>
      </c>
      <c r="N593" s="67" t="s">
        <v>374</v>
      </c>
      <c r="O593" s="67" t="s">
        <v>494</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file",IF(BL593=0,"INVALID – evidence needs a traceable reference (number, file name or link)",IF(OR(LEN(AX593)&lt;2,ISNUMBER(MATCH(AX593,L_Placeholder,0))),"INVALID – verifier missing",IF(AX593=AU593,"INVALID – verifier must be someone other than the PIC",IF(BH593=1,"INVALID – result not yet available (awaiting / TBC)",IF(AND(AQ593=1,OR(OR(LEN(AY593)&lt;3,ISNUMBER(MATCH(AY593,L_Placeholder,0))),BJ593=1)),"INVALID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CA","")&amp;IF(AND(LEN(BA593)&gt;=2,ISNA(MATCH(BA593,L_Placeholder,0)),TRIM(AB593)=""),"INVALID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")))/(LEN(L_PendNeg)+1)),1,0),1)</f>
        <v>0</v>
      </c>
      <c r="BK593" s="61" t="n">
        <f aca="false">IFERROR(IF(SUMPRODUCT((LEN(BF593)-LEN(SUBSTITUTE(BF593," "&amp;L_PendStrict&amp;" "," ")))/(LEN(L_PendStrict)+1))&gt;SUMPRODUCT((LEN(BF593)-LEN(SUBSTITUTE(BF593," "&amp;L_PendNeg&amp;" "," ")))/(LEN(L_PendNeg)+1)),1,0),1)</f>
        <v>0</v>
      </c>
      <c r="BL593" s="61" t="n">
        <f aca="false">IFERROR(IF(OR(SUMPRODUCT(--ISNUMBER(FIND({"0","1","2","3","4","5","6","7","8","9"},Z593)))&gt;0,SUMPRODUCT(--ISNUMBER(SEARCH({"http","www.","\",".pdf",".jpg",".jpeg",".png",".heic",".xls",".doc",".msg",".eml"},Z593)))&gt;0),1,0),0)</f>
        <v>0</v>
      </c>
    </row>
    <row r="594" customFormat="false" ht="41.25" hidden="false" customHeight="true" outlineLevel="0" collapsed="false">
      <c r="A594" s="57" t="s">
        <v>1282</v>
      </c>
      <c r="B594" s="57" t="s">
        <v>293</v>
      </c>
      <c r="C594" s="57" t="str">
        <f aca="false">Flights!$F$22</f>
        <v>MH0052</v>
      </c>
      <c r="D594" s="58" t="n">
        <f aca="false">Flights!$D$22</f>
        <v>46322</v>
      </c>
      <c r="E594" s="57" t="str">
        <f aca="false">Flights!$G$22&amp;"-"&amp;Flights!$H$22</f>
        <v>KUL-KIX</v>
      </c>
      <c r="F594" s="57" t="str">
        <f aca="false">Flights!$K$22</f>
        <v>BC</v>
      </c>
      <c r="G594" s="57" t="s">
        <v>411</v>
      </c>
      <c r="H594" s="57" t="s">
        <v>369</v>
      </c>
      <c r="I594" s="57" t="s">
        <v>490</v>
      </c>
      <c r="J594" s="57" t="s">
        <v>499</v>
      </c>
      <c r="K594" s="67" t="s">
        <v>492</v>
      </c>
      <c r="L594" s="67" t="s">
        <v>1283</v>
      </c>
      <c r="M594" s="67" t="s">
        <v>442</v>
      </c>
      <c r="N594" s="67" t="s">
        <v>374</v>
      </c>
      <c r="O594" s="67" t="s">
        <v>494</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file",IF(BL594=0,"INVALID – evidence needs a traceable reference (number, file name or link)",IF(OR(LEN(AX594)&lt;2,ISNUMBER(MATCH(AX594,L_Placeholder,0))),"INVALID – verifier missing",IF(AX594=AU594,"INVALID – verifier must be someone other than the PIC",IF(BH594=1,"INVALID – result not yet available (awaiting / TBC)",IF(AND(AQ594=1,OR(OR(LEN(AY594)&lt;3,ISNUMBER(MATCH(AY594,L_Placeholder,0))),BJ594=1)),"INVALID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CA","")&amp;IF(AND(LEN(BA594)&gt;=2,ISNA(MATCH(BA594,L_Placeholder,0)),TRIM(AB594)=""),"INVALID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")))/(LEN(L_PendNeg)+1)),1,0),1)</f>
        <v>0</v>
      </c>
      <c r="BK594" s="61" t="n">
        <f aca="false">IFERROR(IF(SUMPRODUCT((LEN(BF594)-LEN(SUBSTITUTE(BF594," "&amp;L_PendStrict&amp;" "," ")))/(LEN(L_PendStrict)+1))&gt;SUMPRODUCT((LEN(BF594)-LEN(SUBSTITUTE(BF594," "&amp;L_PendNeg&amp;" "," ")))/(LEN(L_PendNeg)+1)),1,0),1)</f>
        <v>0</v>
      </c>
      <c r="BL594" s="61" t="n">
        <f aca="false">IFERROR(IF(OR(SUMPRODUCT(--ISNUMBER(FIND({"0","1","2","3","4","5","6","7","8","9"},Z594)))&gt;0,SUMPRODUCT(--ISNUMBER(SEARCH({"http","www.","\",".pdf",".jpg",".jpeg",".png",".heic",".xls",".doc",".msg",".eml"},Z594)))&gt;0),1,0),0)</f>
        <v>0</v>
      </c>
    </row>
    <row r="595" customFormat="false" ht="41.25" hidden="false" customHeight="true" outlineLevel="0" collapsed="false">
      <c r="A595" s="57" t="s">
        <v>1284</v>
      </c>
      <c r="B595" s="57" t="s">
        <v>293</v>
      </c>
      <c r="C595" s="57" t="str">
        <f aca="false">Flights!$F$22</f>
        <v>MH0052</v>
      </c>
      <c r="D595" s="58" t="n">
        <f aca="false">Flights!$D$22</f>
        <v>46322</v>
      </c>
      <c r="E595" s="57" t="str">
        <f aca="false">Flights!$G$22&amp;"-"&amp;Flights!$H$22</f>
        <v>KUL-KIX</v>
      </c>
      <c r="F595" s="57" t="str">
        <f aca="false">Flights!$K$22</f>
        <v>BC</v>
      </c>
      <c r="G595" s="57" t="s">
        <v>411</v>
      </c>
      <c r="H595" s="57" t="s">
        <v>369</v>
      </c>
      <c r="I595" s="57" t="s">
        <v>490</v>
      </c>
      <c r="J595" s="57" t="s">
        <v>502</v>
      </c>
      <c r="K595" s="67" t="s">
        <v>492</v>
      </c>
      <c r="L595" s="67" t="s">
        <v>1285</v>
      </c>
      <c r="M595" s="67" t="s">
        <v>442</v>
      </c>
      <c r="N595" s="67" t="s">
        <v>374</v>
      </c>
      <c r="O595" s="67" t="s">
        <v>494</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file",IF(BL595=0,"INVALID – evidence needs a traceable reference (number, file name or link)",IF(OR(LEN(AX595)&lt;2,ISNUMBER(MATCH(AX595,L_Placeholder,0))),"INVALID – verifier missing",IF(AX595=AU595,"INVALID – verifier must be someone other than the PIC",IF(BH595=1,"INVALID – result not yet available (awaiting / TBC)",IF(AND(AQ595=1,OR(OR(LEN(AY595)&lt;3,ISNUMBER(MATCH(AY595,L_Placeholder,0))),BJ595=1)),"INVALID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CA","")&amp;IF(AND(LEN(BA595)&gt;=2,ISNA(MATCH(BA595,L_Placeholder,0)),TRIM(AB595)=""),"INVALID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")))/(LEN(L_PendNeg)+1)),1,0),1)</f>
        <v>0</v>
      </c>
      <c r="BK595" s="61" t="n">
        <f aca="false">IFERROR(IF(SUMPRODUCT((LEN(BF595)-LEN(SUBSTITUTE(BF595," "&amp;L_PendStrict&amp;" "," ")))/(LEN(L_PendStrict)+1))&gt;SUMPRODUCT((LEN(BF595)-LEN(SUBSTITUTE(BF595," "&amp;L_PendNeg&amp;" "," ")))/(LEN(L_PendNeg)+1)),1,0),1)</f>
        <v>0</v>
      </c>
      <c r="BL595" s="61" t="n">
        <f aca="false">IFERROR(IF(OR(SUMPRODUCT(--ISNUMBER(FIND({"0","1","2","3","4","5","6","7","8","9"},Z595)))&gt;0,SUMPRODUCT(--ISNUMBER(SEARCH({"http","www.","\",".pdf",".jpg",".jpeg",".png",".heic",".xls",".doc",".msg",".eml"},Z595)))&gt;0),1,0),0)</f>
        <v>0</v>
      </c>
    </row>
    <row r="596" customFormat="false" ht="41.25" hidden="false" customHeight="true" outlineLevel="0" collapsed="false">
      <c r="A596" s="57" t="s">
        <v>1286</v>
      </c>
      <c r="B596" s="57" t="s">
        <v>293</v>
      </c>
      <c r="C596" s="57" t="str">
        <f aca="false">Flights!$F$22</f>
        <v>MH0052</v>
      </c>
      <c r="D596" s="58" t="n">
        <f aca="false">Flights!$D$22</f>
        <v>46322</v>
      </c>
      <c r="E596" s="57" t="str">
        <f aca="false">Flights!$G$22&amp;"-"&amp;Flights!$H$22</f>
        <v>KUL-KIX</v>
      </c>
      <c r="F596" s="57" t="str">
        <f aca="false">Flights!$K$22</f>
        <v>BC</v>
      </c>
      <c r="G596" s="57" t="s">
        <v>411</v>
      </c>
      <c r="H596" s="57" t="s">
        <v>369</v>
      </c>
      <c r="I596" s="57" t="s">
        <v>490</v>
      </c>
      <c r="J596" s="57" t="s">
        <v>506</v>
      </c>
      <c r="K596" s="67" t="s">
        <v>492</v>
      </c>
      <c r="L596" s="67" t="s">
        <v>1287</v>
      </c>
      <c r="M596" s="67" t="s">
        <v>442</v>
      </c>
      <c r="N596" s="67" t="s">
        <v>374</v>
      </c>
      <c r="O596" s="67" t="s">
        <v>494</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file",IF(BL596=0,"INVALID – evidence needs a traceable reference (number, file name or link)",IF(OR(LEN(AX596)&lt;2,ISNUMBER(MATCH(AX596,L_Placeholder,0))),"INVALID – verifier missing",IF(AX596=AU596,"INVALID – verifier must be someone other than the PIC",IF(BH596=1,"INVALID – result not yet available (awaiting / TBC)",IF(AND(AQ596=1,OR(OR(LEN(AY596)&lt;3,ISNUMBER(MATCH(AY596,L_Placeholder,0))),BJ596=1)),"INVALID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CA","")&amp;IF(AND(LEN(BA596)&gt;=2,ISNA(MATCH(BA596,L_Placeholder,0)),TRIM(AB596)=""),"INVALID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")))/(LEN(L_PendNeg)+1)),1,0),1)</f>
        <v>0</v>
      </c>
      <c r="BK596" s="61" t="n">
        <f aca="false">IFERROR(IF(SUMPRODUCT((LEN(BF596)-LEN(SUBSTITUTE(BF596," "&amp;L_PendStrict&amp;" "," ")))/(LEN(L_PendStrict)+1))&gt;SUMPRODUCT((LEN(BF596)-LEN(SUBSTITUTE(BF596," "&amp;L_PendNeg&amp;" "," ")))/(LEN(L_PendNeg)+1)),1,0),1)</f>
        <v>0</v>
      </c>
      <c r="BL596" s="61" t="n">
        <f aca="false">IFERROR(IF(OR(SUMPRODUCT(--ISNUMBER(FIND({"0","1","2","3","4","5","6","7","8","9"},Z596)))&gt;0,SUMPRODUCT(--ISNUMBER(SEARCH({"http","www.","\",".pdf",".jpg",".jpeg",".png",".heic",".xls",".doc",".msg",".eml"},Z596)))&gt;0),1,0),0)</f>
        <v>0</v>
      </c>
    </row>
    <row r="597" customFormat="false" ht="54" hidden="false" customHeight="true" outlineLevel="0" collapsed="false">
      <c r="A597" s="57" t="s">
        <v>1288</v>
      </c>
      <c r="B597" s="57" t="s">
        <v>293</v>
      </c>
      <c r="C597" s="57" t="str">
        <f aca="false">Flights!$F$22</f>
        <v>MH0052</v>
      </c>
      <c r="D597" s="58" t="n">
        <f aca="false">Flights!$D$22</f>
        <v>46322</v>
      </c>
      <c r="E597" s="57" t="str">
        <f aca="false">Flights!$G$22&amp;"-"&amp;Flights!$H$22</f>
        <v>KUL-KIX</v>
      </c>
      <c r="F597" s="57" t="str">
        <f aca="false">Flights!$K$22</f>
        <v>BC</v>
      </c>
      <c r="G597" s="57" t="s">
        <v>411</v>
      </c>
      <c r="H597" s="57" t="s">
        <v>369</v>
      </c>
      <c r="I597" s="57" t="s">
        <v>490</v>
      </c>
      <c r="J597" s="57" t="s">
        <v>509</v>
      </c>
      <c r="K597" s="67" t="s">
        <v>607</v>
      </c>
      <c r="L597" s="67" t="s">
        <v>1289</v>
      </c>
      <c r="M597" s="67" t="s">
        <v>442</v>
      </c>
      <c r="N597" s="67" t="s">
        <v>374</v>
      </c>
      <c r="O597" s="67" t="s">
        <v>512</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file",IF(BL597=0,"INVALID – evidence needs a traceable reference (number, file name or link)",IF(OR(LEN(AX597)&lt;2,ISNUMBER(MATCH(AX597,L_Placeholder,0))),"INVALID – verifier missing",IF(AX597=AU597,"INVALID – verifier must be someone other than the PIC",IF(BH597=1,"INVALID – result not yet available (awaiting / TBC)",IF(AND(AQ597=1,OR(OR(LEN(AY597)&lt;3,ISNUMBER(MATCH(AY597,L_Placeholder,0))),BJ597=1)),"INVALID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CA","")&amp;IF(AND(LEN(BA597)&gt;=2,ISNA(MATCH(BA597,L_Placeholder,0)),TRIM(AB597)=""),"INVALID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")))/(LEN(L_PendNeg)+1)),1,0),1)</f>
        <v>0</v>
      </c>
      <c r="BK597" s="61" t="n">
        <f aca="false">IFERROR(IF(SUMPRODUCT((LEN(BF597)-LEN(SUBSTITUTE(BF597," "&amp;L_PendStrict&amp;" "," ")))/(LEN(L_PendStrict)+1))&gt;SUMPRODUCT((LEN(BF597)-LEN(SUBSTITUTE(BF597," "&amp;L_PendNeg&amp;" "," ")))/(LEN(L_PendNeg)+1)),1,0),1)</f>
        <v>0</v>
      </c>
      <c r="BL597" s="61" t="n">
        <f aca="false">IFERROR(IF(OR(SUMPRODUCT(--ISNUMBER(FIND({"0","1","2","3","4","5","6","7","8","9"},Z597)))&gt;0,SUMPRODUCT(--ISNUMBER(SEARCH({"http","www.","\",".pdf",".jpg",".jpeg",".png",".heic",".xls",".doc",".msg",".eml"},Z597)))&gt;0),1,0),0)</f>
        <v>0</v>
      </c>
    </row>
    <row r="598" customFormat="false" ht="41.25" hidden="false" customHeight="true" outlineLevel="0" collapsed="false">
      <c r="A598" s="57" t="s">
        <v>1290</v>
      </c>
      <c r="B598" s="57" t="s">
        <v>293</v>
      </c>
      <c r="C598" s="57" t="str">
        <f aca="false">Flights!$F$22</f>
        <v>MH0052</v>
      </c>
      <c r="D598" s="58" t="n">
        <f aca="false">Flights!$D$22</f>
        <v>46322</v>
      </c>
      <c r="E598" s="57" t="str">
        <f aca="false">Flights!$G$22&amp;"-"&amp;Flights!$H$22</f>
        <v>KUL-KIX</v>
      </c>
      <c r="F598" s="57" t="str">
        <f aca="false">Flights!$K$22</f>
        <v>BC</v>
      </c>
      <c r="G598" s="57" t="s">
        <v>411</v>
      </c>
      <c r="H598" s="57" t="s">
        <v>369</v>
      </c>
      <c r="I598" s="57" t="s">
        <v>490</v>
      </c>
      <c r="J598" s="57" t="s">
        <v>514</v>
      </c>
      <c r="K598" s="67" t="s">
        <v>492</v>
      </c>
      <c r="L598" s="67" t="s">
        <v>1291</v>
      </c>
      <c r="M598" s="67" t="s">
        <v>442</v>
      </c>
      <c r="N598" s="67" t="s">
        <v>374</v>
      </c>
      <c r="O598" s="67" t="s">
        <v>494</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file",IF(BL598=0,"INVALID – evidence needs a traceable reference (number, file name or link)",IF(OR(LEN(AX598)&lt;2,ISNUMBER(MATCH(AX598,L_Placeholder,0))),"INVALID – verifier missing",IF(AX598=AU598,"INVALID – verifier must be someone other than the PIC",IF(BH598=1,"INVALID – result not yet available (awaiting / TBC)",IF(AND(AQ598=1,OR(OR(LEN(AY598)&lt;3,ISNUMBER(MATCH(AY598,L_Placeholder,0))),BJ598=1)),"INVALID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CA","")&amp;IF(AND(LEN(BA598)&gt;=2,ISNA(MATCH(BA598,L_Placeholder,0)),TRIM(AB598)=""),"INVALID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")))/(LEN(L_PendNeg)+1)),1,0),1)</f>
        <v>0</v>
      </c>
      <c r="BK598" s="61" t="n">
        <f aca="false">IFERROR(IF(SUMPRODUCT((LEN(BF598)-LEN(SUBSTITUTE(BF598," "&amp;L_PendStrict&amp;" "," ")))/(LEN(L_PendStrict)+1))&gt;SUMPRODUCT((LEN(BF598)-LEN(SUBSTITUTE(BF598," "&amp;L_PendNeg&amp;" "," ")))/(LEN(L_PendNeg)+1)),1,0),1)</f>
        <v>0</v>
      </c>
      <c r="BL598" s="61" t="n">
        <f aca="false">IFERROR(IF(OR(SUMPRODUCT(--ISNUMBER(FIND({"0","1","2","3","4","5","6","7","8","9"},Z598)))&gt;0,SUMPRODUCT(--ISNUMBER(SEARCH({"http","www.","\",".pdf",".jpg",".jpeg",".png",".heic",".xls",".doc",".msg",".eml"},Z598)))&gt;0),1,0),0)</f>
        <v>0</v>
      </c>
    </row>
    <row r="599" customFormat="false" ht="41.25" hidden="false" customHeight="true" outlineLevel="0" collapsed="false">
      <c r="A599" s="57" t="s">
        <v>1292</v>
      </c>
      <c r="B599" s="57" t="s">
        <v>293</v>
      </c>
      <c r="C599" s="57" t="str">
        <f aca="false">Flights!$F$22</f>
        <v>MH0052</v>
      </c>
      <c r="D599" s="58" t="n">
        <f aca="false">Flights!$D$22</f>
        <v>46322</v>
      </c>
      <c r="E599" s="57" t="str">
        <f aca="false">Flights!$G$22&amp;"-"&amp;Flights!$H$22</f>
        <v>KUL-KIX</v>
      </c>
      <c r="F599" s="57" t="str">
        <f aca="false">Flights!$K$22</f>
        <v>BC</v>
      </c>
      <c r="G599" s="57" t="s">
        <v>411</v>
      </c>
      <c r="H599" s="57" t="s">
        <v>369</v>
      </c>
      <c r="I599" s="57" t="s">
        <v>438</v>
      </c>
      <c r="J599" s="57" t="s">
        <v>517</v>
      </c>
      <c r="K599" s="67" t="s">
        <v>440</v>
      </c>
      <c r="L599" s="67" t="s">
        <v>1293</v>
      </c>
      <c r="M599" s="67" t="s">
        <v>442</v>
      </c>
      <c r="N599" s="67" t="s">
        <v>374</v>
      </c>
      <c r="O599" s="67" t="s">
        <v>494</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file",IF(BL599=0,"INVALID – evidence needs a traceable reference (number, file name or link)",IF(OR(LEN(AX599)&lt;2,ISNUMBER(MATCH(AX599,L_Placeholder,0))),"INVALID – verifier missing",IF(AX599=AU599,"INVALID – verifier must be someone other than the PIC",IF(BH599=1,"INVALID – result not yet available (awaiting / TBC)",IF(AND(AQ599=1,OR(OR(LEN(AY599)&lt;3,ISNUMBER(MATCH(AY599,L_Placeholder,0))),BJ599=1)),"INVALID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CA","")&amp;IF(AND(LEN(BA599)&gt;=2,ISNA(MATCH(BA599,L_Placeholder,0)),TRIM(AB599)=""),"INVALID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")))/(LEN(L_PendNeg)+1)),1,0),1)</f>
        <v>0</v>
      </c>
      <c r="BK599" s="61" t="n">
        <f aca="false">IFERROR(IF(SUMPRODUCT((LEN(BF599)-LEN(SUBSTITUTE(BF599," "&amp;L_PendStrict&amp;" "," ")))/(LEN(L_PendStrict)+1))&gt;SUMPRODUCT((LEN(BF599)-LEN(SUBSTITUTE(BF599," "&amp;L_PendNeg&amp;" "," ")))/(LEN(L_PendNeg)+1)),1,0),1)</f>
        <v>0</v>
      </c>
      <c r="BL599" s="61" t="n">
        <f aca="false">IFERROR(IF(OR(SUMPRODUCT(--ISNUMBER(FIND({"0","1","2","3","4","5","6","7","8","9"},Z599)))&gt;0,SUMPRODUCT(--ISNUMBER(SEARCH({"http","www.","\",".pdf",".jpg",".jpeg",".png",".heic",".xls",".doc",".msg",".eml"},Z599)))&gt;0),1,0),0)</f>
        <v>0</v>
      </c>
    </row>
    <row r="600" customFormat="false" ht="41.25" hidden="false" customHeight="true" outlineLevel="0" collapsed="false">
      <c r="A600" s="57" t="s">
        <v>1294</v>
      </c>
      <c r="B600" s="57" t="s">
        <v>293</v>
      </c>
      <c r="C600" s="57" t="str">
        <f aca="false">Flights!$F$22</f>
        <v>MH0052</v>
      </c>
      <c r="D600" s="58" t="n">
        <f aca="false">Flights!$D$22</f>
        <v>46322</v>
      </c>
      <c r="E600" s="57" t="str">
        <f aca="false">Flights!$G$22&amp;"-"&amp;Flights!$H$22</f>
        <v>KUL-KIX</v>
      </c>
      <c r="F600" s="57" t="str">
        <f aca="false">Flights!$K$22</f>
        <v>BC</v>
      </c>
      <c r="G600" s="57" t="s">
        <v>411</v>
      </c>
      <c r="H600" s="57" t="s">
        <v>369</v>
      </c>
      <c r="I600" s="57" t="s">
        <v>438</v>
      </c>
      <c r="J600" s="57" t="s">
        <v>614</v>
      </c>
      <c r="K600" s="67" t="s">
        <v>440</v>
      </c>
      <c r="L600" s="67" t="s">
        <v>1295</v>
      </c>
      <c r="M600" s="67" t="s">
        <v>442</v>
      </c>
      <c r="N600" s="67" t="s">
        <v>374</v>
      </c>
      <c r="O600" s="67" t="s">
        <v>494</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file",IF(BL600=0,"INVALID – evidence needs a traceable reference (number, file name or link)",IF(OR(LEN(AX600)&lt;2,ISNUMBER(MATCH(AX600,L_Placeholder,0))),"INVALID – verifier missing",IF(AX600=AU600,"INVALID – verifier must be someone other than the PIC",IF(BH600=1,"INVALID – result not yet available (awaiting / TBC)",IF(AND(AQ600=1,OR(OR(LEN(AY600)&lt;3,ISNUMBER(MATCH(AY600,L_Placeholder,0))),BJ600=1)),"INVALID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CA","")&amp;IF(AND(LEN(BA600)&gt;=2,ISNA(MATCH(BA600,L_Placeholder,0)),TRIM(AB600)=""),"INVALID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")))/(LEN(L_PendNeg)+1)),1,0),1)</f>
        <v>0</v>
      </c>
      <c r="BK600" s="61" t="n">
        <f aca="false">IFERROR(IF(SUMPRODUCT((LEN(BF600)-LEN(SUBSTITUTE(BF600," "&amp;L_PendStrict&amp;" "," ")))/(LEN(L_PendStrict)+1))&gt;SUMPRODUCT((LEN(BF600)-LEN(SUBSTITUTE(BF600," "&amp;L_PendNeg&amp;" "," ")))/(LEN(L_PendNeg)+1)),1,0),1)</f>
        <v>0</v>
      </c>
      <c r="BL600" s="61" t="n">
        <f aca="false">IFERROR(IF(OR(SUMPRODUCT(--ISNUMBER(FIND({"0","1","2","3","4","5","6","7","8","9"},Z600)))&gt;0,SUMPRODUCT(--ISNUMBER(SEARCH({"http","www.","\",".pdf",".jpg",".jpeg",".png",".heic",".xls",".doc",".msg",".eml"},Z600)))&gt;0),1,0),0)</f>
        <v>0</v>
      </c>
    </row>
    <row r="601" customFormat="false" ht="41.25" hidden="false" customHeight="true" outlineLevel="0" collapsed="false">
      <c r="A601" s="57" t="s">
        <v>1296</v>
      </c>
      <c r="B601" s="57" t="s">
        <v>293</v>
      </c>
      <c r="C601" s="57" t="str">
        <f aca="false">Flights!$F$22</f>
        <v>MH0052</v>
      </c>
      <c r="D601" s="58" t="n">
        <f aca="false">Flights!$D$22</f>
        <v>46322</v>
      </c>
      <c r="E601" s="57" t="str">
        <f aca="false">Flights!$G$22&amp;"-"&amp;Flights!$H$22</f>
        <v>KUL-KIX</v>
      </c>
      <c r="F601" s="57" t="str">
        <f aca="false">Flights!$K$22</f>
        <v>BC</v>
      </c>
      <c r="G601" s="57" t="s">
        <v>411</v>
      </c>
      <c r="H601" s="57" t="s">
        <v>369</v>
      </c>
      <c r="I601" s="57" t="s">
        <v>438</v>
      </c>
      <c r="J601" s="57" t="s">
        <v>617</v>
      </c>
      <c r="K601" s="67" t="s">
        <v>440</v>
      </c>
      <c r="L601" s="67" t="s">
        <v>1297</v>
      </c>
      <c r="M601" s="67" t="s">
        <v>442</v>
      </c>
      <c r="N601" s="67" t="s">
        <v>374</v>
      </c>
      <c r="O601" s="67" t="s">
        <v>494</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file",IF(BL601=0,"INVALID – evidence needs a traceable reference (number, file name or link)",IF(OR(LEN(AX601)&lt;2,ISNUMBER(MATCH(AX601,L_Placeholder,0))),"INVALID – verifier missing",IF(AX601=AU601,"INVALID – verifier must be someone other than the PIC",IF(BH601=1,"INVALID – result not yet available (awaiting / TBC)",IF(AND(AQ601=1,OR(OR(LEN(AY601)&lt;3,ISNUMBER(MATCH(AY601,L_Placeholder,0))),BJ601=1)),"INVALID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CA","")&amp;IF(AND(LEN(BA601)&gt;=2,ISNA(MATCH(BA601,L_Placeholder,0)),TRIM(AB601)=""),"INVALID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")))/(LEN(L_PendNeg)+1)),1,0),1)</f>
        <v>0</v>
      </c>
      <c r="BK601" s="61" t="n">
        <f aca="false">IFERROR(IF(SUMPRODUCT((LEN(BF601)-LEN(SUBSTITUTE(BF601," "&amp;L_PendStrict&amp;" "," ")))/(LEN(L_PendStrict)+1))&gt;SUMPRODUCT((LEN(BF601)-LEN(SUBSTITUTE(BF601," "&amp;L_PendNeg&amp;" "," ")))/(LEN(L_PendNeg)+1)),1,0),1)</f>
        <v>0</v>
      </c>
      <c r="BL601" s="61" t="n">
        <f aca="false">IFERROR(IF(OR(SUMPRODUCT(--ISNUMBER(FIND({"0","1","2","3","4","5","6","7","8","9"},Z601)))&gt;0,SUMPRODUCT(--ISNUMBER(SEARCH({"http","www.","\",".pdf",".jpg",".jpeg",".png",".heic",".xls",".doc",".msg",".eml"},Z601)))&gt;0),1,0),0)</f>
        <v>0</v>
      </c>
    </row>
    <row r="602" customFormat="false" ht="39.75" hidden="false" customHeight="true" outlineLevel="0" collapsed="false">
      <c r="A602" s="57" t="s">
        <v>1298</v>
      </c>
      <c r="B602" s="57" t="s">
        <v>293</v>
      </c>
      <c r="C602" s="57" t="str">
        <f aca="false">Flights!$F$22</f>
        <v>MH0052</v>
      </c>
      <c r="D602" s="58" t="n">
        <f aca="false">Flights!$D$22</f>
        <v>46322</v>
      </c>
      <c r="E602" s="57" t="str">
        <f aca="false">Flights!$G$22&amp;"-"&amp;Flights!$H$22</f>
        <v>KUL-KIX</v>
      </c>
      <c r="F602" s="57" t="str">
        <f aca="false">Flights!$K$22</f>
        <v>BC</v>
      </c>
      <c r="G602" s="57" t="s">
        <v>411</v>
      </c>
      <c r="H602" s="57" t="s">
        <v>369</v>
      </c>
      <c r="I602" s="57" t="s">
        <v>620</v>
      </c>
      <c r="J602" s="57" t="s">
        <v>621</v>
      </c>
      <c r="K602" s="67" t="s">
        <v>492</v>
      </c>
      <c r="L602" s="67" t="s">
        <v>1299</v>
      </c>
      <c r="M602" s="67" t="s">
        <v>187</v>
      </c>
      <c r="N602" s="67" t="s">
        <v>374</v>
      </c>
      <c r="O602" s="67" t="s">
        <v>623</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file",IF(BL602=0,"INVALID – evidence needs a traceable reference (number, file name or link)",IF(OR(LEN(AX602)&lt;2,ISNUMBER(MATCH(AX602,L_Placeholder,0))),"INVALID – verifier missing",IF(AX602=AU602,"INVALID – verifier must be someone other than the PIC",IF(BH602=1,"INVALID – result not yet available (awaiting / TBC)",IF(AND(AQ602=1,OR(OR(LEN(AY602)&lt;3,ISNUMBER(MATCH(AY602,L_Placeholder,0))),BJ602=1)),"INVALID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CA","")&amp;IF(AND(LEN(BA602)&gt;=2,ISNA(MATCH(BA602,L_Placeholder,0)),TRIM(AB602)=""),"INVALID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")))/(LEN(L_PendNeg)+1)),1,0),1)</f>
        <v>0</v>
      </c>
      <c r="BK602" s="61" t="n">
        <f aca="false">IFERROR(IF(SUMPRODUCT((LEN(BF602)-LEN(SUBSTITUTE(BF602," "&amp;L_PendStrict&amp;" "," ")))/(LEN(L_PendStrict)+1))&gt;SUMPRODUCT((LEN(BF602)-LEN(SUBSTITUTE(BF602," "&amp;L_PendNeg&amp;" "," ")))/(LEN(L_PendNeg)+1)),1,0),1)</f>
        <v>0</v>
      </c>
      <c r="BL602" s="61" t="n">
        <f aca="false">IFERROR(IF(OR(SUMPRODUCT(--ISNUMBER(FIND({"0","1","2","3","4","5","6","7","8","9"},Z602)))&gt;0,SUMPRODUCT(--ISNUMBER(SEARCH({"http","www.","\",".pdf",".jpg",".jpeg",".png",".heic",".xls",".doc",".msg",".eml"},Z602)))&gt;0),1,0),0)</f>
        <v>0</v>
      </c>
    </row>
    <row r="603" customFormat="false" ht="41.25" hidden="false" customHeight="true" outlineLevel="0" collapsed="false">
      <c r="A603" s="57" t="s">
        <v>1300</v>
      </c>
      <c r="B603" s="57" t="s">
        <v>293</v>
      </c>
      <c r="C603" s="57" t="str">
        <f aca="false">Flights!$F$22</f>
        <v>MH0052</v>
      </c>
      <c r="D603" s="58" t="n">
        <f aca="false">Flights!$D$22</f>
        <v>46322</v>
      </c>
      <c r="E603" s="57" t="str">
        <f aca="false">Flights!$G$22&amp;"-"&amp;Flights!$H$22</f>
        <v>KUL-KIX</v>
      </c>
      <c r="F603" s="57" t="str">
        <f aca="false">Flights!$K$22</f>
        <v>BC</v>
      </c>
      <c r="G603" s="57" t="s">
        <v>411</v>
      </c>
      <c r="H603" s="57" t="s">
        <v>369</v>
      </c>
      <c r="I603" s="57" t="s">
        <v>625</v>
      </c>
      <c r="J603" s="57" t="s">
        <v>626</v>
      </c>
      <c r="K603" s="67" t="s">
        <v>1301</v>
      </c>
      <c r="L603" s="67" t="s">
        <v>1302</v>
      </c>
      <c r="M603" s="67" t="s">
        <v>442</v>
      </c>
      <c r="N603" s="67" t="s">
        <v>374</v>
      </c>
      <c r="O603" s="67" t="s">
        <v>1303</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file",IF(BL603=0,"INVALID – evidence needs a traceable reference (number, file name or link)",IF(OR(LEN(AX603)&lt;2,ISNUMBER(MATCH(AX603,L_Placeholder,0))),"INVALID – verifier missing",IF(AX603=AU603,"INVALID – verifier must be someone other than the PIC",IF(BH603=1,"INVALID – result not yet available (awaiting / TBC)",IF(AND(AQ603=1,OR(OR(LEN(AY603)&lt;3,ISNUMBER(MATCH(AY603,L_Placeholder,0))),BJ603=1)),"INVALID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CA","")&amp;IF(AND(LEN(BA603)&gt;=2,ISNA(MATCH(BA603,L_Placeholder,0)),TRIM(AB603)=""),"INVALID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")))/(LEN(L_PendNeg)+1)),1,0),1)</f>
        <v>0</v>
      </c>
      <c r="BK603" s="61" t="n">
        <f aca="false">IFERROR(IF(SUMPRODUCT((LEN(BF603)-LEN(SUBSTITUTE(BF603," "&amp;L_PendStrict&amp;" "," ")))/(LEN(L_PendStrict)+1))&gt;SUMPRODUCT((LEN(BF603)-LEN(SUBSTITUTE(BF603," "&amp;L_PendNeg&amp;" "," ")))/(LEN(L_PendNeg)+1)),1,0),1)</f>
        <v>0</v>
      </c>
      <c r="BL603" s="61" t="n">
        <f aca="false">IFERROR(IF(OR(SUMPRODUCT(--ISNUMBER(FIND({"0","1","2","3","4","5","6","7","8","9"},Z603)))&gt;0,SUMPRODUCT(--ISNUMBER(SEARCH({"http","www.","\",".pdf",".jpg",".jpeg",".png",".heic",".xls",".doc",".msg",".eml"},Z603)))&gt;0),1,0),0)</f>
        <v>0</v>
      </c>
    </row>
    <row r="604" customFormat="false" ht="39.75" hidden="false" customHeight="true" outlineLevel="0" collapsed="false">
      <c r="A604" s="57" t="s">
        <v>1304</v>
      </c>
      <c r="B604" s="57" t="s">
        <v>293</v>
      </c>
      <c r="C604" s="57" t="str">
        <f aca="false">Flights!$F$22</f>
        <v>MH0052</v>
      </c>
      <c r="D604" s="58" t="n">
        <f aca="false">Flights!$D$22</f>
        <v>46322</v>
      </c>
      <c r="E604" s="57" t="str">
        <f aca="false">Flights!$G$22&amp;"-"&amp;Flights!$H$22</f>
        <v>KUL-KIX</v>
      </c>
      <c r="F604" s="57" t="str">
        <f aca="false">Flights!$K$22</f>
        <v>BC</v>
      </c>
      <c r="G604" s="57" t="s">
        <v>450</v>
      </c>
      <c r="H604" s="57" t="s">
        <v>451</v>
      </c>
      <c r="I604" s="57" t="s">
        <v>370</v>
      </c>
      <c r="J604" s="57" t="s">
        <v>452</v>
      </c>
      <c r="K604" s="67" t="s">
        <v>417</v>
      </c>
      <c r="L604" s="67" t="s">
        <v>453</v>
      </c>
      <c r="M604" s="67"/>
      <c r="N604" s="67" t="s">
        <v>374</v>
      </c>
      <c r="O604" s="67" t="s">
        <v>454</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file",IF(BL604=0,"INVALID – evidence needs a traceable reference (number, file name or link)",IF(OR(LEN(AX604)&lt;2,ISNUMBER(MATCH(AX604,L_Placeholder,0))),"INVALID – verifier missing",IF(AX604=AU604,"INVALID – verifier must be someone other than the PIC",IF(BH604=1,"INVALID – result not yet available (awaiting / TBC)",IF(AND(AQ604=1,OR(OR(LEN(AY604)&lt;3,ISNUMBER(MATCH(AY604,L_Placeholder,0))),BJ604=1)),"INVALID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CA","")&amp;IF(AND(LEN(BA604)&gt;=2,ISNA(MATCH(BA604,L_Placeholder,0)),TRIM(AB604)=""),"INVALID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IFERROR(IF(OR(SUMPRODUCT(--ISNUMBER(FIND({"0","1","2","3","4","5","6","7","8","9"},Z604)))&gt;0,SUMPRODUCT(--ISNUMBER(SEARCH({"http","www.","\",".pdf",".jpg",".jpeg",".png",".heic",".xls",".doc",".msg",".eml"},Z604)))&gt;0),1,0),0)</f>
        <v>0</v>
      </c>
    </row>
    <row r="605" customFormat="false" ht="39.75" hidden="false" customHeight="true" outlineLevel="0" collapsed="false">
      <c r="A605" s="57" t="s">
        <v>1305</v>
      </c>
      <c r="B605" s="57" t="s">
        <v>293</v>
      </c>
      <c r="C605" s="57" t="str">
        <f aca="false">Flights!$F$22</f>
        <v>MH0052</v>
      </c>
      <c r="D605" s="58" t="n">
        <f aca="false">Flights!$D$22</f>
        <v>46322</v>
      </c>
      <c r="E605" s="57" t="str">
        <f aca="false">Flights!$G$22&amp;"-"&amp;Flights!$H$22</f>
        <v>KUL-KIX</v>
      </c>
      <c r="F605" s="57" t="str">
        <f aca="false">Flights!$K$22</f>
        <v>BC</v>
      </c>
      <c r="G605" s="57" t="s">
        <v>450</v>
      </c>
      <c r="H605" s="57" t="s">
        <v>451</v>
      </c>
      <c r="I605" s="57" t="s">
        <v>419</v>
      </c>
      <c r="J605" s="57" t="s">
        <v>456</v>
      </c>
      <c r="K605" s="67" t="s">
        <v>417</v>
      </c>
      <c r="L605" s="67" t="s">
        <v>453</v>
      </c>
      <c r="M605" s="67"/>
      <c r="N605" s="67" t="s">
        <v>374</v>
      </c>
      <c r="O605" s="67" t="s">
        <v>454</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file",IF(BL605=0,"INVALID – evidence needs a traceable reference (number, file name or link)",IF(OR(LEN(AX605)&lt;2,ISNUMBER(MATCH(AX605,L_Placeholder,0))),"INVALID – verifier missing",IF(AX605=AU605,"INVALID – verifier must be someone other than the PIC",IF(BH605=1,"INVALID – result not yet available (awaiting / TBC)",IF(AND(AQ605=1,OR(OR(LEN(AY605)&lt;3,ISNUMBER(MATCH(AY605,L_Placeholder,0))),BJ605=1)),"INVALID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CA","")&amp;IF(AND(LEN(BA605)&gt;=2,ISNA(MATCH(BA605,L_Placeholder,0)),TRIM(AB605)=""),"INVALID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IFERROR(IF(OR(SUMPRODUCT(--ISNUMBER(FIND({"0","1","2","3","4","5","6","7","8","9"},Z605)))&gt;0,SUMPRODUCT(--ISNUMBER(SEARCH({"http","www.","\",".pdf",".jpg",".jpeg",".png",".heic",".xls",".doc",".msg",".eml"},Z605)))&gt;0),1,0),0)</f>
        <v>0</v>
      </c>
    </row>
    <row r="606" customFormat="false" ht="39.75" hidden="false" customHeight="true" outlineLevel="0" collapsed="false">
      <c r="A606" s="57" t="s">
        <v>1306</v>
      </c>
      <c r="B606" s="57" t="s">
        <v>293</v>
      </c>
      <c r="C606" s="57" t="str">
        <f aca="false">Flights!$F$22</f>
        <v>MH0052</v>
      </c>
      <c r="D606" s="58" t="n">
        <f aca="false">Flights!$D$22</f>
        <v>46322</v>
      </c>
      <c r="E606" s="57" t="str">
        <f aca="false">Flights!$G$22&amp;"-"&amp;Flights!$H$22</f>
        <v>KUL-KIX</v>
      </c>
      <c r="F606" s="57" t="str">
        <f aca="false">Flights!$K$22</f>
        <v>BC</v>
      </c>
      <c r="G606" s="57" t="s">
        <v>450</v>
      </c>
      <c r="H606" s="57" t="s">
        <v>451</v>
      </c>
      <c r="I606" s="57" t="s">
        <v>431</v>
      </c>
      <c r="J606" s="57" t="s">
        <v>634</v>
      </c>
      <c r="K606" s="67" t="s">
        <v>492</v>
      </c>
      <c r="L606" s="67" t="s">
        <v>1277</v>
      </c>
      <c r="M606" s="67" t="s">
        <v>187</v>
      </c>
      <c r="N606" s="67" t="s">
        <v>374</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file",IF(BL606=0,"INVALID – evidence needs a traceable reference (number, file name or link)",IF(OR(LEN(AX606)&lt;2,ISNUMBER(MATCH(AX606,L_Placeholder,0))),"INVALID – verifier missing",IF(AX606=AU606,"INVALID – verifier must be someone other than the PIC",IF(BH606=1,"INVALID – result not yet available (awaiting / TBC)",IF(AND(AQ606=1,OR(OR(LEN(AY606)&lt;3,ISNUMBER(MATCH(AY606,L_Placeholder,0))),BJ606=1)),"INVALID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CA","")&amp;IF(AND(LEN(BA606)&gt;=2,ISNA(MATCH(BA606,L_Placeholder,0)),TRIM(AB606)=""),"INVALID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IFERROR(IF(OR(SUMPRODUCT(--ISNUMBER(FIND({"0","1","2","3","4","5","6","7","8","9"},Z606)))&gt;0,SUMPRODUCT(--ISNUMBER(SEARCH({"http","www.","\",".pdf",".jpg",".jpeg",".png",".heic",".xls",".doc",".msg",".eml"},Z606)))&gt;0),1,0),0)</f>
        <v>0</v>
      </c>
    </row>
    <row r="607" customFormat="false" ht="39.75" hidden="false" customHeight="true" outlineLevel="0" collapsed="false">
      <c r="A607" s="57" t="s">
        <v>1307</v>
      </c>
      <c r="B607" s="57" t="s">
        <v>293</v>
      </c>
      <c r="C607" s="57" t="str">
        <f aca="false">Flights!$F$22</f>
        <v>MH0052</v>
      </c>
      <c r="D607" s="58" t="n">
        <f aca="false">Flights!$D$22</f>
        <v>46322</v>
      </c>
      <c r="E607" s="57" t="str">
        <f aca="false">Flights!$G$22&amp;"-"&amp;Flights!$H$22</f>
        <v>KUL-KIX</v>
      </c>
      <c r="F607" s="57" t="str">
        <f aca="false">Flights!$K$22</f>
        <v>BC</v>
      </c>
      <c r="G607" s="57" t="s">
        <v>450</v>
      </c>
      <c r="H607" s="57" t="s">
        <v>451</v>
      </c>
      <c r="I607" s="57" t="s">
        <v>490</v>
      </c>
      <c r="J607" s="57" t="s">
        <v>528</v>
      </c>
      <c r="K607" s="67" t="s">
        <v>492</v>
      </c>
      <c r="L607" s="67" t="s">
        <v>1279</v>
      </c>
      <c r="M607" s="67" t="s">
        <v>442</v>
      </c>
      <c r="N607" s="67" t="s">
        <v>374</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file",IF(BL607=0,"INVALID – evidence needs a traceable reference (number, file name or link)",IF(OR(LEN(AX607)&lt;2,ISNUMBER(MATCH(AX607,L_Placeholder,0))),"INVALID – verifier missing",IF(AX607=AU607,"INVALID – verifier must be someone other than the PIC",IF(BH607=1,"INVALID – result not yet available (awaiting / TBC)",IF(AND(AQ607=1,OR(OR(LEN(AY607)&lt;3,ISNUMBER(MATCH(AY607,L_Placeholder,0))),BJ607=1)),"INVALID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CA","")&amp;IF(AND(LEN(BA607)&gt;=2,ISNA(MATCH(BA607,L_Placeholder,0)),TRIM(AB607)=""),"INVALID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IFERROR(IF(OR(SUMPRODUCT(--ISNUMBER(FIND({"0","1","2","3","4","5","6","7","8","9"},Z607)))&gt;0,SUMPRODUCT(--ISNUMBER(SEARCH({"http","www.","\",".pdf",".jpg",".jpeg",".png",".heic",".xls",".doc",".msg",".eml"},Z607)))&gt;0),1,0),0)</f>
        <v>0</v>
      </c>
    </row>
    <row r="608" customFormat="false" ht="39.75" hidden="false" customHeight="true" outlineLevel="0" collapsed="false">
      <c r="A608" s="57" t="s">
        <v>1308</v>
      </c>
      <c r="B608" s="57" t="s">
        <v>293</v>
      </c>
      <c r="C608" s="57" t="str">
        <f aca="false">Flights!$F$22</f>
        <v>MH0052</v>
      </c>
      <c r="D608" s="58" t="n">
        <f aca="false">Flights!$D$22</f>
        <v>46322</v>
      </c>
      <c r="E608" s="57" t="str">
        <f aca="false">Flights!$G$22&amp;"-"&amp;Flights!$H$22</f>
        <v>KUL-KIX</v>
      </c>
      <c r="F608" s="57" t="str">
        <f aca="false">Flights!$K$22</f>
        <v>BC</v>
      </c>
      <c r="G608" s="57" t="s">
        <v>450</v>
      </c>
      <c r="H608" s="57" t="s">
        <v>451</v>
      </c>
      <c r="I608" s="57" t="s">
        <v>490</v>
      </c>
      <c r="J608" s="57" t="s">
        <v>530</v>
      </c>
      <c r="K608" s="67" t="s">
        <v>492</v>
      </c>
      <c r="L608" s="67" t="s">
        <v>1281</v>
      </c>
      <c r="M608" s="67" t="s">
        <v>442</v>
      </c>
      <c r="N608" s="67" t="s">
        <v>374</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file",IF(BL608=0,"INVALID – evidence needs a traceable reference (number, file name or link)",IF(OR(LEN(AX608)&lt;2,ISNUMBER(MATCH(AX608,L_Placeholder,0))),"INVALID – verifier missing",IF(AX608=AU608,"INVALID – verifier must be someone other than the PIC",IF(BH608=1,"INVALID – result not yet available (awaiting / TBC)",IF(AND(AQ608=1,OR(OR(LEN(AY608)&lt;3,ISNUMBER(MATCH(AY608,L_Placeholder,0))),BJ608=1)),"INVALID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CA","")&amp;IF(AND(LEN(BA608)&gt;=2,ISNA(MATCH(BA608,L_Placeholder,0)),TRIM(AB608)=""),"INVALID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IFERROR(IF(OR(SUMPRODUCT(--ISNUMBER(FIND({"0","1","2","3","4","5","6","7","8","9"},Z608)))&gt;0,SUMPRODUCT(--ISNUMBER(SEARCH({"http","www.","\",".pdf",".jpg",".jpeg",".png",".heic",".xls",".doc",".msg",".eml"},Z608)))&gt;0),1,0),0)</f>
        <v>0</v>
      </c>
    </row>
    <row r="609" customFormat="false" ht="39.75" hidden="false" customHeight="true" outlineLevel="0" collapsed="false">
      <c r="A609" s="57" t="s">
        <v>1309</v>
      </c>
      <c r="B609" s="57" t="s">
        <v>293</v>
      </c>
      <c r="C609" s="57" t="str">
        <f aca="false">Flights!$F$22</f>
        <v>MH0052</v>
      </c>
      <c r="D609" s="58" t="n">
        <f aca="false">Flights!$D$22</f>
        <v>46322</v>
      </c>
      <c r="E609" s="57" t="str">
        <f aca="false">Flights!$G$22&amp;"-"&amp;Flights!$H$22</f>
        <v>KUL-KIX</v>
      </c>
      <c r="F609" s="57" t="str">
        <f aca="false">Flights!$K$22</f>
        <v>BC</v>
      </c>
      <c r="G609" s="57" t="s">
        <v>450</v>
      </c>
      <c r="H609" s="57" t="s">
        <v>451</v>
      </c>
      <c r="I609" s="57" t="s">
        <v>490</v>
      </c>
      <c r="J609" s="57" t="s">
        <v>532</v>
      </c>
      <c r="K609" s="67" t="s">
        <v>492</v>
      </c>
      <c r="L609" s="67" t="s">
        <v>1283</v>
      </c>
      <c r="M609" s="67" t="s">
        <v>442</v>
      </c>
      <c r="N609" s="67" t="s">
        <v>374</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file",IF(BL609=0,"INVALID – evidence needs a traceable reference (number, file name or link)",IF(OR(LEN(AX609)&lt;2,ISNUMBER(MATCH(AX609,L_Placeholder,0))),"INVALID – verifier missing",IF(AX609=AU609,"INVALID – verifier must be someone other than the PIC",IF(BH609=1,"INVALID – result not yet available (awaiting / TBC)",IF(AND(AQ609=1,OR(OR(LEN(AY609)&lt;3,ISNUMBER(MATCH(AY609,L_Placeholder,0))),BJ609=1)),"INVALID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CA","")&amp;IF(AND(LEN(BA609)&gt;=2,ISNA(MATCH(BA609,L_Placeholder,0)),TRIM(AB609)=""),"INVALID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IFERROR(IF(OR(SUMPRODUCT(--ISNUMBER(FIND({"0","1","2","3","4","5","6","7","8","9"},Z609)))&gt;0,SUMPRODUCT(--ISNUMBER(SEARCH({"http","www.","\",".pdf",".jpg",".jpeg",".png",".heic",".xls",".doc",".msg",".eml"},Z609)))&gt;0),1,0),0)</f>
        <v>0</v>
      </c>
    </row>
    <row r="610" customFormat="false" ht="39.75" hidden="false" customHeight="true" outlineLevel="0" collapsed="false">
      <c r="A610" s="57" t="s">
        <v>1310</v>
      </c>
      <c r="B610" s="57" t="s">
        <v>293</v>
      </c>
      <c r="C610" s="57" t="str">
        <f aca="false">Flights!$F$22</f>
        <v>MH0052</v>
      </c>
      <c r="D610" s="58" t="n">
        <f aca="false">Flights!$D$22</f>
        <v>46322</v>
      </c>
      <c r="E610" s="57" t="str">
        <f aca="false">Flights!$G$22&amp;"-"&amp;Flights!$H$22</f>
        <v>KUL-KIX</v>
      </c>
      <c r="F610" s="57" t="str">
        <f aca="false">Flights!$K$22</f>
        <v>BC</v>
      </c>
      <c r="G610" s="57" t="s">
        <v>450</v>
      </c>
      <c r="H610" s="57" t="s">
        <v>451</v>
      </c>
      <c r="I610" s="57" t="s">
        <v>490</v>
      </c>
      <c r="J610" s="57" t="s">
        <v>534</v>
      </c>
      <c r="K610" s="67" t="s">
        <v>492</v>
      </c>
      <c r="L610" s="67" t="s">
        <v>1285</v>
      </c>
      <c r="M610" s="67" t="s">
        <v>442</v>
      </c>
      <c r="N610" s="67" t="s">
        <v>374</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file",IF(BL610=0,"INVALID – evidence needs a traceable reference (number, file name or link)",IF(OR(LEN(AX610)&lt;2,ISNUMBER(MATCH(AX610,L_Placeholder,0))),"INVALID – verifier missing",IF(AX610=AU610,"INVALID – verifier must be someone other than the PIC",IF(BH610=1,"INVALID – result not yet available (awaiting / TBC)",IF(AND(AQ610=1,OR(OR(LEN(AY610)&lt;3,ISNUMBER(MATCH(AY610,L_Placeholder,0))),BJ610=1)),"INVALID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CA","")&amp;IF(AND(LEN(BA610)&gt;=2,ISNA(MATCH(BA610,L_Placeholder,0)),TRIM(AB610)=""),"INVALID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IFERROR(IF(OR(SUMPRODUCT(--ISNUMBER(FIND({"0","1","2","3","4","5","6","7","8","9"},Z610)))&gt;0,SUMPRODUCT(--ISNUMBER(SEARCH({"http","www.","\",".pdf",".jpg",".jpeg",".png",".heic",".xls",".doc",".msg",".eml"},Z610)))&gt;0),1,0),0)</f>
        <v>0</v>
      </c>
    </row>
    <row r="611" customFormat="false" ht="39.75" hidden="false" customHeight="true" outlineLevel="0" collapsed="false">
      <c r="A611" s="57" t="s">
        <v>1311</v>
      </c>
      <c r="B611" s="57" t="s">
        <v>293</v>
      </c>
      <c r="C611" s="57" t="str">
        <f aca="false">Flights!$F$22</f>
        <v>MH0052</v>
      </c>
      <c r="D611" s="58" t="n">
        <f aca="false">Flights!$D$22</f>
        <v>46322</v>
      </c>
      <c r="E611" s="57" t="str">
        <f aca="false">Flights!$G$22&amp;"-"&amp;Flights!$H$22</f>
        <v>KUL-KIX</v>
      </c>
      <c r="F611" s="57" t="str">
        <f aca="false">Flights!$K$22</f>
        <v>BC</v>
      </c>
      <c r="G611" s="57" t="s">
        <v>450</v>
      </c>
      <c r="H611" s="57" t="s">
        <v>451</v>
      </c>
      <c r="I611" s="57" t="s">
        <v>490</v>
      </c>
      <c r="J611" s="57" t="s">
        <v>537</v>
      </c>
      <c r="K611" s="67" t="s">
        <v>492</v>
      </c>
      <c r="L611" s="67" t="s">
        <v>1287</v>
      </c>
      <c r="M611" s="67" t="s">
        <v>442</v>
      </c>
      <c r="N611" s="67" t="s">
        <v>374</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file",IF(BL611=0,"INVALID – evidence needs a traceable reference (number, file name or link)",IF(OR(LEN(AX611)&lt;2,ISNUMBER(MATCH(AX611,L_Placeholder,0))),"INVALID – verifier missing",IF(AX611=AU611,"INVALID – verifier must be someone other than the PIC",IF(BH611=1,"INVALID – result not yet available (awaiting / TBC)",IF(AND(AQ611=1,OR(OR(LEN(AY611)&lt;3,ISNUMBER(MATCH(AY611,L_Placeholder,0))),BJ611=1)),"INVALID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CA","")&amp;IF(AND(LEN(BA611)&gt;=2,ISNA(MATCH(BA611,L_Placeholder,0)),TRIM(AB611)=""),"INVALID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IFERROR(IF(OR(SUMPRODUCT(--ISNUMBER(FIND({"0","1","2","3","4","5","6","7","8","9"},Z611)))&gt;0,SUMPRODUCT(--ISNUMBER(SEARCH({"http","www.","\",".pdf",".jpg",".jpeg",".png",".heic",".xls",".doc",".msg",".eml"},Z611)))&gt;0),1,0),0)</f>
        <v>0</v>
      </c>
    </row>
    <row r="612" customFormat="false" ht="39.75" hidden="false" customHeight="true" outlineLevel="0" collapsed="false">
      <c r="A612" s="57" t="s">
        <v>1312</v>
      </c>
      <c r="B612" s="57" t="s">
        <v>293</v>
      </c>
      <c r="C612" s="57" t="str">
        <f aca="false">Flights!$F$22</f>
        <v>MH0052</v>
      </c>
      <c r="D612" s="58" t="n">
        <f aca="false">Flights!$D$22</f>
        <v>46322</v>
      </c>
      <c r="E612" s="57" t="str">
        <f aca="false">Flights!$G$22&amp;"-"&amp;Flights!$H$22</f>
        <v>KUL-KIX</v>
      </c>
      <c r="F612" s="57" t="str">
        <f aca="false">Flights!$K$22</f>
        <v>BC</v>
      </c>
      <c r="G612" s="57" t="s">
        <v>450</v>
      </c>
      <c r="H612" s="57" t="s">
        <v>451</v>
      </c>
      <c r="I612" s="57" t="s">
        <v>490</v>
      </c>
      <c r="J612" s="57" t="s">
        <v>539</v>
      </c>
      <c r="K612" s="67" t="s">
        <v>607</v>
      </c>
      <c r="L612" s="67" t="s">
        <v>1289</v>
      </c>
      <c r="M612" s="67" t="s">
        <v>442</v>
      </c>
      <c r="N612" s="67" t="s">
        <v>374</v>
      </c>
      <c r="O612" s="67" t="s">
        <v>540</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file",IF(BL612=0,"INVALID – evidence needs a traceable reference (number, file name or link)",IF(OR(LEN(AX612)&lt;2,ISNUMBER(MATCH(AX612,L_Placeholder,0))),"INVALID – verifier missing",IF(AX612=AU612,"INVALID – verifier must be someone other than the PIC",IF(BH612=1,"INVALID – result not yet available (awaiting / TBC)",IF(AND(AQ612=1,OR(OR(LEN(AY612)&lt;3,ISNUMBER(MATCH(AY612,L_Placeholder,0))),BJ612=1)),"INVALID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CA","")&amp;IF(AND(LEN(BA612)&gt;=2,ISNA(MATCH(BA612,L_Placeholder,0)),TRIM(AB612)=""),"INVALID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IFERROR(IF(OR(SUMPRODUCT(--ISNUMBER(FIND({"0","1","2","3","4","5","6","7","8","9"},Z612)))&gt;0,SUMPRODUCT(--ISNUMBER(SEARCH({"http","www.","\",".pdf",".jpg",".jpeg",".png",".heic",".xls",".doc",".msg",".eml"},Z612)))&gt;0),1,0),0)</f>
        <v>0</v>
      </c>
    </row>
    <row r="613" customFormat="false" ht="39.75" hidden="false" customHeight="true" outlineLevel="0" collapsed="false">
      <c r="A613" s="57" t="s">
        <v>1313</v>
      </c>
      <c r="B613" s="57" t="s">
        <v>293</v>
      </c>
      <c r="C613" s="57" t="str">
        <f aca="false">Flights!$F$22</f>
        <v>MH0052</v>
      </c>
      <c r="D613" s="58" t="n">
        <f aca="false">Flights!$D$22</f>
        <v>46322</v>
      </c>
      <c r="E613" s="57" t="str">
        <f aca="false">Flights!$G$22&amp;"-"&amp;Flights!$H$22</f>
        <v>KUL-KIX</v>
      </c>
      <c r="F613" s="57" t="str">
        <f aca="false">Flights!$K$22</f>
        <v>BC</v>
      </c>
      <c r="G613" s="57" t="s">
        <v>450</v>
      </c>
      <c r="H613" s="57" t="s">
        <v>451</v>
      </c>
      <c r="I613" s="57" t="s">
        <v>490</v>
      </c>
      <c r="J613" s="57" t="s">
        <v>542</v>
      </c>
      <c r="K613" s="67" t="s">
        <v>492</v>
      </c>
      <c r="L613" s="67" t="s">
        <v>1291</v>
      </c>
      <c r="M613" s="67" t="s">
        <v>442</v>
      </c>
      <c r="N613" s="67" t="s">
        <v>374</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file",IF(BL613=0,"INVALID – evidence needs a traceable reference (number, file name or link)",IF(OR(LEN(AX613)&lt;2,ISNUMBER(MATCH(AX613,L_Placeholder,0))),"INVALID – verifier missing",IF(AX613=AU613,"INVALID – verifier must be someone other than the PIC",IF(BH613=1,"INVALID – result not yet available (awaiting / TBC)",IF(AND(AQ613=1,OR(OR(LEN(AY613)&lt;3,ISNUMBER(MATCH(AY613,L_Placeholder,0))),BJ613=1)),"INVALID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CA","")&amp;IF(AND(LEN(BA613)&gt;=2,ISNA(MATCH(BA613,L_Placeholder,0)),TRIM(AB613)=""),"INVALID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IFERROR(IF(OR(SUMPRODUCT(--ISNUMBER(FIND({"0","1","2","3","4","5","6","7","8","9"},Z613)))&gt;0,SUMPRODUCT(--ISNUMBER(SEARCH({"http","www.","\",".pdf",".jpg",".jpeg",".png",".heic",".xls",".doc",".msg",".eml"},Z613)))&gt;0),1,0),0)</f>
        <v>0</v>
      </c>
    </row>
    <row r="614" customFormat="false" ht="39.75" hidden="false" customHeight="true" outlineLevel="0" collapsed="false">
      <c r="A614" s="57" t="s">
        <v>1314</v>
      </c>
      <c r="B614" s="57" t="s">
        <v>293</v>
      </c>
      <c r="C614" s="57" t="str">
        <f aca="false">Flights!$F$22</f>
        <v>MH0052</v>
      </c>
      <c r="D614" s="58" t="n">
        <f aca="false">Flights!$D$22</f>
        <v>46322</v>
      </c>
      <c r="E614" s="57" t="str">
        <f aca="false">Flights!$G$22&amp;"-"&amp;Flights!$H$22</f>
        <v>KUL-KIX</v>
      </c>
      <c r="F614" s="57" t="str">
        <f aca="false">Flights!$K$22</f>
        <v>BC</v>
      </c>
      <c r="G614" s="57" t="s">
        <v>450</v>
      </c>
      <c r="H614" s="57" t="s">
        <v>451</v>
      </c>
      <c r="I614" s="57" t="s">
        <v>438</v>
      </c>
      <c r="J614" s="57" t="s">
        <v>544</v>
      </c>
      <c r="K614" s="67" t="s">
        <v>440</v>
      </c>
      <c r="L614" s="67" t="s">
        <v>1293</v>
      </c>
      <c r="M614" s="67" t="s">
        <v>442</v>
      </c>
      <c r="N614" s="67" t="s">
        <v>374</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file",IF(BL614=0,"INVALID – evidence needs a traceable reference (number, file name or link)",IF(OR(LEN(AX614)&lt;2,ISNUMBER(MATCH(AX614,L_Placeholder,0))),"INVALID – verifier missing",IF(AX614=AU614,"INVALID – verifier must be someone other than the PIC",IF(BH614=1,"INVALID – result not yet available (awaiting / TBC)",IF(AND(AQ614=1,OR(OR(LEN(AY614)&lt;3,ISNUMBER(MATCH(AY614,L_Placeholder,0))),BJ614=1)),"INVALID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CA","")&amp;IF(AND(LEN(BA614)&gt;=2,ISNA(MATCH(BA614,L_Placeholder,0)),TRIM(AB614)=""),"INVALID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IFERROR(IF(OR(SUMPRODUCT(--ISNUMBER(FIND({"0","1","2","3","4","5","6","7","8","9"},Z614)))&gt;0,SUMPRODUCT(--ISNUMBER(SEARCH({"http","www.","\",".pdf",".jpg",".jpeg",".png",".heic",".xls",".doc",".msg",".eml"},Z614)))&gt;0),1,0),0)</f>
        <v>0</v>
      </c>
    </row>
    <row r="615" customFormat="false" ht="39.75" hidden="false" customHeight="true" outlineLevel="0" collapsed="false">
      <c r="A615" s="57" t="s">
        <v>1315</v>
      </c>
      <c r="B615" s="57" t="s">
        <v>293</v>
      </c>
      <c r="C615" s="57" t="str">
        <f aca="false">Flights!$F$22</f>
        <v>MH0052</v>
      </c>
      <c r="D615" s="58" t="n">
        <f aca="false">Flights!$D$22</f>
        <v>46322</v>
      </c>
      <c r="E615" s="57" t="str">
        <f aca="false">Flights!$G$22&amp;"-"&amp;Flights!$H$22</f>
        <v>KUL-KIX</v>
      </c>
      <c r="F615" s="57" t="str">
        <f aca="false">Flights!$K$22</f>
        <v>BC</v>
      </c>
      <c r="G615" s="57" t="s">
        <v>450</v>
      </c>
      <c r="H615" s="57" t="s">
        <v>451</v>
      </c>
      <c r="I615" s="57" t="s">
        <v>438</v>
      </c>
      <c r="J615" s="57" t="s">
        <v>644</v>
      </c>
      <c r="K615" s="67" t="s">
        <v>440</v>
      </c>
      <c r="L615" s="67" t="s">
        <v>1295</v>
      </c>
      <c r="M615" s="67" t="s">
        <v>442</v>
      </c>
      <c r="N615" s="67" t="s">
        <v>374</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file",IF(BL615=0,"INVALID – evidence needs a traceable reference (number, file name or link)",IF(OR(LEN(AX615)&lt;2,ISNUMBER(MATCH(AX615,L_Placeholder,0))),"INVALID – verifier missing",IF(AX615=AU615,"INVALID – verifier must be someone other than the PIC",IF(BH615=1,"INVALID – result not yet available (awaiting / TBC)",IF(AND(AQ615=1,OR(OR(LEN(AY615)&lt;3,ISNUMBER(MATCH(AY615,L_Placeholder,0))),BJ615=1)),"INVALID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CA","")&amp;IF(AND(LEN(BA615)&gt;=2,ISNA(MATCH(BA615,L_Placeholder,0)),TRIM(AB615)=""),"INVALID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IFERROR(IF(OR(SUMPRODUCT(--ISNUMBER(FIND({"0","1","2","3","4","5","6","7","8","9"},Z615)))&gt;0,SUMPRODUCT(--ISNUMBER(SEARCH({"http","www.","\",".pdf",".jpg",".jpeg",".png",".heic",".xls",".doc",".msg",".eml"},Z615)))&gt;0),1,0),0)</f>
        <v>0</v>
      </c>
    </row>
    <row r="616" customFormat="false" ht="39.75" hidden="false" customHeight="true" outlineLevel="0" collapsed="false">
      <c r="A616" s="57" t="s">
        <v>1316</v>
      </c>
      <c r="B616" s="57" t="s">
        <v>293</v>
      </c>
      <c r="C616" s="57" t="str">
        <f aca="false">Flights!$F$22</f>
        <v>MH0052</v>
      </c>
      <c r="D616" s="58" t="n">
        <f aca="false">Flights!$D$22</f>
        <v>46322</v>
      </c>
      <c r="E616" s="57" t="str">
        <f aca="false">Flights!$G$22&amp;"-"&amp;Flights!$H$22</f>
        <v>KUL-KIX</v>
      </c>
      <c r="F616" s="57" t="str">
        <f aca="false">Flights!$K$22</f>
        <v>BC</v>
      </c>
      <c r="G616" s="57" t="s">
        <v>450</v>
      </c>
      <c r="H616" s="57" t="s">
        <v>451</v>
      </c>
      <c r="I616" s="57" t="s">
        <v>438</v>
      </c>
      <c r="J616" s="57" t="s">
        <v>646</v>
      </c>
      <c r="K616" s="67" t="s">
        <v>440</v>
      </c>
      <c r="L616" s="67" t="s">
        <v>1297</v>
      </c>
      <c r="M616" s="67" t="s">
        <v>442</v>
      </c>
      <c r="N616" s="67" t="s">
        <v>374</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file",IF(BL616=0,"INVALID – evidence needs a traceable reference (number, file name or link)",IF(OR(LEN(AX616)&lt;2,ISNUMBER(MATCH(AX616,L_Placeholder,0))),"INVALID – verifier missing",IF(AX616=AU616,"INVALID – verifier must be someone other than the PIC",IF(BH616=1,"INVALID – result not yet available (awaiting / TBC)",IF(AND(AQ616=1,OR(OR(LEN(AY616)&lt;3,ISNUMBER(MATCH(AY616,L_Placeholder,0))),BJ616=1)),"INVALID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CA","")&amp;IF(AND(LEN(BA616)&gt;=2,ISNA(MATCH(BA616,L_Placeholder,0)),TRIM(AB616)=""),"INVALID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IFERROR(IF(OR(SUMPRODUCT(--ISNUMBER(FIND({"0","1","2","3","4","5","6","7","8","9"},Z616)))&gt;0,SUMPRODUCT(--ISNUMBER(SEARCH({"http","www.","\",".pdf",".jpg",".jpeg",".png",".heic",".xls",".doc",".msg",".eml"},Z616)))&gt;0),1,0),0)</f>
        <v>0</v>
      </c>
    </row>
    <row r="617" customFormat="false" ht="39.75" hidden="false" customHeight="true" outlineLevel="0" collapsed="false">
      <c r="A617" s="57" t="s">
        <v>1317</v>
      </c>
      <c r="B617" s="57" t="s">
        <v>293</v>
      </c>
      <c r="C617" s="57" t="str">
        <f aca="false">Flights!$F$22</f>
        <v>MH0052</v>
      </c>
      <c r="D617" s="58" t="n">
        <f aca="false">Flights!$D$22</f>
        <v>46322</v>
      </c>
      <c r="E617" s="57" t="str">
        <f aca="false">Flights!$G$22&amp;"-"&amp;Flights!$H$22</f>
        <v>KUL-KIX</v>
      </c>
      <c r="F617" s="57" t="str">
        <f aca="false">Flights!$K$22</f>
        <v>BC</v>
      </c>
      <c r="G617" s="57" t="s">
        <v>450</v>
      </c>
      <c r="H617" s="57" t="s">
        <v>451</v>
      </c>
      <c r="I617" s="57" t="s">
        <v>620</v>
      </c>
      <c r="J617" s="57" t="s">
        <v>648</v>
      </c>
      <c r="K617" s="67" t="s">
        <v>492</v>
      </c>
      <c r="L617" s="67" t="s">
        <v>1299</v>
      </c>
      <c r="M617" s="67" t="s">
        <v>187</v>
      </c>
      <c r="N617" s="67" t="s">
        <v>374</v>
      </c>
      <c r="O617" s="67" t="s">
        <v>623</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file",IF(BL617=0,"INVALID – evidence needs a traceable reference (number, file name or link)",IF(OR(LEN(AX617)&lt;2,ISNUMBER(MATCH(AX617,L_Placeholder,0))),"INVALID – verifier missing",IF(AX617=AU617,"INVALID – verifier must be someone other than the PIC",IF(BH617=1,"INVALID – result not yet available (awaiting / TBC)",IF(AND(AQ617=1,OR(OR(LEN(AY617)&lt;3,ISNUMBER(MATCH(AY617,L_Placeholder,0))),BJ617=1)),"INVALID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CA","")&amp;IF(AND(LEN(BA617)&gt;=2,ISNA(MATCH(BA617,L_Placeholder,0)),TRIM(AB617)=""),"INVALID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IFERROR(IF(OR(SUMPRODUCT(--ISNUMBER(FIND({"0","1","2","3","4","5","6","7","8","9"},Z617)))&gt;0,SUMPRODUCT(--ISNUMBER(SEARCH({"http","www.","\",".pdf",".jpg",".jpeg",".png",".heic",".xls",".doc",".msg",".eml"},Z617)))&gt;0),1,0),0)</f>
        <v>0</v>
      </c>
    </row>
    <row r="618" customFormat="false" ht="39.75" hidden="false" customHeight="true" outlineLevel="0" collapsed="false">
      <c r="A618" s="57" t="s">
        <v>1318</v>
      </c>
      <c r="B618" s="57" t="s">
        <v>293</v>
      </c>
      <c r="C618" s="57" t="str">
        <f aca="false">Flights!$F$22</f>
        <v>MH0052</v>
      </c>
      <c r="D618" s="58" t="n">
        <f aca="false">Flights!$D$22</f>
        <v>46322</v>
      </c>
      <c r="E618" s="57" t="str">
        <f aca="false">Flights!$G$22&amp;"-"&amp;Flights!$H$22</f>
        <v>KUL-KIX</v>
      </c>
      <c r="F618" s="57" t="str">
        <f aca="false">Flights!$K$22</f>
        <v>BC</v>
      </c>
      <c r="G618" s="57" t="s">
        <v>450</v>
      </c>
      <c r="H618" s="57" t="s">
        <v>451</v>
      </c>
      <c r="I618" s="57" t="s">
        <v>625</v>
      </c>
      <c r="J618" s="57" t="s">
        <v>650</v>
      </c>
      <c r="K618" s="67" t="s">
        <v>1301</v>
      </c>
      <c r="L618" s="67" t="s">
        <v>1302</v>
      </c>
      <c r="M618" s="67" t="s">
        <v>442</v>
      </c>
      <c r="N618" s="67" t="s">
        <v>374</v>
      </c>
      <c r="O618" s="67" t="s">
        <v>1319</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file",IF(BL618=0,"INVALID – evidence needs a traceable reference (number, file name or link)",IF(OR(LEN(AX618)&lt;2,ISNUMBER(MATCH(AX618,L_Placeholder,0))),"INVALID – verifier missing",IF(AX618=AU618,"INVALID – verifier must be someone other than the PIC",IF(BH618=1,"INVALID – result not yet available (awaiting / TBC)",IF(AND(AQ618=1,OR(OR(LEN(AY618)&lt;3,ISNUMBER(MATCH(AY618,L_Placeholder,0))),BJ618=1)),"INVALID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CA","")&amp;IF(AND(LEN(BA618)&gt;=2,ISNA(MATCH(BA618,L_Placeholder,0)),TRIM(AB618)=""),"INVALID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IFERROR(IF(OR(SUMPRODUCT(--ISNUMBER(FIND({"0","1","2","3","4","5","6","7","8","9"},Z618)))&gt;0,SUMPRODUCT(--ISNUMBER(SEARCH({"http","www.","\",".pdf",".jpg",".jpeg",".png",".heic",".xls",".doc",".msg",".eml"},Z618)))&gt;0),1,0),0)</f>
        <v>0</v>
      </c>
    </row>
    <row r="619" customFormat="false" ht="39.75" hidden="false" customHeight="true" outlineLevel="0" collapsed="false">
      <c r="A619" s="57" t="s">
        <v>1320</v>
      </c>
      <c r="B619" s="57" t="s">
        <v>301</v>
      </c>
      <c r="C619" s="57" t="str">
        <f aca="false">Flights!$F$23</f>
        <v>MH0053</v>
      </c>
      <c r="D619" s="58" t="n">
        <f aca="false">Flights!$D$23</f>
        <v>46324</v>
      </c>
      <c r="E619" s="57" t="str">
        <f aca="false">Flights!$G$23&amp;"-"&amp;Flights!$H$23</f>
        <v>KIX-KUL</v>
      </c>
      <c r="F619" s="57" t="str">
        <f aca="false">Flights!$K$23</f>
        <v>EY</v>
      </c>
      <c r="G619" s="57" t="s">
        <v>81</v>
      </c>
      <c r="H619" s="57" t="s">
        <v>369</v>
      </c>
      <c r="I619" s="57" t="s">
        <v>370</v>
      </c>
      <c r="J619" s="57" t="s">
        <v>371</v>
      </c>
      <c r="K619" s="67" t="s">
        <v>372</v>
      </c>
      <c r="L619" s="67" t="s">
        <v>373</v>
      </c>
      <c r="M619" s="67"/>
      <c r="N619" s="67" t="s">
        <v>374</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file",IF(BL619=0,"INVALID – evidence needs a traceable reference (number, file name or link)",IF(OR(LEN(AX619)&lt;2,ISNUMBER(MATCH(AX619,L_Placeholder,0))),"INVALID – verifier missing",IF(AX619=AU619,"INVALID – verifier must be someone other than the PIC",IF(BH619=1,"INVALID – result not yet available (awaiting / TBC)",IF(AND(AQ619=1,OR(OR(LEN(AY619)&lt;3,ISNUMBER(MATCH(AY619,L_Placeholder,0))),BJ619=1)),"INVALID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CA","")&amp;IF(AND(LEN(BA619)&gt;=2,ISNA(MATCH(BA619,L_Placeholder,0)),TRIM(AB619)=""),"INVALID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")))/(LEN(L_PendNeg)+1)),1,0),1)</f>
        <v>0</v>
      </c>
      <c r="BK619" s="61" t="n">
        <f aca="false">IFERROR(IF(SUMPRODUCT((LEN(BF619)-LEN(SUBSTITUTE(BF619," "&amp;L_PendStrict&amp;" "," ")))/(LEN(L_PendStrict)+1))&gt;SUMPRODUCT((LEN(BF619)-LEN(SUBSTITUTE(BF619," "&amp;L_PendNeg&amp;" "," ")))/(LEN(L_PendNeg)+1)),1,0),1)</f>
        <v>0</v>
      </c>
      <c r="BL619" s="61" t="n">
        <f aca="false">IFERROR(IF(OR(SUMPRODUCT(--ISNUMBER(FIND({"0","1","2","3","4","5","6","7","8","9"},Z619)))&gt;0,SUMPRODUCT(--ISNUMBER(SEARCH({"http","www.","\",".pdf",".jpg",".jpeg",".png",".heic",".xls",".doc",".msg",".eml"},Z619)))&gt;0),1,0),0)</f>
        <v>0</v>
      </c>
    </row>
    <row r="620" customFormat="false" ht="39.75" hidden="false" customHeight="true" outlineLevel="0" collapsed="false">
      <c r="A620" s="57" t="s">
        <v>1321</v>
      </c>
      <c r="B620" s="57" t="s">
        <v>301</v>
      </c>
      <c r="C620" s="57" t="str">
        <f aca="false">Flights!$F$23</f>
        <v>MH0053</v>
      </c>
      <c r="D620" s="58" t="n">
        <f aca="false">Flights!$D$23</f>
        <v>46324</v>
      </c>
      <c r="E620" s="57" t="str">
        <f aca="false">Flights!$G$23&amp;"-"&amp;Flights!$H$23</f>
        <v>KIX-KUL</v>
      </c>
      <c r="F620" s="57" t="str">
        <f aca="false">Flights!$K$23</f>
        <v>EY</v>
      </c>
      <c r="G620" s="57" t="s">
        <v>81</v>
      </c>
      <c r="H620" s="57" t="s">
        <v>369</v>
      </c>
      <c r="I620" s="57" t="s">
        <v>376</v>
      </c>
      <c r="J620" s="57" t="s">
        <v>377</v>
      </c>
      <c r="K620" s="67" t="s">
        <v>378</v>
      </c>
      <c r="L620" s="67" t="s">
        <v>373</v>
      </c>
      <c r="M620" s="67"/>
      <c r="N620" s="67" t="s">
        <v>374</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file",IF(BL620=0,"INVALID – evidence needs a traceable reference (number, file name or link)",IF(OR(LEN(AX620)&lt;2,ISNUMBER(MATCH(AX620,L_Placeholder,0))),"INVALID – verifier missing",IF(AX620=AU620,"INVALID – verifier must be someone other than the PIC",IF(BH620=1,"INVALID – result not yet available (awaiting / TBC)",IF(AND(AQ620=1,OR(OR(LEN(AY620)&lt;3,ISNUMBER(MATCH(AY620,L_Placeholder,0))),BJ620=1)),"INVALID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CA","")&amp;IF(AND(LEN(BA620)&gt;=2,ISNA(MATCH(BA620,L_Placeholder,0)),TRIM(AB620)=""),"INVALID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")))/(LEN(L_PendNeg)+1)),1,0),1)</f>
        <v>0</v>
      </c>
      <c r="BK620" s="61" t="n">
        <f aca="false">IFERROR(IF(SUMPRODUCT((LEN(BF620)-LEN(SUBSTITUTE(BF620," "&amp;L_PendStrict&amp;" "," ")))/(LEN(L_PendStrict)+1))&gt;SUMPRODUCT((LEN(BF620)-LEN(SUBSTITUTE(BF620," "&amp;L_PendNeg&amp;" "," ")))/(LEN(L_PendNeg)+1)),1,0),1)</f>
        <v>0</v>
      </c>
      <c r="BL620" s="61" t="n">
        <f aca="false">IFERROR(IF(OR(SUMPRODUCT(--ISNUMBER(FIND({"0","1","2","3","4","5","6","7","8","9"},Z620)))&gt;0,SUMPRODUCT(--ISNUMBER(SEARCH({"http","www.","\",".pdf",".jpg",".jpeg",".png",".heic",".xls",".doc",".msg",".eml"},Z620)))&gt;0),1,0),0)</f>
        <v>0</v>
      </c>
    </row>
    <row r="621" customFormat="false" ht="41.25" hidden="false" customHeight="true" outlineLevel="0" collapsed="false">
      <c r="A621" s="57" t="s">
        <v>1322</v>
      </c>
      <c r="B621" s="57" t="s">
        <v>301</v>
      </c>
      <c r="C621" s="57" t="str">
        <f aca="false">Flights!$F$23</f>
        <v>MH0053</v>
      </c>
      <c r="D621" s="58" t="n">
        <f aca="false">Flights!$D$23</f>
        <v>46324</v>
      </c>
      <c r="E621" s="57" t="str">
        <f aca="false">Flights!$G$23&amp;"-"&amp;Flights!$H$23</f>
        <v>KIX-KUL</v>
      </c>
      <c r="F621" s="57" t="str">
        <f aca="false">Flights!$K$23</f>
        <v>EY</v>
      </c>
      <c r="G621" s="57" t="s">
        <v>81</v>
      </c>
      <c r="H621" s="57" t="s">
        <v>369</v>
      </c>
      <c r="I621" s="57" t="s">
        <v>380</v>
      </c>
      <c r="J621" s="57" t="s">
        <v>381</v>
      </c>
      <c r="K621" s="67" t="s">
        <v>382</v>
      </c>
      <c r="L621" s="67" t="s">
        <v>373</v>
      </c>
      <c r="M621" s="67"/>
      <c r="N621" s="67" t="str">
        <f aca="false">IF(TRIM(Flights!$L$23)="A339","Required","N/A – rule")</f>
        <v>N/A – rule</v>
      </c>
      <c r="O621" s="67" t="s">
        <v>383</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file",IF(BL621=0,"INVALID – evidence needs a traceable reference (number, file name or link)",IF(OR(LEN(AX621)&lt;2,ISNUMBER(MATCH(AX621,L_Placeholder,0))),"INVALID – verifier missing",IF(AX621=AU621,"INVALID – verifier must be someone other than the PIC",IF(BH621=1,"INVALID – result not yet available (awaiting / TBC)",IF(AND(AQ621=1,OR(OR(LEN(AY621)&lt;3,ISNUMBER(MATCH(AY621,L_Placeholder,0))),BJ621=1)),"INVALID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CA","")&amp;IF(AND(LEN(BA621)&gt;=2,ISNA(MATCH(BA621,L_Placeholder,0)),TRIM(AB621)=""),"INVALID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")))/(LEN(L_PendNeg)+1)),1,0),1)</f>
        <v>0</v>
      </c>
      <c r="BK621" s="61" t="n">
        <f aca="false">IFERROR(IF(SUMPRODUCT((LEN(BF621)-LEN(SUBSTITUTE(BF621," "&amp;L_PendStrict&amp;" "," ")))/(LEN(L_PendStrict)+1))&gt;SUMPRODUCT((LEN(BF621)-LEN(SUBSTITUTE(BF621," "&amp;L_PendNeg&amp;" "," ")))/(LEN(L_PendNeg)+1)),1,0),1)</f>
        <v>0</v>
      </c>
      <c r="BL621" s="61" t="n">
        <f aca="false">IFERROR(IF(OR(SUMPRODUCT(--ISNUMBER(FIND({"0","1","2","3","4","5","6","7","8","9"},Z621)))&gt;0,SUMPRODUCT(--ISNUMBER(SEARCH({"http","www.","\",".pdf",".jpg",".jpeg",".png",".heic",".xls",".doc",".msg",".eml"},Z621)))&gt;0),1,0),0)</f>
        <v>0</v>
      </c>
    </row>
    <row r="622" customFormat="false" ht="39.75" hidden="false" customHeight="true" outlineLevel="0" collapsed="false">
      <c r="A622" s="57" t="s">
        <v>1323</v>
      </c>
      <c r="B622" s="57" t="s">
        <v>301</v>
      </c>
      <c r="C622" s="57" t="str">
        <f aca="false">Flights!$F$23</f>
        <v>MH0053</v>
      </c>
      <c r="D622" s="58" t="n">
        <f aca="false">Flights!$D$23</f>
        <v>46324</v>
      </c>
      <c r="E622" s="57" t="str">
        <f aca="false">Flights!$G$23&amp;"-"&amp;Flights!$H$23</f>
        <v>KIX-KUL</v>
      </c>
      <c r="F622" s="57" t="str">
        <f aca="false">Flights!$K$23</f>
        <v>EY</v>
      </c>
      <c r="G622" s="57" t="s">
        <v>81</v>
      </c>
      <c r="H622" s="57" t="s">
        <v>369</v>
      </c>
      <c r="I622" s="57" t="s">
        <v>385</v>
      </c>
      <c r="J622" s="57" t="s">
        <v>386</v>
      </c>
      <c r="K622" s="67" t="s">
        <v>387</v>
      </c>
      <c r="L622" s="67" t="s">
        <v>373</v>
      </c>
      <c r="M622" s="67"/>
      <c r="N622" s="67" t="s">
        <v>374</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file",IF(BL622=0,"INVALID – evidence needs a traceable reference (number, file name or link)",IF(OR(LEN(AX622)&lt;2,ISNUMBER(MATCH(AX622,L_Placeholder,0))),"INVALID – verifier missing",IF(AX622=AU622,"INVALID – verifier must be someone other than the PIC",IF(BH622=1,"INVALID – result not yet available (awaiting / TBC)",IF(AND(AQ622=1,OR(OR(LEN(AY622)&lt;3,ISNUMBER(MATCH(AY622,L_Placeholder,0))),BJ622=1)),"INVALID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CA","")&amp;IF(AND(LEN(BA622)&gt;=2,ISNA(MATCH(BA622,L_Placeholder,0)),TRIM(AB622)=""),"INVALID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")))/(LEN(L_PendNeg)+1)),1,0),1)</f>
        <v>0</v>
      </c>
      <c r="BK622" s="61" t="n">
        <f aca="false">IFERROR(IF(SUMPRODUCT((LEN(BF622)-LEN(SUBSTITUTE(BF622," "&amp;L_PendStrict&amp;" "," ")))/(LEN(L_PendStrict)+1))&gt;SUMPRODUCT((LEN(BF622)-LEN(SUBSTITUTE(BF622," "&amp;L_PendNeg&amp;" "," ")))/(LEN(L_PendNeg)+1)),1,0),1)</f>
        <v>0</v>
      </c>
      <c r="BL622" s="61" t="n">
        <f aca="false">IFERROR(IF(OR(SUMPRODUCT(--ISNUMBER(FIND({"0","1","2","3","4","5","6","7","8","9"},Z622)))&gt;0,SUMPRODUCT(--ISNUMBER(SEARCH({"http","www.","\",".pdf",".jpg",".jpeg",".png",".heic",".xls",".doc",".msg",".eml"},Z622)))&gt;0),1,0),0)</f>
        <v>0</v>
      </c>
    </row>
    <row r="623" customFormat="false" ht="39.75" hidden="false" customHeight="true" outlineLevel="0" collapsed="false">
      <c r="A623" s="57" t="s">
        <v>1324</v>
      </c>
      <c r="B623" s="57" t="s">
        <v>301</v>
      </c>
      <c r="C623" s="57" t="str">
        <f aca="false">Flights!$F$23</f>
        <v>MH0053</v>
      </c>
      <c r="D623" s="58" t="n">
        <f aca="false">Flights!$D$23</f>
        <v>46324</v>
      </c>
      <c r="E623" s="57" t="str">
        <f aca="false">Flights!$G$23&amp;"-"&amp;Flights!$H$23</f>
        <v>KIX-KUL</v>
      </c>
      <c r="F623" s="57" t="str">
        <f aca="false">Flights!$K$23</f>
        <v>EY</v>
      </c>
      <c r="G623" s="57" t="s">
        <v>81</v>
      </c>
      <c r="H623" s="57" t="s">
        <v>369</v>
      </c>
      <c r="I623" s="57" t="s">
        <v>389</v>
      </c>
      <c r="J623" s="57" t="s">
        <v>390</v>
      </c>
      <c r="K623" s="67" t="s">
        <v>391</v>
      </c>
      <c r="L623" s="67" t="s">
        <v>373</v>
      </c>
      <c r="M623" s="67"/>
      <c r="N623" s="67" t="s">
        <v>374</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file",IF(BL623=0,"INVALID – evidence needs a traceable reference (number, file name or link)",IF(OR(LEN(AX623)&lt;2,ISNUMBER(MATCH(AX623,L_Placeholder,0))),"INVALID – verifier missing",IF(AX623=AU623,"INVALID – verifier must be someone other than the PIC",IF(BH623=1,"INVALID – result not yet available (awaiting / TBC)",IF(AND(AQ623=1,OR(OR(LEN(AY623)&lt;3,ISNUMBER(MATCH(AY623,L_Placeholder,0))),BJ623=1)),"INVALID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CA","")&amp;IF(AND(LEN(BA623)&gt;=2,ISNA(MATCH(BA623,L_Placeholder,0)),TRIM(AB623)=""),"INVALID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")))/(LEN(L_PendNeg)+1)),1,0),1)</f>
        <v>0</v>
      </c>
      <c r="BK623" s="61" t="n">
        <f aca="false">IFERROR(IF(SUMPRODUCT((LEN(BF623)-LEN(SUBSTITUTE(BF623," "&amp;L_PendStrict&amp;" "," ")))/(LEN(L_PendStrict)+1))&gt;SUMPRODUCT((LEN(BF623)-LEN(SUBSTITUTE(BF623," "&amp;L_PendNeg&amp;" "," ")))/(LEN(L_PendNeg)+1)),1,0),1)</f>
        <v>0</v>
      </c>
      <c r="BL623" s="61" t="n">
        <f aca="false">IFERROR(IF(OR(SUMPRODUCT(--ISNUMBER(FIND({"0","1","2","3","4","5","6","7","8","9"},Z623)))&gt;0,SUMPRODUCT(--ISNUMBER(SEARCH({"http","www.","\",".pdf",".jpg",".jpeg",".png",".heic",".xls",".doc",".msg",".eml"},Z623)))&gt;0),1,0),0)</f>
        <v>0</v>
      </c>
    </row>
    <row r="624" customFormat="false" ht="39.75" hidden="false" customHeight="true" outlineLevel="0" collapsed="false">
      <c r="A624" s="57" t="s">
        <v>1325</v>
      </c>
      <c r="B624" s="57" t="s">
        <v>301</v>
      </c>
      <c r="C624" s="57" t="str">
        <f aca="false">Flights!$F$23</f>
        <v>MH0053</v>
      </c>
      <c r="D624" s="58" t="n">
        <f aca="false">Flights!$D$23</f>
        <v>46324</v>
      </c>
      <c r="E624" s="57" t="str">
        <f aca="false">Flights!$G$23&amp;"-"&amp;Flights!$H$23</f>
        <v>KIX-KUL</v>
      </c>
      <c r="F624" s="57" t="str">
        <f aca="false">Flights!$K$23</f>
        <v>EY</v>
      </c>
      <c r="G624" s="57" t="s">
        <v>81</v>
      </c>
      <c r="H624" s="57" t="s">
        <v>369</v>
      </c>
      <c r="I624" s="57" t="s">
        <v>389</v>
      </c>
      <c r="J624" s="57" t="s">
        <v>393</v>
      </c>
      <c r="K624" s="67" t="s">
        <v>394</v>
      </c>
      <c r="L624" s="67" t="s">
        <v>373</v>
      </c>
      <c r="M624" s="67"/>
      <c r="N624" s="67" t="s">
        <v>374</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file",IF(BL624=0,"INVALID – evidence needs a traceable reference (number, file name or link)",IF(OR(LEN(AX624)&lt;2,ISNUMBER(MATCH(AX624,L_Placeholder,0))),"INVALID – verifier missing",IF(AX624=AU624,"INVALID – verifier must be someone other than the PIC",IF(BH624=1,"INVALID – result not yet available (awaiting / TBC)",IF(AND(AQ624=1,OR(OR(LEN(AY624)&lt;3,ISNUMBER(MATCH(AY624,L_Placeholder,0))),BJ624=1)),"INVALID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CA","")&amp;IF(AND(LEN(BA624)&gt;=2,ISNA(MATCH(BA624,L_Placeholder,0)),TRIM(AB624)=""),"INVALID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")))/(LEN(L_PendNeg)+1)),1,0),1)</f>
        <v>0</v>
      </c>
      <c r="BK624" s="61" t="n">
        <f aca="false">IFERROR(IF(SUMPRODUCT((LEN(BF624)-LEN(SUBSTITUTE(BF624," "&amp;L_PendStrict&amp;" "," ")))/(LEN(L_PendStrict)+1))&gt;SUMPRODUCT((LEN(BF624)-LEN(SUBSTITUTE(BF624," "&amp;L_PendNeg&amp;" "," ")))/(LEN(L_PendNeg)+1)),1,0),1)</f>
        <v>0</v>
      </c>
      <c r="BL624" s="61" t="n">
        <f aca="false">IFERROR(IF(OR(SUMPRODUCT(--ISNUMBER(FIND({"0","1","2","3","4","5","6","7","8","9"},Z624)))&gt;0,SUMPRODUCT(--ISNUMBER(SEARCH({"http","www.","\",".pdf",".jpg",".jpeg",".png",".heic",".xls",".doc",".msg",".eml"},Z624)))&gt;0),1,0),0)</f>
        <v>0</v>
      </c>
    </row>
    <row r="625" customFormat="false" ht="39.75" hidden="false" customHeight="true" outlineLevel="0" collapsed="false">
      <c r="A625" s="57" t="s">
        <v>1326</v>
      </c>
      <c r="B625" s="57" t="s">
        <v>301</v>
      </c>
      <c r="C625" s="57" t="str">
        <f aca="false">Flights!$F$23</f>
        <v>MH0053</v>
      </c>
      <c r="D625" s="58" t="n">
        <f aca="false">Flights!$D$23</f>
        <v>46324</v>
      </c>
      <c r="E625" s="57" t="str">
        <f aca="false">Flights!$G$23&amp;"-"&amp;Flights!$H$23</f>
        <v>KIX-KUL</v>
      </c>
      <c r="F625" s="57" t="str">
        <f aca="false">Flights!$K$23</f>
        <v>EY</v>
      </c>
      <c r="G625" s="57" t="s">
        <v>81</v>
      </c>
      <c r="H625" s="57" t="s">
        <v>369</v>
      </c>
      <c r="I625" s="57" t="s">
        <v>396</v>
      </c>
      <c r="J625" s="57" t="s">
        <v>397</v>
      </c>
      <c r="K625" s="67" t="s">
        <v>398</v>
      </c>
      <c r="L625" s="67" t="s">
        <v>373</v>
      </c>
      <c r="M625" s="67"/>
      <c r="N625" s="67" t="s">
        <v>374</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file",IF(BL625=0,"INVALID – evidence needs a traceable reference (number, file name or link)",IF(OR(LEN(AX625)&lt;2,ISNUMBER(MATCH(AX625,L_Placeholder,0))),"INVALID – verifier missing",IF(AX625=AU625,"INVALID – verifier must be someone other than the PIC",IF(BH625=1,"INVALID – result not yet available (awaiting / TBC)",IF(AND(AQ625=1,OR(OR(LEN(AY625)&lt;3,ISNUMBER(MATCH(AY625,L_Placeholder,0))),BJ625=1)),"INVALID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CA","")&amp;IF(AND(LEN(BA625)&gt;=2,ISNA(MATCH(BA625,L_Placeholder,0)),TRIM(AB625)=""),"INVALID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")))/(LEN(L_PendNeg)+1)),1,0),1)</f>
        <v>0</v>
      </c>
      <c r="BK625" s="61" t="n">
        <f aca="false">IFERROR(IF(SUMPRODUCT((LEN(BF625)-LEN(SUBSTITUTE(BF625," "&amp;L_PendStrict&amp;" "," ")))/(LEN(L_PendStrict)+1))&gt;SUMPRODUCT((LEN(BF625)-LEN(SUBSTITUTE(BF625," "&amp;L_PendNeg&amp;" "," ")))/(LEN(L_PendNeg)+1)),1,0),1)</f>
        <v>0</v>
      </c>
      <c r="BL625" s="61" t="n">
        <f aca="false">IFERROR(IF(OR(SUMPRODUCT(--ISNUMBER(FIND({"0","1","2","3","4","5","6","7","8","9"},Z625)))&gt;0,SUMPRODUCT(--ISNUMBER(SEARCH({"http","www.","\",".pdf",".jpg",".jpeg",".png",".heic",".xls",".doc",".msg",".eml"},Z625)))&gt;0),1,0),0)</f>
        <v>0</v>
      </c>
    </row>
    <row r="626" customFormat="false" ht="39.75" hidden="false" customHeight="true" outlineLevel="0" collapsed="false">
      <c r="A626" s="57" t="s">
        <v>1327</v>
      </c>
      <c r="B626" s="57" t="s">
        <v>301</v>
      </c>
      <c r="C626" s="57" t="str">
        <f aca="false">Flights!$F$23</f>
        <v>MH0053</v>
      </c>
      <c r="D626" s="58" t="n">
        <f aca="false">Flights!$D$23</f>
        <v>46324</v>
      </c>
      <c r="E626" s="57" t="str">
        <f aca="false">Flights!$G$23&amp;"-"&amp;Flights!$H$23</f>
        <v>KIX-KUL</v>
      </c>
      <c r="F626" s="57" t="str">
        <f aca="false">Flights!$K$23</f>
        <v>EY</v>
      </c>
      <c r="G626" s="57" t="s">
        <v>81</v>
      </c>
      <c r="H626" s="57" t="s">
        <v>369</v>
      </c>
      <c r="I626" s="57" t="s">
        <v>396</v>
      </c>
      <c r="J626" s="57" t="s">
        <v>400</v>
      </c>
      <c r="K626" s="67" t="s">
        <v>398</v>
      </c>
      <c r="L626" s="67" t="s">
        <v>373</v>
      </c>
      <c r="M626" s="67"/>
      <c r="N626" s="67" t="s">
        <v>374</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file",IF(BL626=0,"INVALID – evidence needs a traceable reference (number, file name or link)",IF(OR(LEN(AX626)&lt;2,ISNUMBER(MATCH(AX626,L_Placeholder,0))),"INVALID – verifier missing",IF(AX626=AU626,"INVALID – verifier must be someone other than the PIC",IF(BH626=1,"INVALID – result not yet available (awaiting / TBC)",IF(AND(AQ626=1,OR(OR(LEN(AY626)&lt;3,ISNUMBER(MATCH(AY626,L_Placeholder,0))),BJ626=1)),"INVALID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CA","")&amp;IF(AND(LEN(BA626)&gt;=2,ISNA(MATCH(BA626,L_Placeholder,0)),TRIM(AB626)=""),"INVALID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")))/(LEN(L_PendNeg)+1)),1,0),1)</f>
        <v>0</v>
      </c>
      <c r="BK626" s="61" t="n">
        <f aca="false">IFERROR(IF(SUMPRODUCT((LEN(BF626)-LEN(SUBSTITUTE(BF626," "&amp;L_PendStrict&amp;" "," ")))/(LEN(L_PendStrict)+1))&gt;SUMPRODUCT((LEN(BF626)-LEN(SUBSTITUTE(BF626," "&amp;L_PendNeg&amp;" "," ")))/(LEN(L_PendNeg)+1)),1,0),1)</f>
        <v>0</v>
      </c>
      <c r="BL626" s="61" t="n">
        <f aca="false">IFERROR(IF(OR(SUMPRODUCT(--ISNUMBER(FIND({"0","1","2","3","4","5","6","7","8","9"},Z626)))&gt;0,SUMPRODUCT(--ISNUMBER(SEARCH({"http","www.","\",".pdf",".jpg",".jpeg",".png",".heic",".xls",".doc",".msg",".eml"},Z626)))&gt;0),1,0),0)</f>
        <v>0</v>
      </c>
    </row>
    <row r="627" customFormat="false" ht="39.75" hidden="false" customHeight="true" outlineLevel="0" collapsed="false">
      <c r="A627" s="57" t="s">
        <v>1328</v>
      </c>
      <c r="B627" s="57" t="s">
        <v>301</v>
      </c>
      <c r="C627" s="57" t="str">
        <f aca="false">Flights!$F$23</f>
        <v>MH0053</v>
      </c>
      <c r="D627" s="58" t="n">
        <f aca="false">Flights!$D$23</f>
        <v>46324</v>
      </c>
      <c r="E627" s="57" t="str">
        <f aca="false">Flights!$G$23&amp;"-"&amp;Flights!$H$23</f>
        <v>KIX-KUL</v>
      </c>
      <c r="F627" s="57" t="str">
        <f aca="false">Flights!$K$23</f>
        <v>EY</v>
      </c>
      <c r="G627" s="57" t="s">
        <v>81</v>
      </c>
      <c r="H627" s="57" t="s">
        <v>369</v>
      </c>
      <c r="I627" s="57" t="s">
        <v>402</v>
      </c>
      <c r="J627" s="57" t="s">
        <v>403</v>
      </c>
      <c r="K627" s="67" t="s">
        <v>1329</v>
      </c>
      <c r="L627" s="67" t="s">
        <v>1267</v>
      </c>
      <c r="M627" s="67"/>
      <c r="N627" s="67" t="s">
        <v>374</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file",IF(BL627=0,"INVALID – evidence needs a traceable reference (number, file name or link)",IF(OR(LEN(AX627)&lt;2,ISNUMBER(MATCH(AX627,L_Placeholder,0))),"INVALID – verifier missing",IF(AX627=AU627,"INVALID – verifier must be someone other than the PIC",IF(BH627=1,"INVALID – result not yet available (awaiting / TBC)",IF(AND(AQ627=1,OR(OR(LEN(AY627)&lt;3,ISNUMBER(MATCH(AY627,L_Placeholder,0))),BJ627=1)),"INVALID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CA","")&amp;IF(AND(LEN(BA627)&gt;=2,ISNA(MATCH(BA627,L_Placeholder,0)),TRIM(AB627)=""),"INVALID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")))/(LEN(L_PendNeg)+1)),1,0),1)</f>
        <v>0</v>
      </c>
      <c r="BK627" s="61" t="n">
        <f aca="false">IFERROR(IF(SUMPRODUCT((LEN(BF627)-LEN(SUBSTITUTE(BF627," "&amp;L_PendStrict&amp;" "," ")))/(LEN(L_PendStrict)+1))&gt;SUMPRODUCT((LEN(BF627)-LEN(SUBSTITUTE(BF627," "&amp;L_PendNeg&amp;" "," ")))/(LEN(L_PendNeg)+1)),1,0),1)</f>
        <v>0</v>
      </c>
      <c r="BL627" s="61" t="n">
        <f aca="false">IFERROR(IF(OR(SUMPRODUCT(--ISNUMBER(FIND({"0","1","2","3","4","5","6","7","8","9"},Z627)))&gt;0,SUMPRODUCT(--ISNUMBER(SEARCH({"http","www.","\",".pdf",".jpg",".jpeg",".png",".heic",".xls",".doc",".msg",".eml"},Z627)))&gt;0),1,0),0)</f>
        <v>0</v>
      </c>
    </row>
    <row r="628" customFormat="false" ht="39.75" hidden="false" customHeight="true" outlineLevel="0" collapsed="false">
      <c r="A628" s="57" t="s">
        <v>1330</v>
      </c>
      <c r="B628" s="57" t="s">
        <v>301</v>
      </c>
      <c r="C628" s="57" t="str">
        <f aca="false">Flights!$F$23</f>
        <v>MH0053</v>
      </c>
      <c r="D628" s="58" t="n">
        <f aca="false">Flights!$D$23</f>
        <v>46324</v>
      </c>
      <c r="E628" s="57" t="str">
        <f aca="false">Flights!$G$23&amp;"-"&amp;Flights!$H$23</f>
        <v>KIX-KUL</v>
      </c>
      <c r="F628" s="57" t="str">
        <f aca="false">Flights!$K$23</f>
        <v>EY</v>
      </c>
      <c r="G628" s="57" t="s">
        <v>83</v>
      </c>
      <c r="H628" s="57" t="s">
        <v>369</v>
      </c>
      <c r="I628" s="57" t="s">
        <v>370</v>
      </c>
      <c r="J628" s="57" t="s">
        <v>407</v>
      </c>
      <c r="K628" s="67" t="s">
        <v>408</v>
      </c>
      <c r="L628" s="67" t="s">
        <v>409</v>
      </c>
      <c r="M628" s="67"/>
      <c r="N628" s="67" t="s">
        <v>374</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file",IF(BL628=0,"INVALID – evidence needs a traceable reference (number, file name or link)",IF(OR(LEN(AX628)&lt;2,ISNUMBER(MATCH(AX628,L_Placeholder,0))),"INVALID – verifier missing",IF(AX628=AU628,"INVALID – verifier must be someone other than the PIC",IF(BH628=1,"INVALID – result not yet available (awaiting / TBC)",IF(AND(AQ628=1,OR(OR(LEN(AY628)&lt;3,ISNUMBER(MATCH(AY628,L_Placeholder,0))),BJ628=1)),"INVALID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CA","")&amp;IF(AND(LEN(BA628)&gt;=2,ISNA(MATCH(BA628,L_Placeholder,0)),TRIM(AB628)=""),"INVALID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")))/(LEN(L_PendNeg)+1)),1,0),1)</f>
        <v>0</v>
      </c>
      <c r="BK628" s="61" t="n">
        <f aca="false">IFERROR(IF(SUMPRODUCT((LEN(BF628)-LEN(SUBSTITUTE(BF628," "&amp;L_PendStrict&amp;" "," ")))/(LEN(L_PendStrict)+1))&gt;SUMPRODUCT((LEN(BF628)-LEN(SUBSTITUTE(BF628," "&amp;L_PendNeg&amp;" "," ")))/(LEN(L_PendNeg)+1)),1,0),1)</f>
        <v>0</v>
      </c>
      <c r="BL628" s="61" t="n">
        <f aca="false">IFERROR(IF(OR(SUMPRODUCT(--ISNUMBER(FIND({"0","1","2","3","4","5","6","7","8","9"},Z628)))&gt;0,SUMPRODUCT(--ISNUMBER(SEARCH({"http","www.","\",".pdf",".jpg",".jpeg",".png",".heic",".xls",".doc",".msg",".eml"},Z628)))&gt;0),1,0),0)</f>
        <v>0</v>
      </c>
    </row>
    <row r="629" customFormat="false" ht="39.75" hidden="false" customHeight="true" outlineLevel="0" collapsed="false">
      <c r="A629" s="57" t="s">
        <v>1331</v>
      </c>
      <c r="B629" s="57" t="s">
        <v>301</v>
      </c>
      <c r="C629" s="57" t="str">
        <f aca="false">Flights!$F$23</f>
        <v>MH0053</v>
      </c>
      <c r="D629" s="58" t="n">
        <f aca="false">Flights!$D$23</f>
        <v>46324</v>
      </c>
      <c r="E629" s="57" t="str">
        <f aca="false">Flights!$G$23&amp;"-"&amp;Flights!$H$23</f>
        <v>KIX-KUL</v>
      </c>
      <c r="F629" s="57" t="str">
        <f aca="false">Flights!$K$23</f>
        <v>EY</v>
      </c>
      <c r="G629" s="57" t="s">
        <v>411</v>
      </c>
      <c r="H629" s="57" t="s">
        <v>369</v>
      </c>
      <c r="I629" s="57" t="s">
        <v>370</v>
      </c>
      <c r="J629" s="57" t="s">
        <v>412</v>
      </c>
      <c r="K629" s="67"/>
      <c r="L629" s="67" t="s">
        <v>413</v>
      </c>
      <c r="M629" s="67"/>
      <c r="N629" s="67" t="s">
        <v>374</v>
      </c>
      <c r="O629" s="67" t="s">
        <v>414</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file",IF(BL629=0,"INVALID – evidence needs a traceable reference (number, file name or link)",IF(OR(LEN(AX629)&lt;2,ISNUMBER(MATCH(AX629,L_Placeholder,0))),"INVALID – verifier missing",IF(AX629=AU629,"INVALID – verifier must be someone other than the PIC",IF(BH629=1,"INVALID – result not yet available (awaiting / TBC)",IF(AND(AQ629=1,OR(OR(LEN(AY629)&lt;3,ISNUMBER(MATCH(AY629,L_Placeholder,0))),BJ629=1)),"INVALID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CA","")&amp;IF(AND(LEN(BA629)&gt;=2,ISNA(MATCH(BA629,L_Placeholder,0)),TRIM(AB629)=""),"INVALID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")))/(LEN(L_PendNeg)+1)),1,0),1)</f>
        <v>0</v>
      </c>
      <c r="BK629" s="61" t="n">
        <f aca="false">IFERROR(IF(SUMPRODUCT((LEN(BF629)-LEN(SUBSTITUTE(BF629," "&amp;L_PendStrict&amp;" "," ")))/(LEN(L_PendStrict)+1))&gt;SUMPRODUCT((LEN(BF629)-LEN(SUBSTITUTE(BF629," "&amp;L_PendNeg&amp;" "," ")))/(LEN(L_PendNeg)+1)),1,0),1)</f>
        <v>0</v>
      </c>
      <c r="BL629" s="61" t="n">
        <f aca="false">IFERROR(IF(OR(SUMPRODUCT(--ISNUMBER(FIND({"0","1","2","3","4","5","6","7","8","9"},Z629)))&gt;0,SUMPRODUCT(--ISNUMBER(SEARCH({"http","www.","\",".pdf",".jpg",".jpeg",".png",".heic",".xls",".doc",".msg",".eml"},Z629)))&gt;0),1,0),0)</f>
        <v>0</v>
      </c>
    </row>
    <row r="630" customFormat="false" ht="39.75" hidden="false" customHeight="true" outlineLevel="0" collapsed="false">
      <c r="A630" s="57" t="s">
        <v>1332</v>
      </c>
      <c r="B630" s="57" t="s">
        <v>301</v>
      </c>
      <c r="C630" s="57" t="str">
        <f aca="false">Flights!$F$23</f>
        <v>MH0053</v>
      </c>
      <c r="D630" s="58" t="n">
        <f aca="false">Flights!$D$23</f>
        <v>46324</v>
      </c>
      <c r="E630" s="57" t="str">
        <f aca="false">Flights!$G$23&amp;"-"&amp;Flights!$H$23</f>
        <v>KIX-KUL</v>
      </c>
      <c r="F630" s="57" t="str">
        <f aca="false">Flights!$K$23</f>
        <v>EY</v>
      </c>
      <c r="G630" s="57" t="s">
        <v>411</v>
      </c>
      <c r="H630" s="57" t="s">
        <v>369</v>
      </c>
      <c r="I630" s="57" t="s">
        <v>370</v>
      </c>
      <c r="J630" s="57" t="s">
        <v>416</v>
      </c>
      <c r="K630" s="67" t="s">
        <v>417</v>
      </c>
      <c r="L630" s="67" t="s">
        <v>413</v>
      </c>
      <c r="M630" s="67"/>
      <c r="N630" s="67" t="s">
        <v>374</v>
      </c>
      <c r="O630" s="67" t="s">
        <v>414</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file",IF(BL630=0,"INVALID – evidence needs a traceable reference (number, file name or link)",IF(OR(LEN(AX630)&lt;2,ISNUMBER(MATCH(AX630,L_Placeholder,0))),"INVALID – verifier missing",IF(AX630=AU630,"INVALID – verifier must be someone other than the PIC",IF(BH630=1,"INVALID – result not yet available (awaiting / TBC)",IF(AND(AQ630=1,OR(OR(LEN(AY630)&lt;3,ISNUMBER(MATCH(AY630,L_Placeholder,0))),BJ630=1)),"INVALID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CA","")&amp;IF(AND(LEN(BA630)&gt;=2,ISNA(MATCH(BA630,L_Placeholder,0)),TRIM(AB630)=""),"INVALID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")))/(LEN(L_PendNeg)+1)),1,0),1)</f>
        <v>0</v>
      </c>
      <c r="BK630" s="61" t="n">
        <f aca="false">IFERROR(IF(SUMPRODUCT((LEN(BF630)-LEN(SUBSTITUTE(BF630," "&amp;L_PendStrict&amp;" "," ")))/(LEN(L_PendStrict)+1))&gt;SUMPRODUCT((LEN(BF630)-LEN(SUBSTITUTE(BF630," "&amp;L_PendNeg&amp;" "," ")))/(LEN(L_PendNeg)+1)),1,0),1)</f>
        <v>0</v>
      </c>
      <c r="BL630" s="61" t="n">
        <f aca="false">IFERROR(IF(OR(SUMPRODUCT(--ISNUMBER(FIND({"0","1","2","3","4","5","6","7","8","9"},Z630)))&gt;0,SUMPRODUCT(--ISNUMBER(SEARCH({"http","www.","\",".pdf",".jpg",".jpeg",".png",".heic",".xls",".doc",".msg",".eml"},Z630)))&gt;0),1,0),0)</f>
        <v>0</v>
      </c>
    </row>
    <row r="631" customFormat="false" ht="39.75" hidden="false" customHeight="true" outlineLevel="0" collapsed="false">
      <c r="A631" s="57" t="s">
        <v>1333</v>
      </c>
      <c r="B631" s="57" t="s">
        <v>301</v>
      </c>
      <c r="C631" s="57" t="str">
        <f aca="false">Flights!$F$23</f>
        <v>MH0053</v>
      </c>
      <c r="D631" s="58" t="n">
        <f aca="false">Flights!$D$23</f>
        <v>46324</v>
      </c>
      <c r="E631" s="57" t="str">
        <f aca="false">Flights!$G$23&amp;"-"&amp;Flights!$H$23</f>
        <v>KIX-KUL</v>
      </c>
      <c r="F631" s="57" t="str">
        <f aca="false">Flights!$K$23</f>
        <v>EY</v>
      </c>
      <c r="G631" s="57" t="s">
        <v>411</v>
      </c>
      <c r="H631" s="57" t="s">
        <v>369</v>
      </c>
      <c r="I631" s="57" t="s">
        <v>419</v>
      </c>
      <c r="J631" s="57" t="s">
        <v>420</v>
      </c>
      <c r="K631" s="67"/>
      <c r="L631" s="67" t="s">
        <v>413</v>
      </c>
      <c r="M631" s="67"/>
      <c r="N631" s="67" t="s">
        <v>374</v>
      </c>
      <c r="O631" s="67" t="s">
        <v>414</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file",IF(BL631=0,"INVALID – evidence needs a traceable reference (number, file name or link)",IF(OR(LEN(AX631)&lt;2,ISNUMBER(MATCH(AX631,L_Placeholder,0))),"INVALID – verifier missing",IF(AX631=AU631,"INVALID – verifier must be someone other than the PIC",IF(BH631=1,"INVALID – result not yet available (awaiting / TBC)",IF(AND(AQ631=1,OR(OR(LEN(AY631)&lt;3,ISNUMBER(MATCH(AY631,L_Placeholder,0))),BJ631=1)),"INVALID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CA","")&amp;IF(AND(LEN(BA631)&gt;=2,ISNA(MATCH(BA631,L_Placeholder,0)),TRIM(AB631)=""),"INVALID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")))/(LEN(L_PendNeg)+1)),1,0),1)</f>
        <v>0</v>
      </c>
      <c r="BK631" s="61" t="n">
        <f aca="false">IFERROR(IF(SUMPRODUCT((LEN(BF631)-LEN(SUBSTITUTE(BF631," "&amp;L_PendStrict&amp;" "," ")))/(LEN(L_PendStrict)+1))&gt;SUMPRODUCT((LEN(BF631)-LEN(SUBSTITUTE(BF631," "&amp;L_PendNeg&amp;" "," ")))/(LEN(L_PendNeg)+1)),1,0),1)</f>
        <v>0</v>
      </c>
      <c r="BL631" s="61" t="n">
        <f aca="false">IFERROR(IF(OR(SUMPRODUCT(--ISNUMBER(FIND({"0","1","2","3","4","5","6","7","8","9"},Z631)))&gt;0,SUMPRODUCT(--ISNUMBER(SEARCH({"http","www.","\",".pdf",".jpg",".jpeg",".png",".heic",".xls",".doc",".msg",".eml"},Z631)))&gt;0),1,0),0)</f>
        <v>0</v>
      </c>
    </row>
    <row r="632" customFormat="false" ht="39.75" hidden="false" customHeight="true" outlineLevel="0" collapsed="false">
      <c r="A632" s="57" t="s">
        <v>1334</v>
      </c>
      <c r="B632" s="57" t="s">
        <v>301</v>
      </c>
      <c r="C632" s="57" t="str">
        <f aca="false">Flights!$F$23</f>
        <v>MH0053</v>
      </c>
      <c r="D632" s="58" t="n">
        <f aca="false">Flights!$D$23</f>
        <v>46324</v>
      </c>
      <c r="E632" s="57" t="str">
        <f aca="false">Flights!$G$23&amp;"-"&amp;Flights!$H$23</f>
        <v>KIX-KUL</v>
      </c>
      <c r="F632" s="57" t="str">
        <f aca="false">Flights!$K$23</f>
        <v>EY</v>
      </c>
      <c r="G632" s="57" t="s">
        <v>411</v>
      </c>
      <c r="H632" s="57" t="s">
        <v>369</v>
      </c>
      <c r="I632" s="57" t="s">
        <v>419</v>
      </c>
      <c r="J632" s="57" t="s">
        <v>422</v>
      </c>
      <c r="K632" s="67"/>
      <c r="L632" s="67" t="s">
        <v>413</v>
      </c>
      <c r="M632" s="67"/>
      <c r="N632" s="67" t="s">
        <v>374</v>
      </c>
      <c r="O632" s="67" t="s">
        <v>414</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file",IF(BL632=0,"INVALID – evidence needs a traceable reference (number, file name or link)",IF(OR(LEN(AX632)&lt;2,ISNUMBER(MATCH(AX632,L_Placeholder,0))),"INVALID – verifier missing",IF(AX632=AU632,"INVALID – verifier must be someone other than the PIC",IF(BH632=1,"INVALID – result not yet available (awaiting / TBC)",IF(AND(AQ632=1,OR(OR(LEN(AY632)&lt;3,ISNUMBER(MATCH(AY632,L_Placeholder,0))),BJ632=1)),"INVALID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CA","")&amp;IF(AND(LEN(BA632)&gt;=2,ISNA(MATCH(BA632,L_Placeholder,0)),TRIM(AB632)=""),"INVALID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")))/(LEN(L_PendNeg)+1)),1,0),1)</f>
        <v>0</v>
      </c>
      <c r="BK632" s="61" t="n">
        <f aca="false">IFERROR(IF(SUMPRODUCT((LEN(BF632)-LEN(SUBSTITUTE(BF632," "&amp;L_PendStrict&amp;" "," ")))/(LEN(L_PendStrict)+1))&gt;SUMPRODUCT((LEN(BF632)-LEN(SUBSTITUTE(BF632," "&amp;L_PendNeg&amp;" "," ")))/(LEN(L_PendNeg)+1)),1,0),1)</f>
        <v>0</v>
      </c>
      <c r="BL632" s="61" t="n">
        <f aca="false">IFERROR(IF(OR(SUMPRODUCT(--ISNUMBER(FIND({"0","1","2","3","4","5","6","7","8","9"},Z632)))&gt;0,SUMPRODUCT(--ISNUMBER(SEARCH({"http","www.","\",".pdf",".jpg",".jpeg",".png",".heic",".xls",".doc",".msg",".eml"},Z632)))&gt;0),1,0),0)</f>
        <v>0</v>
      </c>
    </row>
    <row r="633" customFormat="false" ht="39.75" hidden="false" customHeight="true" outlineLevel="0" collapsed="false">
      <c r="A633" s="57" t="s">
        <v>1335</v>
      </c>
      <c r="B633" s="57" t="s">
        <v>301</v>
      </c>
      <c r="C633" s="57" t="str">
        <f aca="false">Flights!$F$23</f>
        <v>MH0053</v>
      </c>
      <c r="D633" s="58" t="n">
        <f aca="false">Flights!$D$23</f>
        <v>46324</v>
      </c>
      <c r="E633" s="57" t="str">
        <f aca="false">Flights!$G$23&amp;"-"&amp;Flights!$H$23</f>
        <v>KIX-KUL</v>
      </c>
      <c r="F633" s="57" t="str">
        <f aca="false">Flights!$K$23</f>
        <v>EY</v>
      </c>
      <c r="G633" s="57" t="s">
        <v>411</v>
      </c>
      <c r="H633" s="57" t="s">
        <v>369</v>
      </c>
      <c r="I633" s="57" t="s">
        <v>419</v>
      </c>
      <c r="J633" s="57" t="s">
        <v>424</v>
      </c>
      <c r="K633" s="67"/>
      <c r="L633" s="67" t="s">
        <v>413</v>
      </c>
      <c r="M633" s="67"/>
      <c r="N633" s="67" t="s">
        <v>374</v>
      </c>
      <c r="O633" s="67" t="s">
        <v>414</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file",IF(BL633=0,"INVALID – evidence needs a traceable reference (number, file name or link)",IF(OR(LEN(AX633)&lt;2,ISNUMBER(MATCH(AX633,L_Placeholder,0))),"INVALID – verifier missing",IF(AX633=AU633,"INVALID – verifier must be someone other than the PIC",IF(BH633=1,"INVALID – result not yet available (awaiting / TBC)",IF(AND(AQ633=1,OR(OR(LEN(AY633)&lt;3,ISNUMBER(MATCH(AY633,L_Placeholder,0))),BJ633=1)),"INVALID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CA","")&amp;IF(AND(LEN(BA633)&gt;=2,ISNA(MATCH(BA633,L_Placeholder,0)),TRIM(AB633)=""),"INVALID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")))/(LEN(L_PendNeg)+1)),1,0),1)</f>
        <v>0</v>
      </c>
      <c r="BK633" s="61" t="n">
        <f aca="false">IFERROR(IF(SUMPRODUCT((LEN(BF633)-LEN(SUBSTITUTE(BF633," "&amp;L_PendStrict&amp;" "," ")))/(LEN(L_PendStrict)+1))&gt;SUMPRODUCT((LEN(BF633)-LEN(SUBSTITUTE(BF633," "&amp;L_PendNeg&amp;" "," ")))/(LEN(L_PendNeg)+1)),1,0),1)</f>
        <v>0</v>
      </c>
      <c r="BL633" s="61" t="n">
        <f aca="false">IFERROR(IF(OR(SUMPRODUCT(--ISNUMBER(FIND({"0","1","2","3","4","5","6","7","8","9"},Z633)))&gt;0,SUMPRODUCT(--ISNUMBER(SEARCH({"http","www.","\",".pdf",".jpg",".jpeg",".png",".heic",".xls",".doc",".msg",".eml"},Z633)))&gt;0),1,0),0)</f>
        <v>0</v>
      </c>
    </row>
    <row r="634" customFormat="false" ht="78.75" hidden="false" customHeight="true" outlineLevel="0" collapsed="false">
      <c r="A634" s="57" t="s">
        <v>1336</v>
      </c>
      <c r="B634" s="57" t="s">
        <v>301</v>
      </c>
      <c r="C634" s="57" t="str">
        <f aca="false">Flights!$F$23</f>
        <v>MH0053</v>
      </c>
      <c r="D634" s="58" t="n">
        <f aca="false">Flights!$D$23</f>
        <v>46324</v>
      </c>
      <c r="E634" s="57" t="str">
        <f aca="false">Flights!$G$23&amp;"-"&amp;Flights!$H$23</f>
        <v>KIX-KUL</v>
      </c>
      <c r="F634" s="57" t="str">
        <f aca="false">Flights!$K$23</f>
        <v>EY</v>
      </c>
      <c r="G634" s="57" t="s">
        <v>411</v>
      </c>
      <c r="H634" s="57" t="s">
        <v>369</v>
      </c>
      <c r="I634" s="57" t="s">
        <v>419</v>
      </c>
      <c r="J634" s="57" t="s">
        <v>426</v>
      </c>
      <c r="K634" s="67" t="s">
        <v>564</v>
      </c>
      <c r="L634" s="67" t="s">
        <v>413</v>
      </c>
      <c r="M634" s="67"/>
      <c r="N634" s="67" t="s">
        <v>374</v>
      </c>
      <c r="O634" s="67" t="s">
        <v>414</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file",IF(BL634=0,"INVALID – evidence needs a traceable reference (number, file name or link)",IF(OR(LEN(AX634)&lt;2,ISNUMBER(MATCH(AX634,L_Placeholder,0))),"INVALID – verifier missing",IF(AX634=AU634,"INVALID – verifier must be someone other than the PIC",IF(BH634=1,"INVALID – result not yet available (awaiting / TBC)",IF(AND(AQ634=1,OR(OR(LEN(AY634)&lt;3,ISNUMBER(MATCH(AY634,L_Placeholder,0))),BJ634=1)),"INVALID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CA","")&amp;IF(AND(LEN(BA634)&gt;=2,ISNA(MATCH(BA634,L_Placeholder,0)),TRIM(AB634)=""),"INVALID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")))/(LEN(L_PendNeg)+1)),1,0),1)</f>
        <v>0</v>
      </c>
      <c r="BK634" s="61" t="n">
        <f aca="false">IFERROR(IF(SUMPRODUCT((LEN(BF634)-LEN(SUBSTITUTE(BF634," "&amp;L_PendStrict&amp;" "," ")))/(LEN(L_PendStrict)+1))&gt;SUMPRODUCT((LEN(BF634)-LEN(SUBSTITUTE(BF634," "&amp;L_PendNeg&amp;" "," ")))/(LEN(L_PendNeg)+1)),1,0),1)</f>
        <v>0</v>
      </c>
      <c r="BL634" s="61" t="n">
        <f aca="false">IFERROR(IF(OR(SUMPRODUCT(--ISNUMBER(FIND({"0","1","2","3","4","5","6","7","8","9"},Z634)))&gt;0,SUMPRODUCT(--ISNUMBER(SEARCH({"http","www.","\",".pdf",".jpg",".jpeg",".png",".heic",".xls",".doc",".msg",".eml"},Z634)))&gt;0),1,0),0)</f>
        <v>0</v>
      </c>
    </row>
    <row r="635" customFormat="false" ht="39.75" hidden="false" customHeight="true" outlineLevel="0" collapsed="false">
      <c r="A635" s="57" t="s">
        <v>1337</v>
      </c>
      <c r="B635" s="57" t="s">
        <v>301</v>
      </c>
      <c r="C635" s="57" t="str">
        <f aca="false">Flights!$F$23</f>
        <v>MH0053</v>
      </c>
      <c r="D635" s="58" t="n">
        <f aca="false">Flights!$D$23</f>
        <v>46324</v>
      </c>
      <c r="E635" s="57" t="str">
        <f aca="false">Flights!$G$23&amp;"-"&amp;Flights!$H$23</f>
        <v>KIX-KUL</v>
      </c>
      <c r="F635" s="57" t="str">
        <f aca="false">Flights!$K$23</f>
        <v>EY</v>
      </c>
      <c r="G635" s="57" t="s">
        <v>411</v>
      </c>
      <c r="H635" s="57" t="s">
        <v>369</v>
      </c>
      <c r="I635" s="57" t="s">
        <v>419</v>
      </c>
      <c r="J635" s="57" t="s">
        <v>429</v>
      </c>
      <c r="K635" s="67"/>
      <c r="L635" s="67" t="s">
        <v>413</v>
      </c>
      <c r="M635" s="67"/>
      <c r="N635" s="67" t="s">
        <v>374</v>
      </c>
      <c r="O635" s="67" t="s">
        <v>414</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file",IF(BL635=0,"INVALID – evidence needs a traceable reference (number, file name or link)",IF(OR(LEN(AX635)&lt;2,ISNUMBER(MATCH(AX635,L_Placeholder,0))),"INVALID – verifier missing",IF(AX635=AU635,"INVALID – verifier must be someone other than the PIC",IF(BH635=1,"INVALID – result not yet available (awaiting / TBC)",IF(AND(AQ635=1,OR(OR(LEN(AY635)&lt;3,ISNUMBER(MATCH(AY635,L_Placeholder,0))),BJ635=1)),"INVALID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CA","")&amp;IF(AND(LEN(BA635)&gt;=2,ISNA(MATCH(BA635,L_Placeholder,0)),TRIM(AB635)=""),"INVALID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")))/(LEN(L_PendNeg)+1)),1,0),1)</f>
        <v>0</v>
      </c>
      <c r="BK635" s="61" t="n">
        <f aca="false">IFERROR(IF(SUMPRODUCT((LEN(BF635)-LEN(SUBSTITUTE(BF635," "&amp;L_PendStrict&amp;" "," ")))/(LEN(L_PendStrict)+1))&gt;SUMPRODUCT((LEN(BF635)-LEN(SUBSTITUTE(BF635," "&amp;L_PendNeg&amp;" "," ")))/(LEN(L_PendNeg)+1)),1,0),1)</f>
        <v>0</v>
      </c>
      <c r="BL635" s="61" t="n">
        <f aca="false">IFERROR(IF(OR(SUMPRODUCT(--ISNUMBER(FIND({"0","1","2","3","4","5","6","7","8","9"},Z635)))&gt;0,SUMPRODUCT(--ISNUMBER(SEARCH({"http","www.","\",".pdf",".jpg",".jpeg",".png",".heic",".xls",".doc",".msg",".eml"},Z635)))&gt;0),1,0),0)</f>
        <v>0</v>
      </c>
    </row>
    <row r="636" customFormat="false" ht="41.25" hidden="false" customHeight="true" outlineLevel="0" collapsed="false">
      <c r="A636" s="57" t="s">
        <v>1338</v>
      </c>
      <c r="B636" s="57" t="s">
        <v>301</v>
      </c>
      <c r="C636" s="57" t="str">
        <f aca="false">Flights!$F$23</f>
        <v>MH0053</v>
      </c>
      <c r="D636" s="58" t="n">
        <f aca="false">Flights!$D$23</f>
        <v>46324</v>
      </c>
      <c r="E636" s="57" t="str">
        <f aca="false">Flights!$G$23&amp;"-"&amp;Flights!$H$23</f>
        <v>KIX-KUL</v>
      </c>
      <c r="F636" s="57" t="str">
        <f aca="false">Flights!$K$23</f>
        <v>EY</v>
      </c>
      <c r="G636" s="57" t="s">
        <v>411</v>
      </c>
      <c r="H636" s="57" t="s">
        <v>369</v>
      </c>
      <c r="I636" s="57" t="s">
        <v>438</v>
      </c>
      <c r="J636" s="57" t="s">
        <v>439</v>
      </c>
      <c r="K636" s="67" t="s">
        <v>440</v>
      </c>
      <c r="L636" s="67" t="s">
        <v>1339</v>
      </c>
      <c r="M636" s="67" t="s">
        <v>442</v>
      </c>
      <c r="N636" s="67" t="s">
        <v>374</v>
      </c>
      <c r="O636" s="67" t="s">
        <v>1340</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file",IF(BL636=0,"INVALID – evidence needs a traceable reference (number, file name or link)",IF(OR(LEN(AX636)&lt;2,ISNUMBER(MATCH(AX636,L_Placeholder,0))),"INVALID – verifier missing",IF(AX636=AU636,"INVALID – verifier must be someone other than the PIC",IF(BH636=1,"INVALID – result not yet available (awaiting / TBC)",IF(AND(AQ636=1,OR(OR(LEN(AY636)&lt;3,ISNUMBER(MATCH(AY636,L_Placeholder,0))),BJ636=1)),"INVALID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CA","")&amp;IF(AND(LEN(BA636)&gt;=2,ISNA(MATCH(BA636,L_Placeholder,0)),TRIM(AB636)=""),"INVALID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")))/(LEN(L_PendNeg)+1)),1,0),1)</f>
        <v>0</v>
      </c>
      <c r="BK636" s="61" t="n">
        <f aca="false">IFERROR(IF(SUMPRODUCT((LEN(BF636)-LEN(SUBSTITUTE(BF636," "&amp;L_PendStrict&amp;" "," ")))/(LEN(L_PendStrict)+1))&gt;SUMPRODUCT((LEN(BF636)-LEN(SUBSTITUTE(BF636," "&amp;L_PendNeg&amp;" "," ")))/(LEN(L_PendNeg)+1)),1,0),1)</f>
        <v>0</v>
      </c>
      <c r="BL636" s="61" t="n">
        <f aca="false">IFERROR(IF(OR(SUMPRODUCT(--ISNUMBER(FIND({"0","1","2","3","4","5","6","7","8","9"},Z636)))&gt;0,SUMPRODUCT(--ISNUMBER(SEARCH({"http","www.","\",".pdf",".jpg",".jpeg",".png",".heic",".xls",".doc",".msg",".eml"},Z636)))&gt;0),1,0),0)</f>
        <v>0</v>
      </c>
    </row>
    <row r="637" customFormat="false" ht="78.75" hidden="false" customHeight="true" outlineLevel="0" collapsed="false">
      <c r="A637" s="57" t="s">
        <v>1341</v>
      </c>
      <c r="B637" s="57" t="s">
        <v>301</v>
      </c>
      <c r="C637" s="57" t="str">
        <f aca="false">Flights!$F$23</f>
        <v>MH0053</v>
      </c>
      <c r="D637" s="58" t="n">
        <f aca="false">Flights!$D$23</f>
        <v>46324</v>
      </c>
      <c r="E637" s="57" t="str">
        <f aca="false">Flights!$G$23&amp;"-"&amp;Flights!$H$23</f>
        <v>KIX-KUL</v>
      </c>
      <c r="F637" s="57" t="str">
        <f aca="false">Flights!$K$23</f>
        <v>EY</v>
      </c>
      <c r="G637" s="57" t="s">
        <v>411</v>
      </c>
      <c r="H637" s="57" t="s">
        <v>369</v>
      </c>
      <c r="I637" s="57" t="s">
        <v>438</v>
      </c>
      <c r="J637" s="57" t="s">
        <v>445</v>
      </c>
      <c r="K637" s="67" t="s">
        <v>1079</v>
      </c>
      <c r="L637" s="67" t="s">
        <v>1342</v>
      </c>
      <c r="M637" s="67" t="s">
        <v>442</v>
      </c>
      <c r="N637" s="67" t="s">
        <v>374</v>
      </c>
      <c r="O637" s="67" t="s">
        <v>1343</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file",IF(BL637=0,"INVALID – evidence needs a traceable reference (number, file name or link)",IF(OR(LEN(AX637)&lt;2,ISNUMBER(MATCH(AX637,L_Placeholder,0))),"INVALID – verifier missing",IF(AX637=AU637,"INVALID – verifier must be someone other than the PIC",IF(BH637=1,"INVALID – result not yet available (awaiting / TBC)",IF(AND(AQ637=1,OR(OR(LEN(AY637)&lt;3,ISNUMBER(MATCH(AY637,L_Placeholder,0))),BJ637=1)),"INVALID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CA","")&amp;IF(AND(LEN(BA637)&gt;=2,ISNA(MATCH(BA637,L_Placeholder,0)),TRIM(AB637)=""),"INVALID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")))/(LEN(L_PendNeg)+1)),1,0),1)</f>
        <v>0</v>
      </c>
      <c r="BK637" s="61" t="n">
        <f aca="false">IFERROR(IF(SUMPRODUCT((LEN(BF637)-LEN(SUBSTITUTE(BF637," "&amp;L_PendStrict&amp;" "," ")))/(LEN(L_PendStrict)+1))&gt;SUMPRODUCT((LEN(BF637)-LEN(SUBSTITUTE(BF637," "&amp;L_PendNeg&amp;" "," ")))/(LEN(L_PendNeg)+1)),1,0),1)</f>
        <v>0</v>
      </c>
      <c r="BL637" s="61" t="n">
        <f aca="false">IFERROR(IF(OR(SUMPRODUCT(--ISNUMBER(FIND({"0","1","2","3","4","5","6","7","8","9"},Z637)))&gt;0,SUMPRODUCT(--ISNUMBER(SEARCH({"http","www.","\",".pdf",".jpg",".jpeg",".png",".heic",".xls",".doc",".msg",".eml"},Z637)))&gt;0),1,0),0)</f>
        <v>0</v>
      </c>
    </row>
    <row r="638" customFormat="false" ht="91.5" hidden="false" customHeight="true" outlineLevel="0" collapsed="false">
      <c r="A638" s="57" t="s">
        <v>1344</v>
      </c>
      <c r="B638" s="57" t="s">
        <v>301</v>
      </c>
      <c r="C638" s="57" t="str">
        <f aca="false">Flights!$F$23</f>
        <v>MH0053</v>
      </c>
      <c r="D638" s="58" t="n">
        <f aca="false">Flights!$D$23</f>
        <v>46324</v>
      </c>
      <c r="E638" s="57" t="str">
        <f aca="false">Flights!$G$23&amp;"-"&amp;Flights!$H$23</f>
        <v>KIX-KUL</v>
      </c>
      <c r="F638" s="57" t="str">
        <f aca="false">Flights!$K$23</f>
        <v>EY</v>
      </c>
      <c r="G638" s="57" t="s">
        <v>411</v>
      </c>
      <c r="H638" s="57" t="s">
        <v>369</v>
      </c>
      <c r="I638" s="57" t="s">
        <v>625</v>
      </c>
      <c r="J638" s="57" t="s">
        <v>626</v>
      </c>
      <c r="K638" s="67" t="s">
        <v>1301</v>
      </c>
      <c r="L638" s="67" t="s">
        <v>1302</v>
      </c>
      <c r="M638" s="67" t="s">
        <v>442</v>
      </c>
      <c r="N638" s="67" t="s">
        <v>435</v>
      </c>
      <c r="O638" s="67" t="s">
        <v>1345</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file",IF(BL638=0,"INVALID – evidence needs a traceable reference (number, file name or link)",IF(OR(LEN(AX638)&lt;2,ISNUMBER(MATCH(AX638,L_Placeholder,0))),"INVALID – verifier missing",IF(AX638=AU638,"INVALID – verifier must be someone other than the PIC",IF(BH638=1,"INVALID – result not yet available (awaiting / TBC)",IF(AND(AQ638=1,OR(OR(LEN(AY638)&lt;3,ISNUMBER(MATCH(AY638,L_Placeholder,0))),BJ638=1)),"INVALID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CA","")&amp;IF(AND(LEN(BA638)&gt;=2,ISNA(MATCH(BA638,L_Placeholder,0)),TRIM(AB638)=""),"INVALID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")))/(LEN(L_PendNeg)+1)),1,0),1)</f>
        <v>0</v>
      </c>
      <c r="BK638" s="61" t="n">
        <f aca="false">IFERROR(IF(SUMPRODUCT((LEN(BF638)-LEN(SUBSTITUTE(BF638," "&amp;L_PendStrict&amp;" "," ")))/(LEN(L_PendStrict)+1))&gt;SUMPRODUCT((LEN(BF638)-LEN(SUBSTITUTE(BF638," "&amp;L_PendNeg&amp;" "," ")))/(LEN(L_PendNeg)+1)),1,0),1)</f>
        <v>0</v>
      </c>
      <c r="BL638" s="61" t="n">
        <f aca="false">IFERROR(IF(OR(SUMPRODUCT(--ISNUMBER(FIND({"0","1","2","3","4","5","6","7","8","9"},Z638)))&gt;0,SUMPRODUCT(--ISNUMBER(SEARCH({"http","www.","\",".pdf",".jpg",".jpeg",".png",".heic",".xls",".doc",".msg",".eml"},Z638)))&gt;0),1,0),0)</f>
        <v>0</v>
      </c>
    </row>
    <row r="639" customFormat="false" ht="39.75" hidden="false" customHeight="true" outlineLevel="0" collapsed="false">
      <c r="A639" s="57" t="s">
        <v>1346</v>
      </c>
      <c r="B639" s="57" t="s">
        <v>301</v>
      </c>
      <c r="C639" s="57" t="str">
        <f aca="false">Flights!$F$23</f>
        <v>MH0053</v>
      </c>
      <c r="D639" s="58" t="n">
        <f aca="false">Flights!$D$23</f>
        <v>46324</v>
      </c>
      <c r="E639" s="57" t="str">
        <f aca="false">Flights!$G$23&amp;"-"&amp;Flights!$H$23</f>
        <v>KIX-KUL</v>
      </c>
      <c r="F639" s="57" t="str">
        <f aca="false">Flights!$K$23</f>
        <v>EY</v>
      </c>
      <c r="G639" s="57" t="s">
        <v>450</v>
      </c>
      <c r="H639" s="57" t="s">
        <v>451</v>
      </c>
      <c r="I639" s="57" t="s">
        <v>370</v>
      </c>
      <c r="J639" s="57" t="s">
        <v>452</v>
      </c>
      <c r="K639" s="67" t="s">
        <v>417</v>
      </c>
      <c r="L639" s="67" t="s">
        <v>453</v>
      </c>
      <c r="M639" s="67"/>
      <c r="N639" s="67" t="s">
        <v>374</v>
      </c>
      <c r="O639" s="67" t="s">
        <v>454</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file",IF(BL639=0,"INVALID – evidence needs a traceable reference (number, file name or link)",IF(OR(LEN(AX639)&lt;2,ISNUMBER(MATCH(AX639,L_Placeholder,0))),"INVALID – verifier missing",IF(AX639=AU639,"INVALID – verifier must be someone other than the PIC",IF(BH639=1,"INVALID – result not yet available (awaiting / TBC)",IF(AND(AQ639=1,OR(OR(LEN(AY639)&lt;3,ISNUMBER(MATCH(AY639,L_Placeholder,0))),BJ639=1)),"INVALID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CA","")&amp;IF(AND(LEN(BA639)&gt;=2,ISNA(MATCH(BA639,L_Placeholder,0)),TRIM(AB639)=""),"INVALID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IFERROR(IF(OR(SUMPRODUCT(--ISNUMBER(FIND({"0","1","2","3","4","5","6","7","8","9"},Z639)))&gt;0,SUMPRODUCT(--ISNUMBER(SEARCH({"http","www.","\",".pdf",".jpg",".jpeg",".png",".heic",".xls",".doc",".msg",".eml"},Z639)))&gt;0),1,0),0)</f>
        <v>0</v>
      </c>
    </row>
    <row r="640" customFormat="false" ht="39.75" hidden="false" customHeight="true" outlineLevel="0" collapsed="false">
      <c r="A640" s="57" t="s">
        <v>1347</v>
      </c>
      <c r="B640" s="57" t="s">
        <v>301</v>
      </c>
      <c r="C640" s="57" t="str">
        <f aca="false">Flights!$F$23</f>
        <v>MH0053</v>
      </c>
      <c r="D640" s="58" t="n">
        <f aca="false">Flights!$D$23</f>
        <v>46324</v>
      </c>
      <c r="E640" s="57" t="str">
        <f aca="false">Flights!$G$23&amp;"-"&amp;Flights!$H$23</f>
        <v>KIX-KUL</v>
      </c>
      <c r="F640" s="57" t="str">
        <f aca="false">Flights!$K$23</f>
        <v>EY</v>
      </c>
      <c r="G640" s="57" t="s">
        <v>450</v>
      </c>
      <c r="H640" s="57" t="s">
        <v>451</v>
      </c>
      <c r="I640" s="57" t="s">
        <v>419</v>
      </c>
      <c r="J640" s="57" t="s">
        <v>456</v>
      </c>
      <c r="K640" s="67" t="s">
        <v>417</v>
      </c>
      <c r="L640" s="67" t="s">
        <v>453</v>
      </c>
      <c r="M640" s="67"/>
      <c r="N640" s="67" t="s">
        <v>374</v>
      </c>
      <c r="O640" s="67" t="s">
        <v>454</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file",IF(BL640=0,"INVALID – evidence needs a traceable reference (number, file name or link)",IF(OR(LEN(AX640)&lt;2,ISNUMBER(MATCH(AX640,L_Placeholder,0))),"INVALID – verifier missing",IF(AX640=AU640,"INVALID – verifier must be someone other than the PIC",IF(BH640=1,"INVALID – result not yet available (awaiting / TBC)",IF(AND(AQ640=1,OR(OR(LEN(AY640)&lt;3,ISNUMBER(MATCH(AY640,L_Placeholder,0))),BJ640=1)),"INVALID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CA","")&amp;IF(AND(LEN(BA640)&gt;=2,ISNA(MATCH(BA640,L_Placeholder,0)),TRIM(AB640)=""),"INVALID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IFERROR(IF(OR(SUMPRODUCT(--ISNUMBER(FIND({"0","1","2","3","4","5","6","7","8","9"},Z640)))&gt;0,SUMPRODUCT(--ISNUMBER(SEARCH({"http","www.","\",".pdf",".jpg",".jpeg",".png",".heic",".xls",".doc",".msg",".eml"},Z640)))&gt;0),1,0),0)</f>
        <v>0</v>
      </c>
    </row>
    <row r="641" customFormat="false" ht="39.75" hidden="false" customHeight="true" outlineLevel="0" collapsed="false">
      <c r="A641" s="57" t="s">
        <v>1348</v>
      </c>
      <c r="B641" s="57" t="s">
        <v>301</v>
      </c>
      <c r="C641" s="57" t="str">
        <f aca="false">Flights!$F$23</f>
        <v>MH0053</v>
      </c>
      <c r="D641" s="58" t="n">
        <f aca="false">Flights!$D$23</f>
        <v>46324</v>
      </c>
      <c r="E641" s="57" t="str">
        <f aca="false">Flights!$G$23&amp;"-"&amp;Flights!$H$23</f>
        <v>KIX-KUL</v>
      </c>
      <c r="F641" s="57" t="str">
        <f aca="false">Flights!$K$23</f>
        <v>EY</v>
      </c>
      <c r="G641" s="57" t="s">
        <v>450</v>
      </c>
      <c r="H641" s="57" t="s">
        <v>451</v>
      </c>
      <c r="I641" s="57" t="s">
        <v>438</v>
      </c>
      <c r="J641" s="57" t="s">
        <v>460</v>
      </c>
      <c r="K641" s="67" t="s">
        <v>440</v>
      </c>
      <c r="L641" s="67" t="s">
        <v>1339</v>
      </c>
      <c r="M641" s="67" t="s">
        <v>442</v>
      </c>
      <c r="N641" s="67" t="s">
        <v>374</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file",IF(BL641=0,"INVALID – evidence needs a traceable reference (number, file name or link)",IF(OR(LEN(AX641)&lt;2,ISNUMBER(MATCH(AX641,L_Placeholder,0))),"INVALID – verifier missing",IF(AX641=AU641,"INVALID – verifier must be someone other than the PIC",IF(BH641=1,"INVALID – result not yet available (awaiting / TBC)",IF(AND(AQ641=1,OR(OR(LEN(AY641)&lt;3,ISNUMBER(MATCH(AY641,L_Placeholder,0))),BJ641=1)),"INVALID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CA","")&amp;IF(AND(LEN(BA641)&gt;=2,ISNA(MATCH(BA641,L_Placeholder,0)),TRIM(AB641)=""),"INVALID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IFERROR(IF(OR(SUMPRODUCT(--ISNUMBER(FIND({"0","1","2","3","4","5","6","7","8","9"},Z641)))&gt;0,SUMPRODUCT(--ISNUMBER(SEARCH({"http","www.","\",".pdf",".jpg",".jpeg",".png",".heic",".xls",".doc",".msg",".eml"},Z641)))&gt;0),1,0),0)</f>
        <v>0</v>
      </c>
    </row>
    <row r="642" customFormat="false" ht="54" hidden="false" customHeight="true" outlineLevel="0" collapsed="false">
      <c r="A642" s="57" t="s">
        <v>1349</v>
      </c>
      <c r="B642" s="57" t="s">
        <v>301</v>
      </c>
      <c r="C642" s="57" t="str">
        <f aca="false">Flights!$F$23</f>
        <v>MH0053</v>
      </c>
      <c r="D642" s="58" t="n">
        <f aca="false">Flights!$D$23</f>
        <v>46324</v>
      </c>
      <c r="E642" s="57" t="str">
        <f aca="false">Flights!$G$23&amp;"-"&amp;Flights!$H$23</f>
        <v>KIX-KUL</v>
      </c>
      <c r="F642" s="57" t="str">
        <f aca="false">Flights!$K$23</f>
        <v>EY</v>
      </c>
      <c r="G642" s="57" t="s">
        <v>450</v>
      </c>
      <c r="H642" s="57" t="s">
        <v>451</v>
      </c>
      <c r="I642" s="57" t="s">
        <v>438</v>
      </c>
      <c r="J642" s="57" t="s">
        <v>462</v>
      </c>
      <c r="K642" s="67" t="s">
        <v>1079</v>
      </c>
      <c r="L642" s="67" t="s">
        <v>1342</v>
      </c>
      <c r="M642" s="67" t="s">
        <v>442</v>
      </c>
      <c r="N642" s="67" t="s">
        <v>374</v>
      </c>
      <c r="O642" s="67" t="s">
        <v>1350</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file",IF(BL642=0,"INVALID – evidence needs a traceable reference (number, file name or link)",IF(OR(LEN(AX642)&lt;2,ISNUMBER(MATCH(AX642,L_Placeholder,0))),"INVALID – verifier missing",IF(AX642=AU642,"INVALID – verifier must be someone other than the PIC",IF(BH642=1,"INVALID – result not yet available (awaiting / TBC)",IF(AND(AQ642=1,OR(OR(LEN(AY642)&lt;3,ISNUMBER(MATCH(AY642,L_Placeholder,0))),BJ642=1)),"INVALID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CA","")&amp;IF(AND(LEN(BA642)&gt;=2,ISNA(MATCH(BA642,L_Placeholder,0)),TRIM(AB642)=""),"INVALID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IFERROR(IF(OR(SUMPRODUCT(--ISNUMBER(FIND({"0","1","2","3","4","5","6","7","8","9"},Z642)))&gt;0,SUMPRODUCT(--ISNUMBER(SEARCH({"http","www.","\",".pdf",".jpg",".jpeg",".png",".heic",".xls",".doc",".msg",".eml"},Z642)))&gt;0),1,0),0)</f>
        <v>0</v>
      </c>
    </row>
    <row r="643" customFormat="false" ht="54" hidden="false" customHeight="true" outlineLevel="0" collapsed="false">
      <c r="A643" s="57" t="s">
        <v>1351</v>
      </c>
      <c r="B643" s="57" t="s">
        <v>301</v>
      </c>
      <c r="C643" s="57" t="str">
        <f aca="false">Flights!$F$23</f>
        <v>MH0053</v>
      </c>
      <c r="D643" s="58" t="n">
        <f aca="false">Flights!$D$23</f>
        <v>46324</v>
      </c>
      <c r="E643" s="57" t="str">
        <f aca="false">Flights!$G$23&amp;"-"&amp;Flights!$H$23</f>
        <v>KIX-KUL</v>
      </c>
      <c r="F643" s="57" t="str">
        <f aca="false">Flights!$K$23</f>
        <v>EY</v>
      </c>
      <c r="G643" s="57" t="s">
        <v>450</v>
      </c>
      <c r="H643" s="57" t="s">
        <v>451</v>
      </c>
      <c r="I643" s="57" t="s">
        <v>625</v>
      </c>
      <c r="J643" s="57" t="s">
        <v>650</v>
      </c>
      <c r="K643" s="67" t="s">
        <v>1301</v>
      </c>
      <c r="L643" s="67" t="s">
        <v>1302</v>
      </c>
      <c r="M643" s="67" t="s">
        <v>442</v>
      </c>
      <c r="N643" s="67" t="s">
        <v>435</v>
      </c>
      <c r="O643" s="67" t="s">
        <v>1352</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file",IF(BL643=0,"INVALID – evidence needs a traceable reference (number, file name or link)",IF(OR(LEN(AX643)&lt;2,ISNUMBER(MATCH(AX643,L_Placeholder,0))),"INVALID – verifier missing",IF(AX643=AU643,"INVALID – verifier must be someone other than the PIC",IF(BH643=1,"INVALID – result not yet available (awaiting / TBC)",IF(AND(AQ643=1,OR(OR(LEN(AY643)&lt;3,ISNUMBER(MATCH(AY643,L_Placeholder,0))),BJ643=1)),"INVALID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CA","")&amp;IF(AND(LEN(BA643)&gt;=2,ISNA(MATCH(BA643,L_Placeholder,0)),TRIM(AB643)=""),"INVALID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IFERROR(IF(OR(SUMPRODUCT(--ISNUMBER(FIND({"0","1","2","3","4","5","6","7","8","9"},Z643)))&gt;0,SUMPRODUCT(--ISNUMBER(SEARCH({"http","www.","\",".pdf",".jpg",".jpeg",".png",".heic",".xls",".doc",".msg",".eml"},Z643)))&gt;0),1,0),0)</f>
        <v>0</v>
      </c>
    </row>
    <row r="644" customFormat="false" ht="39.75" hidden="false" customHeight="true" outlineLevel="0" collapsed="false">
      <c r="A644" s="57" t="s">
        <v>1353</v>
      </c>
      <c r="B644" s="57" t="s">
        <v>304</v>
      </c>
      <c r="C644" s="57" t="str">
        <f aca="false">Flights!$F$24</f>
        <v>MH1450</v>
      </c>
      <c r="D644" s="58" t="n">
        <f aca="false">Flights!$D$24</f>
        <v>46324</v>
      </c>
      <c r="E644" s="57" t="str">
        <f aca="false">Flights!$G$24&amp;"-"&amp;Flights!$H$24</f>
        <v>KUL-LGK</v>
      </c>
      <c r="F644" s="57" t="str">
        <f aca="false">Flights!$K$24</f>
        <v>EY</v>
      </c>
      <c r="G644" s="57" t="s">
        <v>81</v>
      </c>
      <c r="H644" s="57" t="s">
        <v>369</v>
      </c>
      <c r="I644" s="57" t="s">
        <v>370</v>
      </c>
      <c r="J644" s="57" t="s">
        <v>371</v>
      </c>
      <c r="K644" s="67" t="s">
        <v>372</v>
      </c>
      <c r="L644" s="67" t="s">
        <v>373</v>
      </c>
      <c r="M644" s="67"/>
      <c r="N644" s="67" t="s">
        <v>374</v>
      </c>
      <c r="O644" s="67" t="s">
        <v>903</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file",IF(BL644=0,"INVALID – evidence needs a traceable reference (number, file name or link)",IF(OR(LEN(AX644)&lt;2,ISNUMBER(MATCH(AX644,L_Placeholder,0))),"INVALID – verifier missing",IF(AX644=AU644,"INVALID – verifier must be someone other than the PIC",IF(BH644=1,"INVALID – result not yet available (awaiting / TBC)",IF(AND(AQ644=1,OR(OR(LEN(AY644)&lt;3,ISNUMBER(MATCH(AY644,L_Placeholder,0))),BJ644=1)),"INVALID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CA","")&amp;IF(AND(LEN(BA644)&gt;=2,ISNA(MATCH(BA644,L_Placeholder,0)),TRIM(AB644)=""),"INVALID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")))/(LEN(L_PendNeg)+1)),1,0),1)</f>
        <v>0</v>
      </c>
      <c r="BK644" s="61" t="n">
        <f aca="false">IFERROR(IF(SUMPRODUCT((LEN(BF644)-LEN(SUBSTITUTE(BF644," "&amp;L_PendStrict&amp;" "," ")))/(LEN(L_PendStrict)+1))&gt;SUMPRODUCT((LEN(BF644)-LEN(SUBSTITUTE(BF644," "&amp;L_PendNeg&amp;" "," ")))/(LEN(L_PendNeg)+1)),1,0),1)</f>
        <v>0</v>
      </c>
      <c r="BL644" s="61" t="n">
        <f aca="false">IFERROR(IF(OR(SUMPRODUCT(--ISNUMBER(FIND({"0","1","2","3","4","5","6","7","8","9"},Z644)))&gt;0,SUMPRODUCT(--ISNUMBER(SEARCH({"http","www.","\",".pdf",".jpg",".jpeg",".png",".heic",".xls",".doc",".msg",".eml"},Z644)))&gt;0),1,0),0)</f>
        <v>0</v>
      </c>
    </row>
    <row r="645" customFormat="false" ht="41.25" hidden="false" customHeight="true" outlineLevel="0" collapsed="false">
      <c r="A645" s="57" t="s">
        <v>1354</v>
      </c>
      <c r="B645" s="57" t="s">
        <v>304</v>
      </c>
      <c r="C645" s="57" t="str">
        <f aca="false">Flights!$F$24</f>
        <v>MH1450</v>
      </c>
      <c r="D645" s="58" t="n">
        <f aca="false">Flights!$D$24</f>
        <v>46324</v>
      </c>
      <c r="E645" s="57" t="str">
        <f aca="false">Flights!$G$24&amp;"-"&amp;Flights!$H$24</f>
        <v>KUL-LGK</v>
      </c>
      <c r="F645" s="57" t="str">
        <f aca="false">Flights!$K$24</f>
        <v>EY</v>
      </c>
      <c r="G645" s="57" t="s">
        <v>81</v>
      </c>
      <c r="H645" s="57" t="s">
        <v>369</v>
      </c>
      <c r="I645" s="57" t="s">
        <v>376</v>
      </c>
      <c r="J645" s="57" t="s">
        <v>377</v>
      </c>
      <c r="K645" s="67" t="s">
        <v>378</v>
      </c>
      <c r="L645" s="67" t="s">
        <v>373</v>
      </c>
      <c r="M645" s="67"/>
      <c r="N645" s="67" t="s">
        <v>374</v>
      </c>
      <c r="O645" s="67" t="s">
        <v>905</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file",IF(BL645=0,"INVALID – evidence needs a traceable reference (number, file name or link)",IF(OR(LEN(AX645)&lt;2,ISNUMBER(MATCH(AX645,L_Placeholder,0))),"INVALID – verifier missing",IF(AX645=AU645,"INVALID – verifier must be someone other than the PIC",IF(BH645=1,"INVALID – result not yet available (awaiting / TBC)",IF(AND(AQ645=1,OR(OR(LEN(AY645)&lt;3,ISNUMBER(MATCH(AY645,L_Placeholder,0))),BJ645=1)),"INVALID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CA","")&amp;IF(AND(LEN(BA645)&gt;=2,ISNA(MATCH(BA645,L_Placeholder,0)),TRIM(AB645)=""),"INVALID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")))/(LEN(L_PendNeg)+1)),1,0),1)</f>
        <v>0</v>
      </c>
      <c r="BK645" s="61" t="n">
        <f aca="false">IFERROR(IF(SUMPRODUCT((LEN(BF645)-LEN(SUBSTITUTE(BF645," "&amp;L_PendStrict&amp;" "," ")))/(LEN(L_PendStrict)+1))&gt;SUMPRODUCT((LEN(BF645)-LEN(SUBSTITUTE(BF645," "&amp;L_PendNeg&amp;" "," ")))/(LEN(L_PendNeg)+1)),1,0),1)</f>
        <v>0</v>
      </c>
      <c r="BL645" s="61" t="n">
        <f aca="false">IFERROR(IF(OR(SUMPRODUCT(--ISNUMBER(FIND({"0","1","2","3","4","5","6","7","8","9"},Z645)))&gt;0,SUMPRODUCT(--ISNUMBER(SEARCH({"http","www.","\",".pdf",".jpg",".jpeg",".png",".heic",".xls",".doc",".msg",".eml"},Z645)))&gt;0),1,0),0)</f>
        <v>0</v>
      </c>
    </row>
    <row r="646" customFormat="false" ht="41.25" hidden="false" customHeight="true" outlineLevel="0" collapsed="false">
      <c r="A646" s="57" t="s">
        <v>1355</v>
      </c>
      <c r="B646" s="57" t="s">
        <v>304</v>
      </c>
      <c r="C646" s="57" t="str">
        <f aca="false">Flights!$F$24</f>
        <v>MH1450</v>
      </c>
      <c r="D646" s="58" t="n">
        <f aca="false">Flights!$D$24</f>
        <v>46324</v>
      </c>
      <c r="E646" s="57" t="str">
        <f aca="false">Flights!$G$24&amp;"-"&amp;Flights!$H$24</f>
        <v>KUL-LGK</v>
      </c>
      <c r="F646" s="57" t="str">
        <f aca="false">Flights!$K$24</f>
        <v>EY</v>
      </c>
      <c r="G646" s="57" t="s">
        <v>81</v>
      </c>
      <c r="H646" s="57" t="s">
        <v>369</v>
      </c>
      <c r="I646" s="57" t="s">
        <v>380</v>
      </c>
      <c r="J646" s="57" t="s">
        <v>381</v>
      </c>
      <c r="K646" s="67" t="s">
        <v>382</v>
      </c>
      <c r="L646" s="67" t="s">
        <v>373</v>
      </c>
      <c r="M646" s="67"/>
      <c r="N646" s="67" t="str">
        <f aca="false">IF(TRIM(Flights!$L$24)="A339","Required","N/A – rule")</f>
        <v>N/A – rule</v>
      </c>
      <c r="O646" s="67" t="s">
        <v>383</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file",IF(BL646=0,"INVALID – evidence needs a traceable reference (number, file name or link)",IF(OR(LEN(AX646)&lt;2,ISNUMBER(MATCH(AX646,L_Placeholder,0))),"INVALID – verifier missing",IF(AX646=AU646,"INVALID – verifier must be someone other than the PIC",IF(BH646=1,"INVALID – result not yet available (awaiting / TBC)",IF(AND(AQ646=1,OR(OR(LEN(AY646)&lt;3,ISNUMBER(MATCH(AY646,L_Placeholder,0))),BJ646=1)),"INVALID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CA","")&amp;IF(AND(LEN(BA646)&gt;=2,ISNA(MATCH(BA646,L_Placeholder,0)),TRIM(AB646)=""),"INVALID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")))/(LEN(L_PendNeg)+1)),1,0),1)</f>
        <v>0</v>
      </c>
      <c r="BK646" s="61" t="n">
        <f aca="false">IFERROR(IF(SUMPRODUCT((LEN(BF646)-LEN(SUBSTITUTE(BF646," "&amp;L_PendStrict&amp;" "," ")))/(LEN(L_PendStrict)+1))&gt;SUMPRODUCT((LEN(BF646)-LEN(SUBSTITUTE(BF646," "&amp;L_PendNeg&amp;" "," ")))/(LEN(L_PendNeg)+1)),1,0),1)</f>
        <v>0</v>
      </c>
      <c r="BL646" s="61" t="n">
        <f aca="false">IFERROR(IF(OR(SUMPRODUCT(--ISNUMBER(FIND({"0","1","2","3","4","5","6","7","8","9"},Z646)))&gt;0,SUMPRODUCT(--ISNUMBER(SEARCH({"http","www.","\",".pdf",".jpg",".jpeg",".png",".heic",".xls",".doc",".msg",".eml"},Z646)))&gt;0),1,0),0)</f>
        <v>0</v>
      </c>
    </row>
    <row r="647" customFormat="false" ht="39.75" hidden="false" customHeight="true" outlineLevel="0" collapsed="false">
      <c r="A647" s="57" t="s">
        <v>1356</v>
      </c>
      <c r="B647" s="57" t="s">
        <v>304</v>
      </c>
      <c r="C647" s="57" t="str">
        <f aca="false">Flights!$F$24</f>
        <v>MH1450</v>
      </c>
      <c r="D647" s="58" t="n">
        <f aca="false">Flights!$D$24</f>
        <v>46324</v>
      </c>
      <c r="E647" s="57" t="str">
        <f aca="false">Flights!$G$24&amp;"-"&amp;Flights!$H$24</f>
        <v>KUL-LGK</v>
      </c>
      <c r="F647" s="57" t="str">
        <f aca="false">Flights!$K$24</f>
        <v>EY</v>
      </c>
      <c r="G647" s="57" t="s">
        <v>81</v>
      </c>
      <c r="H647" s="57" t="s">
        <v>369</v>
      </c>
      <c r="I647" s="57" t="s">
        <v>385</v>
      </c>
      <c r="J647" s="57" t="s">
        <v>386</v>
      </c>
      <c r="K647" s="67" t="s">
        <v>387</v>
      </c>
      <c r="L647" s="67" t="s">
        <v>373</v>
      </c>
      <c r="M647" s="67"/>
      <c r="N647" s="67" t="s">
        <v>374</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file",IF(BL647=0,"INVALID – evidence needs a traceable reference (number, file name or link)",IF(OR(LEN(AX647)&lt;2,ISNUMBER(MATCH(AX647,L_Placeholder,0))),"INVALID – verifier missing",IF(AX647=AU647,"INVALID – verifier must be someone other than the PIC",IF(BH647=1,"INVALID – result not yet available (awaiting / TBC)",IF(AND(AQ647=1,OR(OR(LEN(AY647)&lt;3,ISNUMBER(MATCH(AY647,L_Placeholder,0))),BJ647=1)),"INVALID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CA","")&amp;IF(AND(LEN(BA647)&gt;=2,ISNA(MATCH(BA647,L_Placeholder,0)),TRIM(AB647)=""),"INVALID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")))/(LEN(L_PendNeg)+1)),1,0),1)</f>
        <v>0</v>
      </c>
      <c r="BK647" s="61" t="n">
        <f aca="false">IFERROR(IF(SUMPRODUCT((LEN(BF647)-LEN(SUBSTITUTE(BF647," "&amp;L_PendStrict&amp;" "," ")))/(LEN(L_PendStrict)+1))&gt;SUMPRODUCT((LEN(BF647)-LEN(SUBSTITUTE(BF647," "&amp;L_PendNeg&amp;" "," ")))/(LEN(L_PendNeg)+1)),1,0),1)</f>
        <v>0</v>
      </c>
      <c r="BL647" s="61" t="n">
        <f aca="false">IFERROR(IF(OR(SUMPRODUCT(--ISNUMBER(FIND({"0","1","2","3","4","5","6","7","8","9"},Z647)))&gt;0,SUMPRODUCT(--ISNUMBER(SEARCH({"http","www.","\",".pdf",".jpg",".jpeg",".png",".heic",".xls",".doc",".msg",".eml"},Z647)))&gt;0),1,0),0)</f>
        <v>0</v>
      </c>
    </row>
    <row r="648" customFormat="false" ht="39.75" hidden="false" customHeight="true" outlineLevel="0" collapsed="false">
      <c r="A648" s="57" t="s">
        <v>1357</v>
      </c>
      <c r="B648" s="57" t="s">
        <v>304</v>
      </c>
      <c r="C648" s="57" t="str">
        <f aca="false">Flights!$F$24</f>
        <v>MH1450</v>
      </c>
      <c r="D648" s="58" t="n">
        <f aca="false">Flights!$D$24</f>
        <v>46324</v>
      </c>
      <c r="E648" s="57" t="str">
        <f aca="false">Flights!$G$24&amp;"-"&amp;Flights!$H$24</f>
        <v>KUL-LGK</v>
      </c>
      <c r="F648" s="57" t="str">
        <f aca="false">Flights!$K$24</f>
        <v>EY</v>
      </c>
      <c r="G648" s="57" t="s">
        <v>81</v>
      </c>
      <c r="H648" s="57" t="s">
        <v>369</v>
      </c>
      <c r="I648" s="57" t="s">
        <v>389</v>
      </c>
      <c r="J648" s="57" t="s">
        <v>390</v>
      </c>
      <c r="K648" s="67" t="s">
        <v>391</v>
      </c>
      <c r="L648" s="67" t="s">
        <v>373</v>
      </c>
      <c r="M648" s="67"/>
      <c r="N648" s="67" t="s">
        <v>374</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file",IF(BL648=0,"INVALID – evidence needs a traceable reference (number, file name or link)",IF(OR(LEN(AX648)&lt;2,ISNUMBER(MATCH(AX648,L_Placeholder,0))),"INVALID – verifier missing",IF(AX648=AU648,"INVALID – verifier must be someone other than the PIC",IF(BH648=1,"INVALID – result not yet available (awaiting / TBC)",IF(AND(AQ648=1,OR(OR(LEN(AY648)&lt;3,ISNUMBER(MATCH(AY648,L_Placeholder,0))),BJ648=1)),"INVALID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CA","")&amp;IF(AND(LEN(BA648)&gt;=2,ISNA(MATCH(BA648,L_Placeholder,0)),TRIM(AB648)=""),"INVALID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")))/(LEN(L_PendNeg)+1)),1,0),1)</f>
        <v>0</v>
      </c>
      <c r="BK648" s="61" t="n">
        <f aca="false">IFERROR(IF(SUMPRODUCT((LEN(BF648)-LEN(SUBSTITUTE(BF648," "&amp;L_PendStrict&amp;" "," ")))/(LEN(L_PendStrict)+1))&gt;SUMPRODUCT((LEN(BF648)-LEN(SUBSTITUTE(BF648," "&amp;L_PendNeg&amp;" "," ")))/(LEN(L_PendNeg)+1)),1,0),1)</f>
        <v>0</v>
      </c>
      <c r="BL648" s="61" t="n">
        <f aca="false">IFERROR(IF(OR(SUMPRODUCT(--ISNUMBER(FIND({"0","1","2","3","4","5","6","7","8","9"},Z648)))&gt;0,SUMPRODUCT(--ISNUMBER(SEARCH({"http","www.","\",".pdf",".jpg",".jpeg",".png",".heic",".xls",".doc",".msg",".eml"},Z648)))&gt;0),1,0),0)</f>
        <v>0</v>
      </c>
    </row>
    <row r="649" customFormat="false" ht="39.75" hidden="false" customHeight="true" outlineLevel="0" collapsed="false">
      <c r="A649" s="57" t="s">
        <v>1358</v>
      </c>
      <c r="B649" s="57" t="s">
        <v>304</v>
      </c>
      <c r="C649" s="57" t="str">
        <f aca="false">Flights!$F$24</f>
        <v>MH1450</v>
      </c>
      <c r="D649" s="58" t="n">
        <f aca="false">Flights!$D$24</f>
        <v>46324</v>
      </c>
      <c r="E649" s="57" t="str">
        <f aca="false">Flights!$G$24&amp;"-"&amp;Flights!$H$24</f>
        <v>KUL-LGK</v>
      </c>
      <c r="F649" s="57" t="str">
        <f aca="false">Flights!$K$24</f>
        <v>EY</v>
      </c>
      <c r="G649" s="57" t="s">
        <v>81</v>
      </c>
      <c r="H649" s="57" t="s">
        <v>369</v>
      </c>
      <c r="I649" s="57" t="s">
        <v>389</v>
      </c>
      <c r="J649" s="57" t="s">
        <v>393</v>
      </c>
      <c r="K649" s="67" t="s">
        <v>394</v>
      </c>
      <c r="L649" s="67" t="s">
        <v>373</v>
      </c>
      <c r="M649" s="67"/>
      <c r="N649" s="67" t="s">
        <v>374</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file",IF(BL649=0,"INVALID – evidence needs a traceable reference (number, file name or link)",IF(OR(LEN(AX649)&lt;2,ISNUMBER(MATCH(AX649,L_Placeholder,0))),"INVALID – verifier missing",IF(AX649=AU649,"INVALID – verifier must be someone other than the PIC",IF(BH649=1,"INVALID – result not yet available (awaiting / TBC)",IF(AND(AQ649=1,OR(OR(LEN(AY649)&lt;3,ISNUMBER(MATCH(AY649,L_Placeholder,0))),BJ649=1)),"INVALID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CA","")&amp;IF(AND(LEN(BA649)&gt;=2,ISNA(MATCH(BA649,L_Placeholder,0)),TRIM(AB649)=""),"INVALID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")))/(LEN(L_PendNeg)+1)),1,0),1)</f>
        <v>0</v>
      </c>
      <c r="BK649" s="61" t="n">
        <f aca="false">IFERROR(IF(SUMPRODUCT((LEN(BF649)-LEN(SUBSTITUTE(BF649," "&amp;L_PendStrict&amp;" "," ")))/(LEN(L_PendStrict)+1))&gt;SUMPRODUCT((LEN(BF649)-LEN(SUBSTITUTE(BF649," "&amp;L_PendNeg&amp;" "," ")))/(LEN(L_PendNeg)+1)),1,0),1)</f>
        <v>0</v>
      </c>
      <c r="BL649" s="61" t="n">
        <f aca="false">IFERROR(IF(OR(SUMPRODUCT(--ISNUMBER(FIND({"0","1","2","3","4","5","6","7","8","9"},Z649)))&gt;0,SUMPRODUCT(--ISNUMBER(SEARCH({"http","www.","\",".pdf",".jpg",".jpeg",".png",".heic",".xls",".doc",".msg",".eml"},Z649)))&gt;0),1,0),0)</f>
        <v>0</v>
      </c>
    </row>
    <row r="650" customFormat="false" ht="39.75" hidden="false" customHeight="true" outlineLevel="0" collapsed="false">
      <c r="A650" s="57" t="s">
        <v>1359</v>
      </c>
      <c r="B650" s="57" t="s">
        <v>304</v>
      </c>
      <c r="C650" s="57" t="str">
        <f aca="false">Flights!$F$24</f>
        <v>MH1450</v>
      </c>
      <c r="D650" s="58" t="n">
        <f aca="false">Flights!$D$24</f>
        <v>46324</v>
      </c>
      <c r="E650" s="57" t="str">
        <f aca="false">Flights!$G$24&amp;"-"&amp;Flights!$H$24</f>
        <v>KUL-LGK</v>
      </c>
      <c r="F650" s="57" t="str">
        <f aca="false">Flights!$K$24</f>
        <v>EY</v>
      </c>
      <c r="G650" s="57" t="s">
        <v>81</v>
      </c>
      <c r="H650" s="57" t="s">
        <v>369</v>
      </c>
      <c r="I650" s="57" t="s">
        <v>396</v>
      </c>
      <c r="J650" s="57" t="s">
        <v>397</v>
      </c>
      <c r="K650" s="67" t="s">
        <v>398</v>
      </c>
      <c r="L650" s="67" t="s">
        <v>373</v>
      </c>
      <c r="M650" s="67"/>
      <c r="N650" s="67" t="s">
        <v>374</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file",IF(BL650=0,"INVALID – evidence needs a traceable reference (number, file name or link)",IF(OR(LEN(AX650)&lt;2,ISNUMBER(MATCH(AX650,L_Placeholder,0))),"INVALID – verifier missing",IF(AX650=AU650,"INVALID – verifier must be someone other than the PIC",IF(BH650=1,"INVALID – result not yet available (awaiting / TBC)",IF(AND(AQ650=1,OR(OR(LEN(AY650)&lt;3,ISNUMBER(MATCH(AY650,L_Placeholder,0))),BJ650=1)),"INVALID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CA","")&amp;IF(AND(LEN(BA650)&gt;=2,ISNA(MATCH(BA650,L_Placeholder,0)),TRIM(AB650)=""),"INVALID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")))/(LEN(L_PendNeg)+1)),1,0),1)</f>
        <v>0</v>
      </c>
      <c r="BK650" s="61" t="n">
        <f aca="false">IFERROR(IF(SUMPRODUCT((LEN(BF650)-LEN(SUBSTITUTE(BF650," "&amp;L_PendStrict&amp;" "," ")))/(LEN(L_PendStrict)+1))&gt;SUMPRODUCT((LEN(BF650)-LEN(SUBSTITUTE(BF650," "&amp;L_PendNeg&amp;" "," ")))/(LEN(L_PendNeg)+1)),1,0),1)</f>
        <v>0</v>
      </c>
      <c r="BL650" s="61" t="n">
        <f aca="false">IFERROR(IF(OR(SUMPRODUCT(--ISNUMBER(FIND({"0","1","2","3","4","5","6","7","8","9"},Z650)))&gt;0,SUMPRODUCT(--ISNUMBER(SEARCH({"http","www.","\",".pdf",".jpg",".jpeg",".png",".heic",".xls",".doc",".msg",".eml"},Z650)))&gt;0),1,0),0)</f>
        <v>0</v>
      </c>
    </row>
    <row r="651" customFormat="false" ht="39.75" hidden="false" customHeight="true" outlineLevel="0" collapsed="false">
      <c r="A651" s="57" t="s">
        <v>1360</v>
      </c>
      <c r="B651" s="57" t="s">
        <v>304</v>
      </c>
      <c r="C651" s="57" t="str">
        <f aca="false">Flights!$F$24</f>
        <v>MH1450</v>
      </c>
      <c r="D651" s="58" t="n">
        <f aca="false">Flights!$D$24</f>
        <v>46324</v>
      </c>
      <c r="E651" s="57" t="str">
        <f aca="false">Flights!$G$24&amp;"-"&amp;Flights!$H$24</f>
        <v>KUL-LGK</v>
      </c>
      <c r="F651" s="57" t="str">
        <f aca="false">Flights!$K$24</f>
        <v>EY</v>
      </c>
      <c r="G651" s="57" t="s">
        <v>81</v>
      </c>
      <c r="H651" s="57" t="s">
        <v>369</v>
      </c>
      <c r="I651" s="57" t="s">
        <v>396</v>
      </c>
      <c r="J651" s="57" t="s">
        <v>400</v>
      </c>
      <c r="K651" s="67" t="s">
        <v>398</v>
      </c>
      <c r="L651" s="67" t="s">
        <v>373</v>
      </c>
      <c r="M651" s="67"/>
      <c r="N651" s="67" t="s">
        <v>374</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file",IF(BL651=0,"INVALID – evidence needs a traceable reference (number, file name or link)",IF(OR(LEN(AX651)&lt;2,ISNUMBER(MATCH(AX651,L_Placeholder,0))),"INVALID – verifier missing",IF(AX651=AU651,"INVALID – verifier must be someone other than the PIC",IF(BH651=1,"INVALID – result not yet available (awaiting / TBC)",IF(AND(AQ651=1,OR(OR(LEN(AY651)&lt;3,ISNUMBER(MATCH(AY651,L_Placeholder,0))),BJ651=1)),"INVALID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CA","")&amp;IF(AND(LEN(BA651)&gt;=2,ISNA(MATCH(BA651,L_Placeholder,0)),TRIM(AB651)=""),"INVALID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")))/(LEN(L_PendNeg)+1)),1,0),1)</f>
        <v>0</v>
      </c>
      <c r="BK651" s="61" t="n">
        <f aca="false">IFERROR(IF(SUMPRODUCT((LEN(BF651)-LEN(SUBSTITUTE(BF651," "&amp;L_PendStrict&amp;" "," ")))/(LEN(L_PendStrict)+1))&gt;SUMPRODUCT((LEN(BF651)-LEN(SUBSTITUTE(BF651," "&amp;L_PendNeg&amp;" "," ")))/(LEN(L_PendNeg)+1)),1,0),1)</f>
        <v>0</v>
      </c>
      <c r="BL651" s="61" t="n">
        <f aca="false">IFERROR(IF(OR(SUMPRODUCT(--ISNUMBER(FIND({"0","1","2","3","4","5","6","7","8","9"},Z651)))&gt;0,SUMPRODUCT(--ISNUMBER(SEARCH({"http","www.","\",".pdf",".jpg",".jpeg",".png",".heic",".xls",".doc",".msg",".eml"},Z651)))&gt;0),1,0),0)</f>
        <v>0</v>
      </c>
    </row>
    <row r="652" customFormat="false" ht="39.75" hidden="false" customHeight="true" outlineLevel="0" collapsed="false">
      <c r="A652" s="57" t="s">
        <v>1361</v>
      </c>
      <c r="B652" s="57" t="s">
        <v>304</v>
      </c>
      <c r="C652" s="57" t="str">
        <f aca="false">Flights!$F$24</f>
        <v>MH1450</v>
      </c>
      <c r="D652" s="58" t="n">
        <f aca="false">Flights!$D$24</f>
        <v>46324</v>
      </c>
      <c r="E652" s="57" t="str">
        <f aca="false">Flights!$G$24&amp;"-"&amp;Flights!$H$24</f>
        <v>KUL-LGK</v>
      </c>
      <c r="F652" s="57" t="str">
        <f aca="false">Flights!$K$24</f>
        <v>EY</v>
      </c>
      <c r="G652" s="57" t="s">
        <v>81</v>
      </c>
      <c r="H652" s="57" t="s">
        <v>369</v>
      </c>
      <c r="I652" s="57" t="s">
        <v>402</v>
      </c>
      <c r="J652" s="57" t="s">
        <v>403</v>
      </c>
      <c r="K652" s="67" t="s">
        <v>913</v>
      </c>
      <c r="L652" s="67" t="s">
        <v>1362</v>
      </c>
      <c r="M652" s="67"/>
      <c r="N652" s="67" t="s">
        <v>374</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file",IF(BL652=0,"INVALID – evidence needs a traceable reference (number, file name or link)",IF(OR(LEN(AX652)&lt;2,ISNUMBER(MATCH(AX652,L_Placeholder,0))),"INVALID – verifier missing",IF(AX652=AU652,"INVALID – verifier must be someone other than the PIC",IF(BH652=1,"INVALID – result not yet available (awaiting / TBC)",IF(AND(AQ652=1,OR(OR(LEN(AY652)&lt;3,ISNUMBER(MATCH(AY652,L_Placeholder,0))),BJ652=1)),"INVALID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CA","")&amp;IF(AND(LEN(BA652)&gt;=2,ISNA(MATCH(BA652,L_Placeholder,0)),TRIM(AB652)=""),"INVALID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")))/(LEN(L_PendNeg)+1)),1,0),1)</f>
        <v>0</v>
      </c>
      <c r="BK652" s="61" t="n">
        <f aca="false">IFERROR(IF(SUMPRODUCT((LEN(BF652)-LEN(SUBSTITUTE(BF652," "&amp;L_PendStrict&amp;" "," ")))/(LEN(L_PendStrict)+1))&gt;SUMPRODUCT((LEN(BF652)-LEN(SUBSTITUTE(BF652," "&amp;L_PendNeg&amp;" "," ")))/(LEN(L_PendNeg)+1)),1,0),1)</f>
        <v>0</v>
      </c>
      <c r="BL652" s="61" t="n">
        <f aca="false">IFERROR(IF(OR(SUMPRODUCT(--ISNUMBER(FIND({"0","1","2","3","4","5","6","7","8","9"},Z652)))&gt;0,SUMPRODUCT(--ISNUMBER(SEARCH({"http","www.","\",".pdf",".jpg",".jpeg",".png",".heic",".xls",".doc",".msg",".eml"},Z652)))&gt;0),1,0),0)</f>
        <v>0</v>
      </c>
    </row>
    <row r="653" customFormat="false" ht="39.75" hidden="false" customHeight="true" outlineLevel="0" collapsed="false">
      <c r="A653" s="57" t="s">
        <v>1363</v>
      </c>
      <c r="B653" s="57" t="s">
        <v>304</v>
      </c>
      <c r="C653" s="57" t="str">
        <f aca="false">Flights!$F$24</f>
        <v>MH1450</v>
      </c>
      <c r="D653" s="58" t="n">
        <f aca="false">Flights!$D$24</f>
        <v>46324</v>
      </c>
      <c r="E653" s="57" t="str">
        <f aca="false">Flights!$G$24&amp;"-"&amp;Flights!$H$24</f>
        <v>KUL-LGK</v>
      </c>
      <c r="F653" s="57" t="str">
        <f aca="false">Flights!$K$24</f>
        <v>EY</v>
      </c>
      <c r="G653" s="57" t="s">
        <v>83</v>
      </c>
      <c r="H653" s="57" t="s">
        <v>369</v>
      </c>
      <c r="I653" s="57" t="s">
        <v>370</v>
      </c>
      <c r="J653" s="57" t="s">
        <v>407</v>
      </c>
      <c r="K653" s="67" t="s">
        <v>408</v>
      </c>
      <c r="L653" s="67" t="s">
        <v>409</v>
      </c>
      <c r="M653" s="67"/>
      <c r="N653" s="67" t="s">
        <v>374</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file",IF(BL653=0,"INVALID – evidence needs a traceable reference (number, file name or link)",IF(OR(LEN(AX653)&lt;2,ISNUMBER(MATCH(AX653,L_Placeholder,0))),"INVALID – verifier missing",IF(AX653=AU653,"INVALID – verifier must be someone other than the PIC",IF(BH653=1,"INVALID – result not yet available (awaiting / TBC)",IF(AND(AQ653=1,OR(OR(LEN(AY653)&lt;3,ISNUMBER(MATCH(AY653,L_Placeholder,0))),BJ653=1)),"INVALID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CA","")&amp;IF(AND(LEN(BA653)&gt;=2,ISNA(MATCH(BA653,L_Placeholder,0)),TRIM(AB653)=""),"INVALID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")))/(LEN(L_PendNeg)+1)),1,0),1)</f>
        <v>0</v>
      </c>
      <c r="BK653" s="61" t="n">
        <f aca="false">IFERROR(IF(SUMPRODUCT((LEN(BF653)-LEN(SUBSTITUTE(BF653," "&amp;L_PendStrict&amp;" "," ")))/(LEN(L_PendStrict)+1))&gt;SUMPRODUCT((LEN(BF653)-LEN(SUBSTITUTE(BF653," "&amp;L_PendNeg&amp;" "," ")))/(LEN(L_PendNeg)+1)),1,0),1)</f>
        <v>0</v>
      </c>
      <c r="BL653" s="61" t="n">
        <f aca="false">IFERROR(IF(OR(SUMPRODUCT(--ISNUMBER(FIND({"0","1","2","3","4","5","6","7","8","9"},Z653)))&gt;0,SUMPRODUCT(--ISNUMBER(SEARCH({"http","www.","\",".pdf",".jpg",".jpeg",".png",".heic",".xls",".doc",".msg",".eml"},Z653)))&gt;0),1,0),0)</f>
        <v>0</v>
      </c>
    </row>
    <row r="654" customFormat="false" ht="39.75" hidden="false" customHeight="true" outlineLevel="0" collapsed="false">
      <c r="A654" s="57" t="s">
        <v>1364</v>
      </c>
      <c r="B654" s="57" t="s">
        <v>304</v>
      </c>
      <c r="C654" s="57" t="str">
        <f aca="false">Flights!$F$24</f>
        <v>MH1450</v>
      </c>
      <c r="D654" s="58" t="n">
        <f aca="false">Flights!$D$24</f>
        <v>46324</v>
      </c>
      <c r="E654" s="57" t="str">
        <f aca="false">Flights!$G$24&amp;"-"&amp;Flights!$H$24</f>
        <v>KUL-LGK</v>
      </c>
      <c r="F654" s="57" t="str">
        <f aca="false">Flights!$K$24</f>
        <v>EY</v>
      </c>
      <c r="G654" s="57" t="s">
        <v>411</v>
      </c>
      <c r="H654" s="57" t="s">
        <v>369</v>
      </c>
      <c r="I654" s="57" t="s">
        <v>370</v>
      </c>
      <c r="J654" s="57" t="s">
        <v>412</v>
      </c>
      <c r="K654" s="67"/>
      <c r="L654" s="67" t="s">
        <v>413</v>
      </c>
      <c r="M654" s="67"/>
      <c r="N654" s="67" t="s">
        <v>374</v>
      </c>
      <c r="O654" s="67" t="s">
        <v>414</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file",IF(BL654=0,"INVALID – evidence needs a traceable reference (number, file name or link)",IF(OR(LEN(AX654)&lt;2,ISNUMBER(MATCH(AX654,L_Placeholder,0))),"INVALID – verifier missing",IF(AX654=AU654,"INVALID – verifier must be someone other than the PIC",IF(BH654=1,"INVALID – result not yet available (awaiting / TBC)",IF(AND(AQ654=1,OR(OR(LEN(AY654)&lt;3,ISNUMBER(MATCH(AY654,L_Placeholder,0))),BJ654=1)),"INVALID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CA","")&amp;IF(AND(LEN(BA654)&gt;=2,ISNA(MATCH(BA654,L_Placeholder,0)),TRIM(AB654)=""),"INVALID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")))/(LEN(L_PendNeg)+1)),1,0),1)</f>
        <v>0</v>
      </c>
      <c r="BK654" s="61" t="n">
        <f aca="false">IFERROR(IF(SUMPRODUCT((LEN(BF654)-LEN(SUBSTITUTE(BF654," "&amp;L_PendStrict&amp;" "," ")))/(LEN(L_PendStrict)+1))&gt;SUMPRODUCT((LEN(BF654)-LEN(SUBSTITUTE(BF654," "&amp;L_PendNeg&amp;" "," ")))/(LEN(L_PendNeg)+1)),1,0),1)</f>
        <v>0</v>
      </c>
      <c r="BL654" s="61" t="n">
        <f aca="false">IFERROR(IF(OR(SUMPRODUCT(--ISNUMBER(FIND({"0","1","2","3","4","5","6","7","8","9"},Z654)))&gt;0,SUMPRODUCT(--ISNUMBER(SEARCH({"http","www.","\",".pdf",".jpg",".jpeg",".png",".heic",".xls",".doc",".msg",".eml"},Z654)))&gt;0),1,0),0)</f>
        <v>0</v>
      </c>
    </row>
    <row r="655" customFormat="false" ht="39.75" hidden="false" customHeight="true" outlineLevel="0" collapsed="false">
      <c r="A655" s="57" t="s">
        <v>1365</v>
      </c>
      <c r="B655" s="57" t="s">
        <v>304</v>
      </c>
      <c r="C655" s="57" t="str">
        <f aca="false">Flights!$F$24</f>
        <v>MH1450</v>
      </c>
      <c r="D655" s="58" t="n">
        <f aca="false">Flights!$D$24</f>
        <v>46324</v>
      </c>
      <c r="E655" s="57" t="str">
        <f aca="false">Flights!$G$24&amp;"-"&amp;Flights!$H$24</f>
        <v>KUL-LGK</v>
      </c>
      <c r="F655" s="57" t="str">
        <f aca="false">Flights!$K$24</f>
        <v>EY</v>
      </c>
      <c r="G655" s="57" t="s">
        <v>411</v>
      </c>
      <c r="H655" s="57" t="s">
        <v>369</v>
      </c>
      <c r="I655" s="57" t="s">
        <v>370</v>
      </c>
      <c r="J655" s="57" t="s">
        <v>416</v>
      </c>
      <c r="K655" s="67" t="s">
        <v>417</v>
      </c>
      <c r="L655" s="67" t="s">
        <v>413</v>
      </c>
      <c r="M655" s="67"/>
      <c r="N655" s="67" t="s">
        <v>374</v>
      </c>
      <c r="O655" s="67" t="s">
        <v>414</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file",IF(BL655=0,"INVALID – evidence needs a traceable reference (number, file name or link)",IF(OR(LEN(AX655)&lt;2,ISNUMBER(MATCH(AX655,L_Placeholder,0))),"INVALID – verifier missing",IF(AX655=AU655,"INVALID – verifier must be someone other than the PIC",IF(BH655=1,"INVALID – result not yet available (awaiting / TBC)",IF(AND(AQ655=1,OR(OR(LEN(AY655)&lt;3,ISNUMBER(MATCH(AY655,L_Placeholder,0))),BJ655=1)),"INVALID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CA","")&amp;IF(AND(LEN(BA655)&gt;=2,ISNA(MATCH(BA655,L_Placeholder,0)),TRIM(AB655)=""),"INVALID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")))/(LEN(L_PendNeg)+1)),1,0),1)</f>
        <v>0</v>
      </c>
      <c r="BK655" s="61" t="n">
        <f aca="false">IFERROR(IF(SUMPRODUCT((LEN(BF655)-LEN(SUBSTITUTE(BF655," "&amp;L_PendStrict&amp;" "," ")))/(LEN(L_PendStrict)+1))&gt;SUMPRODUCT((LEN(BF655)-LEN(SUBSTITUTE(BF655," "&amp;L_PendNeg&amp;" "," ")))/(LEN(L_PendNeg)+1)),1,0),1)</f>
        <v>0</v>
      </c>
      <c r="BL655" s="61" t="n">
        <f aca="false">IFERROR(IF(OR(SUMPRODUCT(--ISNUMBER(FIND({"0","1","2","3","4","5","6","7","8","9"},Z655)))&gt;0,SUMPRODUCT(--ISNUMBER(SEARCH({"http","www.","\",".pdf",".jpg",".jpeg",".png",".heic",".xls",".doc",".msg",".eml"},Z655)))&gt;0),1,0),0)</f>
        <v>0</v>
      </c>
    </row>
    <row r="656" customFormat="false" ht="39.75" hidden="false" customHeight="true" outlineLevel="0" collapsed="false">
      <c r="A656" s="57" t="s">
        <v>1366</v>
      </c>
      <c r="B656" s="57" t="s">
        <v>304</v>
      </c>
      <c r="C656" s="57" t="str">
        <f aca="false">Flights!$F$24</f>
        <v>MH1450</v>
      </c>
      <c r="D656" s="58" t="n">
        <f aca="false">Flights!$D$24</f>
        <v>46324</v>
      </c>
      <c r="E656" s="57" t="str">
        <f aca="false">Flights!$G$24&amp;"-"&amp;Flights!$H$24</f>
        <v>KUL-LGK</v>
      </c>
      <c r="F656" s="57" t="str">
        <f aca="false">Flights!$K$24</f>
        <v>EY</v>
      </c>
      <c r="G656" s="57" t="s">
        <v>411</v>
      </c>
      <c r="H656" s="57" t="s">
        <v>369</v>
      </c>
      <c r="I656" s="57" t="s">
        <v>419</v>
      </c>
      <c r="J656" s="57" t="s">
        <v>420</v>
      </c>
      <c r="K656" s="67"/>
      <c r="L656" s="67" t="s">
        <v>413</v>
      </c>
      <c r="M656" s="67"/>
      <c r="N656" s="67" t="s">
        <v>374</v>
      </c>
      <c r="O656" s="67" t="s">
        <v>414</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file",IF(BL656=0,"INVALID – evidence needs a traceable reference (number, file name or link)",IF(OR(LEN(AX656)&lt;2,ISNUMBER(MATCH(AX656,L_Placeholder,0))),"INVALID – verifier missing",IF(AX656=AU656,"INVALID – verifier must be someone other than the PIC",IF(BH656=1,"INVALID – result not yet available (awaiting / TBC)",IF(AND(AQ656=1,OR(OR(LEN(AY656)&lt;3,ISNUMBER(MATCH(AY656,L_Placeholder,0))),BJ656=1)),"INVALID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CA","")&amp;IF(AND(LEN(BA656)&gt;=2,ISNA(MATCH(BA656,L_Placeholder,0)),TRIM(AB656)=""),"INVALID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")))/(LEN(L_PendNeg)+1)),1,0),1)</f>
        <v>0</v>
      </c>
      <c r="BK656" s="61" t="n">
        <f aca="false">IFERROR(IF(SUMPRODUCT((LEN(BF656)-LEN(SUBSTITUTE(BF656," "&amp;L_PendStrict&amp;" "," ")))/(LEN(L_PendStrict)+1))&gt;SUMPRODUCT((LEN(BF656)-LEN(SUBSTITUTE(BF656," "&amp;L_PendNeg&amp;" "," ")))/(LEN(L_PendNeg)+1)),1,0),1)</f>
        <v>0</v>
      </c>
      <c r="BL656" s="61" t="n">
        <f aca="false">IFERROR(IF(OR(SUMPRODUCT(--ISNUMBER(FIND({"0","1","2","3","4","5","6","7","8","9"},Z656)))&gt;0,SUMPRODUCT(--ISNUMBER(SEARCH({"http","www.","\",".pdf",".jpg",".jpeg",".png",".heic",".xls",".doc",".msg",".eml"},Z656)))&gt;0),1,0),0)</f>
        <v>0</v>
      </c>
    </row>
    <row r="657" customFormat="false" ht="39.75" hidden="false" customHeight="true" outlineLevel="0" collapsed="false">
      <c r="A657" s="57" t="s">
        <v>1367</v>
      </c>
      <c r="B657" s="57" t="s">
        <v>304</v>
      </c>
      <c r="C657" s="57" t="str">
        <f aca="false">Flights!$F$24</f>
        <v>MH1450</v>
      </c>
      <c r="D657" s="58" t="n">
        <f aca="false">Flights!$D$24</f>
        <v>46324</v>
      </c>
      <c r="E657" s="57" t="str">
        <f aca="false">Flights!$G$24&amp;"-"&amp;Flights!$H$24</f>
        <v>KUL-LGK</v>
      </c>
      <c r="F657" s="57" t="str">
        <f aca="false">Flights!$K$24</f>
        <v>EY</v>
      </c>
      <c r="G657" s="57" t="s">
        <v>411</v>
      </c>
      <c r="H657" s="57" t="s">
        <v>369</v>
      </c>
      <c r="I657" s="57" t="s">
        <v>419</v>
      </c>
      <c r="J657" s="57" t="s">
        <v>422</v>
      </c>
      <c r="K657" s="67"/>
      <c r="L657" s="67" t="s">
        <v>413</v>
      </c>
      <c r="M657" s="67"/>
      <c r="N657" s="67" t="s">
        <v>374</v>
      </c>
      <c r="O657" s="67" t="s">
        <v>414</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file",IF(BL657=0,"INVALID – evidence needs a traceable reference (number, file name or link)",IF(OR(LEN(AX657)&lt;2,ISNUMBER(MATCH(AX657,L_Placeholder,0))),"INVALID – verifier missing",IF(AX657=AU657,"INVALID – verifier must be someone other than the PIC",IF(BH657=1,"INVALID – result not yet available (awaiting / TBC)",IF(AND(AQ657=1,OR(OR(LEN(AY657)&lt;3,ISNUMBER(MATCH(AY657,L_Placeholder,0))),BJ657=1)),"INVALID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CA","")&amp;IF(AND(LEN(BA657)&gt;=2,ISNA(MATCH(BA657,L_Placeholder,0)),TRIM(AB657)=""),"INVALID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")))/(LEN(L_PendNeg)+1)),1,0),1)</f>
        <v>0</v>
      </c>
      <c r="BK657" s="61" t="n">
        <f aca="false">IFERROR(IF(SUMPRODUCT((LEN(BF657)-LEN(SUBSTITUTE(BF657," "&amp;L_PendStrict&amp;" "," ")))/(LEN(L_PendStrict)+1))&gt;SUMPRODUCT((LEN(BF657)-LEN(SUBSTITUTE(BF657," "&amp;L_PendNeg&amp;" "," ")))/(LEN(L_PendNeg)+1)),1,0),1)</f>
        <v>0</v>
      </c>
      <c r="BL657" s="61" t="n">
        <f aca="false">IFERROR(IF(OR(SUMPRODUCT(--ISNUMBER(FIND({"0","1","2","3","4","5","6","7","8","9"},Z657)))&gt;0,SUMPRODUCT(--ISNUMBER(SEARCH({"http","www.","\",".pdf",".jpg",".jpeg",".png",".heic",".xls",".doc",".msg",".eml"},Z657)))&gt;0),1,0),0)</f>
        <v>0</v>
      </c>
    </row>
    <row r="658" customFormat="false" ht="39.75" hidden="false" customHeight="true" outlineLevel="0" collapsed="false">
      <c r="A658" s="57" t="s">
        <v>1368</v>
      </c>
      <c r="B658" s="57" t="s">
        <v>304</v>
      </c>
      <c r="C658" s="57" t="str">
        <f aca="false">Flights!$F$24</f>
        <v>MH1450</v>
      </c>
      <c r="D658" s="58" t="n">
        <f aca="false">Flights!$D$24</f>
        <v>46324</v>
      </c>
      <c r="E658" s="57" t="str">
        <f aca="false">Flights!$G$24&amp;"-"&amp;Flights!$H$24</f>
        <v>KUL-LGK</v>
      </c>
      <c r="F658" s="57" t="str">
        <f aca="false">Flights!$K$24</f>
        <v>EY</v>
      </c>
      <c r="G658" s="57" t="s">
        <v>411</v>
      </c>
      <c r="H658" s="57" t="s">
        <v>369</v>
      </c>
      <c r="I658" s="57" t="s">
        <v>419</v>
      </c>
      <c r="J658" s="57" t="s">
        <v>424</v>
      </c>
      <c r="K658" s="67"/>
      <c r="L658" s="67" t="s">
        <v>413</v>
      </c>
      <c r="M658" s="67"/>
      <c r="N658" s="67" t="s">
        <v>374</v>
      </c>
      <c r="O658" s="67" t="s">
        <v>414</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file",IF(BL658=0,"INVALID – evidence needs a traceable reference (number, file name or link)",IF(OR(LEN(AX658)&lt;2,ISNUMBER(MATCH(AX658,L_Placeholder,0))),"INVALID – verifier missing",IF(AX658=AU658,"INVALID – verifier must be someone other than the PIC",IF(BH658=1,"INVALID – result not yet available (awaiting / TBC)",IF(AND(AQ658=1,OR(OR(LEN(AY658)&lt;3,ISNUMBER(MATCH(AY658,L_Placeholder,0))),BJ658=1)),"INVALID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CA","")&amp;IF(AND(LEN(BA658)&gt;=2,ISNA(MATCH(BA658,L_Placeholder,0)),TRIM(AB658)=""),"INVALID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")))/(LEN(L_PendNeg)+1)),1,0),1)</f>
        <v>0</v>
      </c>
      <c r="BK658" s="61" t="n">
        <f aca="false">IFERROR(IF(SUMPRODUCT((LEN(BF658)-LEN(SUBSTITUTE(BF658," "&amp;L_PendStrict&amp;" "," ")))/(LEN(L_PendStrict)+1))&gt;SUMPRODUCT((LEN(BF658)-LEN(SUBSTITUTE(BF658," "&amp;L_PendNeg&amp;" "," ")))/(LEN(L_PendNeg)+1)),1,0),1)</f>
        <v>0</v>
      </c>
      <c r="BL658" s="61" t="n">
        <f aca="false">IFERROR(IF(OR(SUMPRODUCT(--ISNUMBER(FIND({"0","1","2","3","4","5","6","7","8","9"},Z658)))&gt;0,SUMPRODUCT(--ISNUMBER(SEARCH({"http","www.","\",".pdf",".jpg",".jpeg",".png",".heic",".xls",".doc",".msg",".eml"},Z658)))&gt;0),1,0),0)</f>
        <v>0</v>
      </c>
    </row>
    <row r="659" customFormat="false" ht="78.75" hidden="false" customHeight="true" outlineLevel="0" collapsed="false">
      <c r="A659" s="57" t="s">
        <v>1369</v>
      </c>
      <c r="B659" s="57" t="s">
        <v>304</v>
      </c>
      <c r="C659" s="57" t="str">
        <f aca="false">Flights!$F$24</f>
        <v>MH1450</v>
      </c>
      <c r="D659" s="58" t="n">
        <f aca="false">Flights!$D$24</f>
        <v>46324</v>
      </c>
      <c r="E659" s="57" t="str">
        <f aca="false">Flights!$G$24&amp;"-"&amp;Flights!$H$24</f>
        <v>KUL-LGK</v>
      </c>
      <c r="F659" s="57" t="str">
        <f aca="false">Flights!$K$24</f>
        <v>EY</v>
      </c>
      <c r="G659" s="57" t="s">
        <v>411</v>
      </c>
      <c r="H659" s="57" t="s">
        <v>369</v>
      </c>
      <c r="I659" s="57" t="s">
        <v>419</v>
      </c>
      <c r="J659" s="57" t="s">
        <v>426</v>
      </c>
      <c r="K659" s="67" t="s">
        <v>482</v>
      </c>
      <c r="L659" s="67" t="s">
        <v>413</v>
      </c>
      <c r="M659" s="67"/>
      <c r="N659" s="67" t="s">
        <v>374</v>
      </c>
      <c r="O659" s="67" t="s">
        <v>414</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file",IF(BL659=0,"INVALID – evidence needs a traceable reference (number, file name or link)",IF(OR(LEN(AX659)&lt;2,ISNUMBER(MATCH(AX659,L_Placeholder,0))),"INVALID – verifier missing",IF(AX659=AU659,"INVALID – verifier must be someone other than the PIC",IF(BH659=1,"INVALID – result not yet available (awaiting / TBC)",IF(AND(AQ659=1,OR(OR(LEN(AY659)&lt;3,ISNUMBER(MATCH(AY659,L_Placeholder,0))),BJ659=1)),"INVALID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CA","")&amp;IF(AND(LEN(BA659)&gt;=2,ISNA(MATCH(BA659,L_Placeholder,0)),TRIM(AB659)=""),"INVALID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")))/(LEN(L_PendNeg)+1)),1,0),1)</f>
        <v>0</v>
      </c>
      <c r="BK659" s="61" t="n">
        <f aca="false">IFERROR(IF(SUMPRODUCT((LEN(BF659)-LEN(SUBSTITUTE(BF659," "&amp;L_PendStrict&amp;" "," ")))/(LEN(L_PendStrict)+1))&gt;SUMPRODUCT((LEN(BF659)-LEN(SUBSTITUTE(BF659," "&amp;L_PendNeg&amp;" "," ")))/(LEN(L_PendNeg)+1)),1,0),1)</f>
        <v>0</v>
      </c>
      <c r="BL659" s="61" t="n">
        <f aca="false">IFERROR(IF(OR(SUMPRODUCT(--ISNUMBER(FIND({"0","1","2","3","4","5","6","7","8","9"},Z659)))&gt;0,SUMPRODUCT(--ISNUMBER(SEARCH({"http","www.","\",".pdf",".jpg",".jpeg",".png",".heic",".xls",".doc",".msg",".eml"},Z659)))&gt;0),1,0),0)</f>
        <v>0</v>
      </c>
    </row>
    <row r="660" customFormat="false" ht="39.75" hidden="false" customHeight="true" outlineLevel="0" collapsed="false">
      <c r="A660" s="57" t="s">
        <v>1370</v>
      </c>
      <c r="B660" s="57" t="s">
        <v>304</v>
      </c>
      <c r="C660" s="57" t="str">
        <f aca="false">Flights!$F$24</f>
        <v>MH1450</v>
      </c>
      <c r="D660" s="58" t="n">
        <f aca="false">Flights!$D$24</f>
        <v>46324</v>
      </c>
      <c r="E660" s="57" t="str">
        <f aca="false">Flights!$G$24&amp;"-"&amp;Flights!$H$24</f>
        <v>KUL-LGK</v>
      </c>
      <c r="F660" s="57" t="str">
        <f aca="false">Flights!$K$24</f>
        <v>EY</v>
      </c>
      <c r="G660" s="57" t="s">
        <v>411</v>
      </c>
      <c r="H660" s="57" t="s">
        <v>369</v>
      </c>
      <c r="I660" s="57" t="s">
        <v>419</v>
      </c>
      <c r="J660" s="57" t="s">
        <v>429</v>
      </c>
      <c r="K660" s="67"/>
      <c r="L660" s="67" t="s">
        <v>413</v>
      </c>
      <c r="M660" s="67"/>
      <c r="N660" s="67" t="s">
        <v>374</v>
      </c>
      <c r="O660" s="67" t="s">
        <v>414</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file",IF(BL660=0,"INVALID – evidence needs a traceable reference (number, file name or link)",IF(OR(LEN(AX660)&lt;2,ISNUMBER(MATCH(AX660,L_Placeholder,0))),"INVALID – verifier missing",IF(AX660=AU660,"INVALID – verifier must be someone other than the PIC",IF(BH660=1,"INVALID – result not yet available (awaiting / TBC)",IF(AND(AQ660=1,OR(OR(LEN(AY660)&lt;3,ISNUMBER(MATCH(AY660,L_Placeholder,0))),BJ660=1)),"INVALID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CA","")&amp;IF(AND(LEN(BA660)&gt;=2,ISNA(MATCH(BA660,L_Placeholder,0)),TRIM(AB660)=""),"INVALID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")))/(LEN(L_PendNeg)+1)),1,0),1)</f>
        <v>0</v>
      </c>
      <c r="BK660" s="61" t="n">
        <f aca="false">IFERROR(IF(SUMPRODUCT((LEN(BF660)-LEN(SUBSTITUTE(BF660," "&amp;L_PendStrict&amp;" "," ")))/(LEN(L_PendStrict)+1))&gt;SUMPRODUCT((LEN(BF660)-LEN(SUBSTITUTE(BF660," "&amp;L_PendNeg&amp;" "," ")))/(LEN(L_PendNeg)+1)),1,0),1)</f>
        <v>0</v>
      </c>
      <c r="BL660" s="61" t="n">
        <f aca="false">IFERROR(IF(OR(SUMPRODUCT(--ISNUMBER(FIND({"0","1","2","3","4","5","6","7","8","9"},Z660)))&gt;0,SUMPRODUCT(--ISNUMBER(SEARCH({"http","www.","\",".pdf",".jpg",".jpeg",".png",".heic",".xls",".doc",".msg",".eml"},Z660)))&gt;0),1,0),0)</f>
        <v>0</v>
      </c>
    </row>
    <row r="661" customFormat="false" ht="41.25" hidden="false" customHeight="true" outlineLevel="0" collapsed="false">
      <c r="A661" s="57" t="s">
        <v>1371</v>
      </c>
      <c r="B661" s="57" t="s">
        <v>304</v>
      </c>
      <c r="C661" s="57" t="str">
        <f aca="false">Flights!$F$24</f>
        <v>MH1450</v>
      </c>
      <c r="D661" s="58" t="n">
        <f aca="false">Flights!$D$24</f>
        <v>46324</v>
      </c>
      <c r="E661" s="57" t="str">
        <f aca="false">Flights!$G$24&amp;"-"&amp;Flights!$H$24</f>
        <v>KUL-LGK</v>
      </c>
      <c r="F661" s="57" t="str">
        <f aca="false">Flights!$K$24</f>
        <v>EY</v>
      </c>
      <c r="G661" s="57" t="s">
        <v>411</v>
      </c>
      <c r="H661" s="57" t="s">
        <v>369</v>
      </c>
      <c r="I661" s="57" t="s">
        <v>438</v>
      </c>
      <c r="J661" s="57" t="s">
        <v>439</v>
      </c>
      <c r="K661" s="67" t="s">
        <v>440</v>
      </c>
      <c r="L661" s="67" t="s">
        <v>1372</v>
      </c>
      <c r="M661" s="67" t="s">
        <v>442</v>
      </c>
      <c r="N661" s="67" t="s">
        <v>374</v>
      </c>
      <c r="O661" s="67" t="s">
        <v>494</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file",IF(BL661=0,"INVALID – evidence needs a traceable reference (number, file name or link)",IF(OR(LEN(AX661)&lt;2,ISNUMBER(MATCH(AX661,L_Placeholder,0))),"INVALID – verifier missing",IF(AX661=AU661,"INVALID – verifier must be someone other than the PIC",IF(BH661=1,"INVALID – result not yet available (awaiting / TBC)",IF(AND(AQ661=1,OR(OR(LEN(AY661)&lt;3,ISNUMBER(MATCH(AY661,L_Placeholder,0))),BJ661=1)),"INVALID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CA","")&amp;IF(AND(LEN(BA661)&gt;=2,ISNA(MATCH(BA661,L_Placeholder,0)),TRIM(AB661)=""),"INVALID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")))/(LEN(L_PendNeg)+1)),1,0),1)</f>
        <v>0</v>
      </c>
      <c r="BK661" s="61" t="n">
        <f aca="false">IFERROR(IF(SUMPRODUCT((LEN(BF661)-LEN(SUBSTITUTE(BF661," "&amp;L_PendStrict&amp;" "," ")))/(LEN(L_PendStrict)+1))&gt;SUMPRODUCT((LEN(BF661)-LEN(SUBSTITUTE(BF661," "&amp;L_PendNeg&amp;" "," ")))/(LEN(L_PendNeg)+1)),1,0),1)</f>
        <v>0</v>
      </c>
      <c r="BL661" s="61" t="n">
        <f aca="false">IFERROR(IF(OR(SUMPRODUCT(--ISNUMBER(FIND({"0","1","2","3","4","5","6","7","8","9"},Z661)))&gt;0,SUMPRODUCT(--ISNUMBER(SEARCH({"http","www.","\",".pdf",".jpg",".jpeg",".png",".heic",".xls",".doc",".msg",".eml"},Z661)))&gt;0),1,0),0)</f>
        <v>0</v>
      </c>
    </row>
    <row r="662" customFormat="false" ht="39.75" hidden="false" customHeight="true" outlineLevel="0" collapsed="false">
      <c r="A662" s="57" t="s">
        <v>1373</v>
      </c>
      <c r="B662" s="57" t="s">
        <v>304</v>
      </c>
      <c r="C662" s="57" t="str">
        <f aca="false">Flights!$F$24</f>
        <v>MH1450</v>
      </c>
      <c r="D662" s="58" t="n">
        <f aca="false">Flights!$D$24</f>
        <v>46324</v>
      </c>
      <c r="E662" s="57" t="str">
        <f aca="false">Flights!$G$24&amp;"-"&amp;Flights!$H$24</f>
        <v>KUL-LGK</v>
      </c>
      <c r="F662" s="57" t="str">
        <f aca="false">Flights!$K$24</f>
        <v>EY</v>
      </c>
      <c r="G662" s="57" t="s">
        <v>450</v>
      </c>
      <c r="H662" s="57" t="s">
        <v>451</v>
      </c>
      <c r="I662" s="57" t="s">
        <v>370</v>
      </c>
      <c r="J662" s="57" t="s">
        <v>452</v>
      </c>
      <c r="K662" s="67" t="s">
        <v>417</v>
      </c>
      <c r="L662" s="67" t="s">
        <v>453</v>
      </c>
      <c r="M662" s="67"/>
      <c r="N662" s="67" t="s">
        <v>374</v>
      </c>
      <c r="O662" s="67" t="s">
        <v>454</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file",IF(BL662=0,"INVALID – evidence needs a traceable reference (number, file name or link)",IF(OR(LEN(AX662)&lt;2,ISNUMBER(MATCH(AX662,L_Placeholder,0))),"INVALID – verifier missing",IF(AX662=AU662,"INVALID – verifier must be someone other than the PIC",IF(BH662=1,"INVALID – result not yet available (awaiting / TBC)",IF(AND(AQ662=1,OR(OR(LEN(AY662)&lt;3,ISNUMBER(MATCH(AY662,L_Placeholder,0))),BJ662=1)),"INVALID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CA","")&amp;IF(AND(LEN(BA662)&gt;=2,ISNA(MATCH(BA662,L_Placeholder,0)),TRIM(AB662)=""),"INVALID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IFERROR(IF(OR(SUMPRODUCT(--ISNUMBER(FIND({"0","1","2","3","4","5","6","7","8","9"},Z662)))&gt;0,SUMPRODUCT(--ISNUMBER(SEARCH({"http","www.","\",".pdf",".jpg",".jpeg",".png",".heic",".xls",".doc",".msg",".eml"},Z662)))&gt;0),1,0),0)</f>
        <v>0</v>
      </c>
    </row>
    <row r="663" customFormat="false" ht="39.75" hidden="false" customHeight="true" outlineLevel="0" collapsed="false">
      <c r="A663" s="57" t="s">
        <v>1374</v>
      </c>
      <c r="B663" s="57" t="s">
        <v>304</v>
      </c>
      <c r="C663" s="57" t="str">
        <f aca="false">Flights!$F$24</f>
        <v>MH1450</v>
      </c>
      <c r="D663" s="58" t="n">
        <f aca="false">Flights!$D$24</f>
        <v>46324</v>
      </c>
      <c r="E663" s="57" t="str">
        <f aca="false">Flights!$G$24&amp;"-"&amp;Flights!$H$24</f>
        <v>KUL-LGK</v>
      </c>
      <c r="F663" s="57" t="str">
        <f aca="false">Flights!$K$24</f>
        <v>EY</v>
      </c>
      <c r="G663" s="57" t="s">
        <v>450</v>
      </c>
      <c r="H663" s="57" t="s">
        <v>451</v>
      </c>
      <c r="I663" s="57" t="s">
        <v>419</v>
      </c>
      <c r="J663" s="57" t="s">
        <v>456</v>
      </c>
      <c r="K663" s="67" t="s">
        <v>417</v>
      </c>
      <c r="L663" s="67" t="s">
        <v>453</v>
      </c>
      <c r="M663" s="67"/>
      <c r="N663" s="67" t="s">
        <v>374</v>
      </c>
      <c r="O663" s="67" t="s">
        <v>454</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file",IF(BL663=0,"INVALID – evidence needs a traceable reference (number, file name or link)",IF(OR(LEN(AX663)&lt;2,ISNUMBER(MATCH(AX663,L_Placeholder,0))),"INVALID – verifier missing",IF(AX663=AU663,"INVALID – verifier must be someone other than the PIC",IF(BH663=1,"INVALID – result not yet available (awaiting / TBC)",IF(AND(AQ663=1,OR(OR(LEN(AY663)&lt;3,ISNUMBER(MATCH(AY663,L_Placeholder,0))),BJ663=1)),"INVALID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CA","")&amp;IF(AND(LEN(BA663)&gt;=2,ISNA(MATCH(BA663,L_Placeholder,0)),TRIM(AB663)=""),"INVALID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IFERROR(IF(OR(SUMPRODUCT(--ISNUMBER(FIND({"0","1","2","3","4","5","6","7","8","9"},Z663)))&gt;0,SUMPRODUCT(--ISNUMBER(SEARCH({"http","www.","\",".pdf",".jpg",".jpeg",".png",".heic",".xls",".doc",".msg",".eml"},Z663)))&gt;0),1,0),0)</f>
        <v>0</v>
      </c>
    </row>
    <row r="664" customFormat="false" ht="39.75" hidden="false" customHeight="true" outlineLevel="0" collapsed="false">
      <c r="A664" s="57" t="s">
        <v>1375</v>
      </c>
      <c r="B664" s="57" t="s">
        <v>304</v>
      </c>
      <c r="C664" s="57" t="str">
        <f aca="false">Flights!$F$24</f>
        <v>MH1450</v>
      </c>
      <c r="D664" s="58" t="n">
        <f aca="false">Flights!$D$24</f>
        <v>46324</v>
      </c>
      <c r="E664" s="57" t="str">
        <f aca="false">Flights!$G$24&amp;"-"&amp;Flights!$H$24</f>
        <v>KUL-LGK</v>
      </c>
      <c r="F664" s="57" t="str">
        <f aca="false">Flights!$K$24</f>
        <v>EY</v>
      </c>
      <c r="G664" s="57" t="s">
        <v>450</v>
      </c>
      <c r="H664" s="57" t="s">
        <v>451</v>
      </c>
      <c r="I664" s="57" t="s">
        <v>438</v>
      </c>
      <c r="J664" s="57" t="s">
        <v>460</v>
      </c>
      <c r="K664" s="67" t="s">
        <v>440</v>
      </c>
      <c r="L664" s="67" t="s">
        <v>1372</v>
      </c>
      <c r="M664" s="67" t="s">
        <v>442</v>
      </c>
      <c r="N664" s="67" t="s">
        <v>374</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file",IF(BL664=0,"INVALID – evidence needs a traceable reference (number, file name or link)",IF(OR(LEN(AX664)&lt;2,ISNUMBER(MATCH(AX664,L_Placeholder,0))),"INVALID – verifier missing",IF(AX664=AU664,"INVALID – verifier must be someone other than the PIC",IF(BH664=1,"INVALID – result not yet available (awaiting / TBC)",IF(AND(AQ664=1,OR(OR(LEN(AY664)&lt;3,ISNUMBER(MATCH(AY664,L_Placeholder,0))),BJ664=1)),"INVALID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CA","")&amp;IF(AND(LEN(BA664)&gt;=2,ISNA(MATCH(BA664,L_Placeholder,0)),TRIM(AB664)=""),"INVALID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IFERROR(IF(OR(SUMPRODUCT(--ISNUMBER(FIND({"0","1","2","3","4","5","6","7","8","9"},Z664)))&gt;0,SUMPRODUCT(--ISNUMBER(SEARCH({"http","www.","\",".pdf",".jpg",".jpeg",".png",".heic",".xls",".doc",".msg",".eml"},Z664)))&gt;0),1,0),0)</f>
        <v>0</v>
      </c>
    </row>
    <row r="665" customFormat="false" ht="39.75" hidden="false" customHeight="true" outlineLevel="0" collapsed="false">
      <c r="A665" s="57" t="s">
        <v>1376</v>
      </c>
      <c r="B665" s="57" t="s">
        <v>310</v>
      </c>
      <c r="C665" s="57" t="str">
        <f aca="false">Flights!$F$25</f>
        <v>MH1437</v>
      </c>
      <c r="D665" s="58" t="n">
        <f aca="false">Flights!$D$25</f>
        <v>46325</v>
      </c>
      <c r="E665" s="57" t="str">
        <f aca="false">Flights!$G$25&amp;"-"&amp;Flights!$H$25</f>
        <v>LGK-KUL</v>
      </c>
      <c r="F665" s="57" t="str">
        <f aca="false">Flights!$K$25</f>
        <v>BC</v>
      </c>
      <c r="G665" s="57" t="s">
        <v>81</v>
      </c>
      <c r="H665" s="57" t="s">
        <v>369</v>
      </c>
      <c r="I665" s="57" t="s">
        <v>370</v>
      </c>
      <c r="J665" s="57" t="s">
        <v>371</v>
      </c>
      <c r="K665" s="67" t="s">
        <v>372</v>
      </c>
      <c r="L665" s="67" t="s">
        <v>373</v>
      </c>
      <c r="M665" s="67"/>
      <c r="N665" s="67" t="s">
        <v>374</v>
      </c>
      <c r="O665" s="67" t="s">
        <v>903</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file",IF(BL665=0,"INVALID – evidence needs a traceable reference (number, file name or link)",IF(OR(LEN(AX665)&lt;2,ISNUMBER(MATCH(AX665,L_Placeholder,0))),"INVALID – verifier missing",IF(AX665=AU665,"INVALID – verifier must be someone other than the PIC",IF(BH665=1,"INVALID – result not yet available (awaiting / TBC)",IF(AND(AQ665=1,OR(OR(LEN(AY665)&lt;3,ISNUMBER(MATCH(AY665,L_Placeholder,0))),BJ665=1)),"INVALID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CA","")&amp;IF(AND(LEN(BA665)&gt;=2,ISNA(MATCH(BA665,L_Placeholder,0)),TRIM(AB665)=""),"INVALID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")))/(LEN(L_PendNeg)+1)),1,0),1)</f>
        <v>0</v>
      </c>
      <c r="BK665" s="61" t="n">
        <f aca="false">IFERROR(IF(SUMPRODUCT((LEN(BF665)-LEN(SUBSTITUTE(BF665," "&amp;L_PendStrict&amp;" "," ")))/(LEN(L_PendStrict)+1))&gt;SUMPRODUCT((LEN(BF665)-LEN(SUBSTITUTE(BF665," "&amp;L_PendNeg&amp;" "," ")))/(LEN(L_PendNeg)+1)),1,0),1)</f>
        <v>0</v>
      </c>
      <c r="BL665" s="61" t="n">
        <f aca="false">IFERROR(IF(OR(SUMPRODUCT(--ISNUMBER(FIND({"0","1","2","3","4","5","6","7","8","9"},Z665)))&gt;0,SUMPRODUCT(--ISNUMBER(SEARCH({"http","www.","\",".pdf",".jpg",".jpeg",".png",".heic",".xls",".doc",".msg",".eml"},Z665)))&gt;0),1,0),0)</f>
        <v>0</v>
      </c>
    </row>
    <row r="666" customFormat="false" ht="41.25" hidden="false" customHeight="true" outlineLevel="0" collapsed="false">
      <c r="A666" s="57" t="s">
        <v>1377</v>
      </c>
      <c r="B666" s="57" t="s">
        <v>310</v>
      </c>
      <c r="C666" s="57" t="str">
        <f aca="false">Flights!$F$25</f>
        <v>MH1437</v>
      </c>
      <c r="D666" s="58" t="n">
        <f aca="false">Flights!$D$25</f>
        <v>46325</v>
      </c>
      <c r="E666" s="57" t="str">
        <f aca="false">Flights!$G$25&amp;"-"&amp;Flights!$H$25</f>
        <v>LGK-KUL</v>
      </c>
      <c r="F666" s="57" t="str">
        <f aca="false">Flights!$K$25</f>
        <v>BC</v>
      </c>
      <c r="G666" s="57" t="s">
        <v>81</v>
      </c>
      <c r="H666" s="57" t="s">
        <v>369</v>
      </c>
      <c r="I666" s="57" t="s">
        <v>376</v>
      </c>
      <c r="J666" s="57" t="s">
        <v>377</v>
      </c>
      <c r="K666" s="67" t="s">
        <v>378</v>
      </c>
      <c r="L666" s="67" t="s">
        <v>373</v>
      </c>
      <c r="M666" s="67"/>
      <c r="N666" s="67" t="s">
        <v>374</v>
      </c>
      <c r="O666" s="67" t="s">
        <v>905</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file",IF(BL666=0,"INVALID – evidence needs a traceable reference (number, file name or link)",IF(OR(LEN(AX666)&lt;2,ISNUMBER(MATCH(AX666,L_Placeholder,0))),"INVALID – verifier missing",IF(AX666=AU666,"INVALID – verifier must be someone other than the PIC",IF(BH666=1,"INVALID – result not yet available (awaiting / TBC)",IF(AND(AQ666=1,OR(OR(LEN(AY666)&lt;3,ISNUMBER(MATCH(AY666,L_Placeholder,0))),BJ666=1)),"INVALID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CA","")&amp;IF(AND(LEN(BA666)&gt;=2,ISNA(MATCH(BA666,L_Placeholder,0)),TRIM(AB666)=""),"INVALID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")))/(LEN(L_PendNeg)+1)),1,0),1)</f>
        <v>0</v>
      </c>
      <c r="BK666" s="61" t="n">
        <f aca="false">IFERROR(IF(SUMPRODUCT((LEN(BF666)-LEN(SUBSTITUTE(BF666," "&amp;L_PendStrict&amp;" "," ")))/(LEN(L_PendStrict)+1))&gt;SUMPRODUCT((LEN(BF666)-LEN(SUBSTITUTE(BF666," "&amp;L_PendNeg&amp;" "," ")))/(LEN(L_PendNeg)+1)),1,0),1)</f>
        <v>0</v>
      </c>
      <c r="BL666" s="61" t="n">
        <f aca="false">IFERROR(IF(OR(SUMPRODUCT(--ISNUMBER(FIND({"0","1","2","3","4","5","6","7","8","9"},Z666)))&gt;0,SUMPRODUCT(--ISNUMBER(SEARCH({"http","www.","\",".pdf",".jpg",".jpeg",".png",".heic",".xls",".doc",".msg",".eml"},Z666)))&gt;0),1,0),0)</f>
        <v>0</v>
      </c>
    </row>
    <row r="667" customFormat="false" ht="41.25" hidden="false" customHeight="true" outlineLevel="0" collapsed="false">
      <c r="A667" s="57" t="s">
        <v>1378</v>
      </c>
      <c r="B667" s="57" t="s">
        <v>310</v>
      </c>
      <c r="C667" s="57" t="str">
        <f aca="false">Flights!$F$25</f>
        <v>MH1437</v>
      </c>
      <c r="D667" s="58" t="n">
        <f aca="false">Flights!$D$25</f>
        <v>46325</v>
      </c>
      <c r="E667" s="57" t="str">
        <f aca="false">Flights!$G$25&amp;"-"&amp;Flights!$H$25</f>
        <v>LGK-KUL</v>
      </c>
      <c r="F667" s="57" t="str">
        <f aca="false">Flights!$K$25</f>
        <v>BC</v>
      </c>
      <c r="G667" s="57" t="s">
        <v>81</v>
      </c>
      <c r="H667" s="57" t="s">
        <v>369</v>
      </c>
      <c r="I667" s="57" t="s">
        <v>380</v>
      </c>
      <c r="J667" s="57" t="s">
        <v>381</v>
      </c>
      <c r="K667" s="67" t="s">
        <v>382</v>
      </c>
      <c r="L667" s="67" t="s">
        <v>373</v>
      </c>
      <c r="M667" s="67"/>
      <c r="N667" s="67" t="str">
        <f aca="false">IF(TRIM(Flights!$L$25)="A339","Required","N/A – rule")</f>
        <v>N/A – rule</v>
      </c>
      <c r="O667" s="67" t="s">
        <v>383</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file",IF(BL667=0,"INVALID – evidence needs a traceable reference (number, file name or link)",IF(OR(LEN(AX667)&lt;2,ISNUMBER(MATCH(AX667,L_Placeholder,0))),"INVALID – verifier missing",IF(AX667=AU667,"INVALID – verifier must be someone other than the PIC",IF(BH667=1,"INVALID – result not yet available (awaiting / TBC)",IF(AND(AQ667=1,OR(OR(LEN(AY667)&lt;3,ISNUMBER(MATCH(AY667,L_Placeholder,0))),BJ667=1)),"INVALID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CA","")&amp;IF(AND(LEN(BA667)&gt;=2,ISNA(MATCH(BA667,L_Placeholder,0)),TRIM(AB667)=""),"INVALID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")))/(LEN(L_PendNeg)+1)),1,0),1)</f>
        <v>0</v>
      </c>
      <c r="BK667" s="61" t="n">
        <f aca="false">IFERROR(IF(SUMPRODUCT((LEN(BF667)-LEN(SUBSTITUTE(BF667," "&amp;L_PendStrict&amp;" "," ")))/(LEN(L_PendStrict)+1))&gt;SUMPRODUCT((LEN(BF667)-LEN(SUBSTITUTE(BF667," "&amp;L_PendNeg&amp;" "," ")))/(LEN(L_PendNeg)+1)),1,0),1)</f>
        <v>0</v>
      </c>
      <c r="BL667" s="61" t="n">
        <f aca="false">IFERROR(IF(OR(SUMPRODUCT(--ISNUMBER(FIND({"0","1","2","3","4","5","6","7","8","9"},Z667)))&gt;0,SUMPRODUCT(--ISNUMBER(SEARCH({"http","www.","\",".pdf",".jpg",".jpeg",".png",".heic",".xls",".doc",".msg",".eml"},Z667)))&gt;0),1,0),0)</f>
        <v>0</v>
      </c>
    </row>
    <row r="668" customFormat="false" ht="39.75" hidden="false" customHeight="true" outlineLevel="0" collapsed="false">
      <c r="A668" s="57" t="s">
        <v>1379</v>
      </c>
      <c r="B668" s="57" t="s">
        <v>310</v>
      </c>
      <c r="C668" s="57" t="str">
        <f aca="false">Flights!$F$25</f>
        <v>MH1437</v>
      </c>
      <c r="D668" s="58" t="n">
        <f aca="false">Flights!$D$25</f>
        <v>46325</v>
      </c>
      <c r="E668" s="57" t="str">
        <f aca="false">Flights!$G$25&amp;"-"&amp;Flights!$H$25</f>
        <v>LGK-KUL</v>
      </c>
      <c r="F668" s="57" t="str">
        <f aca="false">Flights!$K$25</f>
        <v>BC</v>
      </c>
      <c r="G668" s="57" t="s">
        <v>81</v>
      </c>
      <c r="H668" s="57" t="s">
        <v>369</v>
      </c>
      <c r="I668" s="57" t="s">
        <v>385</v>
      </c>
      <c r="J668" s="57" t="s">
        <v>386</v>
      </c>
      <c r="K668" s="67" t="s">
        <v>387</v>
      </c>
      <c r="L668" s="67" t="s">
        <v>373</v>
      </c>
      <c r="M668" s="67"/>
      <c r="N668" s="67" t="s">
        <v>374</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file",IF(BL668=0,"INVALID – evidence needs a traceable reference (number, file name or link)",IF(OR(LEN(AX668)&lt;2,ISNUMBER(MATCH(AX668,L_Placeholder,0))),"INVALID – verifier missing",IF(AX668=AU668,"INVALID – verifier must be someone other than the PIC",IF(BH668=1,"INVALID – result not yet available (awaiting / TBC)",IF(AND(AQ668=1,OR(OR(LEN(AY668)&lt;3,ISNUMBER(MATCH(AY668,L_Placeholder,0))),BJ668=1)),"INVALID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CA","")&amp;IF(AND(LEN(BA668)&gt;=2,ISNA(MATCH(BA668,L_Placeholder,0)),TRIM(AB668)=""),"INVALID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")))/(LEN(L_PendNeg)+1)),1,0),1)</f>
        <v>0</v>
      </c>
      <c r="BK668" s="61" t="n">
        <f aca="false">IFERROR(IF(SUMPRODUCT((LEN(BF668)-LEN(SUBSTITUTE(BF668," "&amp;L_PendStrict&amp;" "," ")))/(LEN(L_PendStrict)+1))&gt;SUMPRODUCT((LEN(BF668)-LEN(SUBSTITUTE(BF668," "&amp;L_PendNeg&amp;" "," ")))/(LEN(L_PendNeg)+1)),1,0),1)</f>
        <v>0</v>
      </c>
      <c r="BL668" s="61" t="n">
        <f aca="false">IFERROR(IF(OR(SUMPRODUCT(--ISNUMBER(FIND({"0","1","2","3","4","5","6","7","8","9"},Z668)))&gt;0,SUMPRODUCT(--ISNUMBER(SEARCH({"http","www.","\",".pdf",".jpg",".jpeg",".png",".heic",".xls",".doc",".msg",".eml"},Z668)))&gt;0),1,0),0)</f>
        <v>0</v>
      </c>
    </row>
    <row r="669" customFormat="false" ht="39.75" hidden="false" customHeight="true" outlineLevel="0" collapsed="false">
      <c r="A669" s="57" t="s">
        <v>1380</v>
      </c>
      <c r="B669" s="57" t="s">
        <v>310</v>
      </c>
      <c r="C669" s="57" t="str">
        <f aca="false">Flights!$F$25</f>
        <v>MH1437</v>
      </c>
      <c r="D669" s="58" t="n">
        <f aca="false">Flights!$D$25</f>
        <v>46325</v>
      </c>
      <c r="E669" s="57" t="str">
        <f aca="false">Flights!$G$25&amp;"-"&amp;Flights!$H$25</f>
        <v>LGK-KUL</v>
      </c>
      <c r="F669" s="57" t="str">
        <f aca="false">Flights!$K$25</f>
        <v>BC</v>
      </c>
      <c r="G669" s="57" t="s">
        <v>81</v>
      </c>
      <c r="H669" s="57" t="s">
        <v>369</v>
      </c>
      <c r="I669" s="57" t="s">
        <v>389</v>
      </c>
      <c r="J669" s="57" t="s">
        <v>390</v>
      </c>
      <c r="K669" s="67" t="s">
        <v>391</v>
      </c>
      <c r="L669" s="67" t="s">
        <v>373</v>
      </c>
      <c r="M669" s="67"/>
      <c r="N669" s="67" t="s">
        <v>374</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file",IF(BL669=0,"INVALID – evidence needs a traceable reference (number, file name or link)",IF(OR(LEN(AX669)&lt;2,ISNUMBER(MATCH(AX669,L_Placeholder,0))),"INVALID – verifier missing",IF(AX669=AU669,"INVALID – verifier must be someone other than the PIC",IF(BH669=1,"INVALID – result not yet available (awaiting / TBC)",IF(AND(AQ669=1,OR(OR(LEN(AY669)&lt;3,ISNUMBER(MATCH(AY669,L_Placeholder,0))),BJ669=1)),"INVALID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CA","")&amp;IF(AND(LEN(BA669)&gt;=2,ISNA(MATCH(BA669,L_Placeholder,0)),TRIM(AB669)=""),"INVALID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")))/(LEN(L_PendNeg)+1)),1,0),1)</f>
        <v>0</v>
      </c>
      <c r="BK669" s="61" t="n">
        <f aca="false">IFERROR(IF(SUMPRODUCT((LEN(BF669)-LEN(SUBSTITUTE(BF669," "&amp;L_PendStrict&amp;" "," ")))/(LEN(L_PendStrict)+1))&gt;SUMPRODUCT((LEN(BF669)-LEN(SUBSTITUTE(BF669," "&amp;L_PendNeg&amp;" "," ")))/(LEN(L_PendNeg)+1)),1,0),1)</f>
        <v>0</v>
      </c>
      <c r="BL669" s="61" t="n">
        <f aca="false">IFERROR(IF(OR(SUMPRODUCT(--ISNUMBER(FIND({"0","1","2","3","4","5","6","7","8","9"},Z669)))&gt;0,SUMPRODUCT(--ISNUMBER(SEARCH({"http","www.","\",".pdf",".jpg",".jpeg",".png",".heic",".xls",".doc",".msg",".eml"},Z669)))&gt;0),1,0),0)</f>
        <v>0</v>
      </c>
    </row>
    <row r="670" customFormat="false" ht="39.75" hidden="false" customHeight="true" outlineLevel="0" collapsed="false">
      <c r="A670" s="57" t="s">
        <v>1381</v>
      </c>
      <c r="B670" s="57" t="s">
        <v>310</v>
      </c>
      <c r="C670" s="57" t="str">
        <f aca="false">Flights!$F$25</f>
        <v>MH1437</v>
      </c>
      <c r="D670" s="58" t="n">
        <f aca="false">Flights!$D$25</f>
        <v>46325</v>
      </c>
      <c r="E670" s="57" t="str">
        <f aca="false">Flights!$G$25&amp;"-"&amp;Flights!$H$25</f>
        <v>LGK-KUL</v>
      </c>
      <c r="F670" s="57" t="str">
        <f aca="false">Flights!$K$25</f>
        <v>BC</v>
      </c>
      <c r="G670" s="57" t="s">
        <v>81</v>
      </c>
      <c r="H670" s="57" t="s">
        <v>369</v>
      </c>
      <c r="I670" s="57" t="s">
        <v>389</v>
      </c>
      <c r="J670" s="57" t="s">
        <v>393</v>
      </c>
      <c r="K670" s="67" t="s">
        <v>394</v>
      </c>
      <c r="L670" s="67" t="s">
        <v>373</v>
      </c>
      <c r="M670" s="67"/>
      <c r="N670" s="67" t="s">
        <v>374</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file",IF(BL670=0,"INVALID – evidence needs a traceable reference (number, file name or link)",IF(OR(LEN(AX670)&lt;2,ISNUMBER(MATCH(AX670,L_Placeholder,0))),"INVALID – verifier missing",IF(AX670=AU670,"INVALID – verifier must be someone other than the PIC",IF(BH670=1,"INVALID – result not yet available (awaiting / TBC)",IF(AND(AQ670=1,OR(OR(LEN(AY670)&lt;3,ISNUMBER(MATCH(AY670,L_Placeholder,0))),BJ670=1)),"INVALID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CA","")&amp;IF(AND(LEN(BA670)&gt;=2,ISNA(MATCH(BA670,L_Placeholder,0)),TRIM(AB670)=""),"INVALID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")))/(LEN(L_PendNeg)+1)),1,0),1)</f>
        <v>0</v>
      </c>
      <c r="BK670" s="61" t="n">
        <f aca="false">IFERROR(IF(SUMPRODUCT((LEN(BF670)-LEN(SUBSTITUTE(BF670," "&amp;L_PendStrict&amp;" "," ")))/(LEN(L_PendStrict)+1))&gt;SUMPRODUCT((LEN(BF670)-LEN(SUBSTITUTE(BF670," "&amp;L_PendNeg&amp;" "," ")))/(LEN(L_PendNeg)+1)),1,0),1)</f>
        <v>0</v>
      </c>
      <c r="BL670" s="61" t="n">
        <f aca="false">IFERROR(IF(OR(SUMPRODUCT(--ISNUMBER(FIND({"0","1","2","3","4","5","6","7","8","9"},Z670)))&gt;0,SUMPRODUCT(--ISNUMBER(SEARCH({"http","www.","\",".pdf",".jpg",".jpeg",".png",".heic",".xls",".doc",".msg",".eml"},Z670)))&gt;0),1,0),0)</f>
        <v>0</v>
      </c>
    </row>
    <row r="671" customFormat="false" ht="39.75" hidden="false" customHeight="true" outlineLevel="0" collapsed="false">
      <c r="A671" s="57" t="s">
        <v>1382</v>
      </c>
      <c r="B671" s="57" t="s">
        <v>310</v>
      </c>
      <c r="C671" s="57" t="str">
        <f aca="false">Flights!$F$25</f>
        <v>MH1437</v>
      </c>
      <c r="D671" s="58" t="n">
        <f aca="false">Flights!$D$25</f>
        <v>46325</v>
      </c>
      <c r="E671" s="57" t="str">
        <f aca="false">Flights!$G$25&amp;"-"&amp;Flights!$H$25</f>
        <v>LGK-KUL</v>
      </c>
      <c r="F671" s="57" t="str">
        <f aca="false">Flights!$K$25</f>
        <v>BC</v>
      </c>
      <c r="G671" s="57" t="s">
        <v>81</v>
      </c>
      <c r="H671" s="57" t="s">
        <v>369</v>
      </c>
      <c r="I671" s="57" t="s">
        <v>396</v>
      </c>
      <c r="J671" s="57" t="s">
        <v>397</v>
      </c>
      <c r="K671" s="67" t="s">
        <v>398</v>
      </c>
      <c r="L671" s="67" t="s">
        <v>373</v>
      </c>
      <c r="M671" s="67"/>
      <c r="N671" s="67" t="s">
        <v>374</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file",IF(BL671=0,"INVALID – evidence needs a traceable reference (number, file name or link)",IF(OR(LEN(AX671)&lt;2,ISNUMBER(MATCH(AX671,L_Placeholder,0))),"INVALID – verifier missing",IF(AX671=AU671,"INVALID – verifier must be someone other than the PIC",IF(BH671=1,"INVALID – result not yet available (awaiting / TBC)",IF(AND(AQ671=1,OR(OR(LEN(AY671)&lt;3,ISNUMBER(MATCH(AY671,L_Placeholder,0))),BJ671=1)),"INVALID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CA","")&amp;IF(AND(LEN(BA671)&gt;=2,ISNA(MATCH(BA671,L_Placeholder,0)),TRIM(AB671)=""),"INVALID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")))/(LEN(L_PendNeg)+1)),1,0),1)</f>
        <v>0</v>
      </c>
      <c r="BK671" s="61" t="n">
        <f aca="false">IFERROR(IF(SUMPRODUCT((LEN(BF671)-LEN(SUBSTITUTE(BF671," "&amp;L_PendStrict&amp;" "," ")))/(LEN(L_PendStrict)+1))&gt;SUMPRODUCT((LEN(BF671)-LEN(SUBSTITUTE(BF671," "&amp;L_PendNeg&amp;" "," ")))/(LEN(L_PendNeg)+1)),1,0),1)</f>
        <v>0</v>
      </c>
      <c r="BL671" s="61" t="n">
        <f aca="false">IFERROR(IF(OR(SUMPRODUCT(--ISNUMBER(FIND({"0","1","2","3","4","5","6","7","8","9"},Z671)))&gt;0,SUMPRODUCT(--ISNUMBER(SEARCH({"http","www.","\",".pdf",".jpg",".jpeg",".png",".heic",".xls",".doc",".msg",".eml"},Z671)))&gt;0),1,0),0)</f>
        <v>0</v>
      </c>
    </row>
    <row r="672" customFormat="false" ht="39.75" hidden="false" customHeight="true" outlineLevel="0" collapsed="false">
      <c r="A672" s="57" t="s">
        <v>1383</v>
      </c>
      <c r="B672" s="57" t="s">
        <v>310</v>
      </c>
      <c r="C672" s="57" t="str">
        <f aca="false">Flights!$F$25</f>
        <v>MH1437</v>
      </c>
      <c r="D672" s="58" t="n">
        <f aca="false">Flights!$D$25</f>
        <v>46325</v>
      </c>
      <c r="E672" s="57" t="str">
        <f aca="false">Flights!$G$25&amp;"-"&amp;Flights!$H$25</f>
        <v>LGK-KUL</v>
      </c>
      <c r="F672" s="57" t="str">
        <f aca="false">Flights!$K$25</f>
        <v>BC</v>
      </c>
      <c r="G672" s="57" t="s">
        <v>81</v>
      </c>
      <c r="H672" s="57" t="s">
        <v>369</v>
      </c>
      <c r="I672" s="57" t="s">
        <v>396</v>
      </c>
      <c r="J672" s="57" t="s">
        <v>400</v>
      </c>
      <c r="K672" s="67" t="s">
        <v>398</v>
      </c>
      <c r="L672" s="67" t="s">
        <v>373</v>
      </c>
      <c r="M672" s="67"/>
      <c r="N672" s="67" t="s">
        <v>374</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file",IF(BL672=0,"INVALID – evidence needs a traceable reference (number, file name or link)",IF(OR(LEN(AX672)&lt;2,ISNUMBER(MATCH(AX672,L_Placeholder,0))),"INVALID – verifier missing",IF(AX672=AU672,"INVALID – verifier must be someone other than the PIC",IF(BH672=1,"INVALID – result not yet available (awaiting / TBC)",IF(AND(AQ672=1,OR(OR(LEN(AY672)&lt;3,ISNUMBER(MATCH(AY672,L_Placeholder,0))),BJ672=1)),"INVALID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CA","")&amp;IF(AND(LEN(BA672)&gt;=2,ISNA(MATCH(BA672,L_Placeholder,0)),TRIM(AB672)=""),"INVALID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")))/(LEN(L_PendNeg)+1)),1,0),1)</f>
        <v>0</v>
      </c>
      <c r="BK672" s="61" t="n">
        <f aca="false">IFERROR(IF(SUMPRODUCT((LEN(BF672)-LEN(SUBSTITUTE(BF672," "&amp;L_PendStrict&amp;" "," ")))/(LEN(L_PendStrict)+1))&gt;SUMPRODUCT((LEN(BF672)-LEN(SUBSTITUTE(BF672," "&amp;L_PendNeg&amp;" "," ")))/(LEN(L_PendNeg)+1)),1,0),1)</f>
        <v>0</v>
      </c>
      <c r="BL672" s="61" t="n">
        <f aca="false">IFERROR(IF(OR(SUMPRODUCT(--ISNUMBER(FIND({"0","1","2","3","4","5","6","7","8","9"},Z672)))&gt;0,SUMPRODUCT(--ISNUMBER(SEARCH({"http","www.","\",".pdf",".jpg",".jpeg",".png",".heic",".xls",".doc",".msg",".eml"},Z672)))&gt;0),1,0),0)</f>
        <v>0</v>
      </c>
    </row>
    <row r="673" customFormat="false" ht="41.25" hidden="false" customHeight="true" outlineLevel="0" collapsed="false">
      <c r="A673" s="57" t="s">
        <v>1384</v>
      </c>
      <c r="B673" s="57" t="s">
        <v>310</v>
      </c>
      <c r="C673" s="57" t="str">
        <f aca="false">Flights!$F$25</f>
        <v>MH1437</v>
      </c>
      <c r="D673" s="58" t="n">
        <f aca="false">Flights!$D$25</f>
        <v>46325</v>
      </c>
      <c r="E673" s="57" t="str">
        <f aca="false">Flights!$G$25&amp;"-"&amp;Flights!$H$25</f>
        <v>LGK-KUL</v>
      </c>
      <c r="F673" s="57" t="str">
        <f aca="false">Flights!$K$25</f>
        <v>BC</v>
      </c>
      <c r="G673" s="57" t="s">
        <v>81</v>
      </c>
      <c r="H673" s="57" t="s">
        <v>369</v>
      </c>
      <c r="I673" s="57" t="s">
        <v>402</v>
      </c>
      <c r="J673" s="57" t="s">
        <v>403</v>
      </c>
      <c r="K673" s="67" t="s">
        <v>913</v>
      </c>
      <c r="L673" s="67" t="s">
        <v>1362</v>
      </c>
      <c r="M673" s="67"/>
      <c r="N673" s="67" t="s">
        <v>374</v>
      </c>
      <c r="O673" s="67" t="s">
        <v>958</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file",IF(BL673=0,"INVALID – evidence needs a traceable reference (number, file name or link)",IF(OR(LEN(AX673)&lt;2,ISNUMBER(MATCH(AX673,L_Placeholder,0))),"INVALID – verifier missing",IF(AX673=AU673,"INVALID – verifier must be someone other than the PIC",IF(BH673=1,"INVALID – result not yet available (awaiting / TBC)",IF(AND(AQ673=1,OR(OR(LEN(AY673)&lt;3,ISNUMBER(MATCH(AY673,L_Placeholder,0))),BJ673=1)),"INVALID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CA","")&amp;IF(AND(LEN(BA673)&gt;=2,ISNA(MATCH(BA673,L_Placeholder,0)),TRIM(AB673)=""),"INVALID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")))/(LEN(L_PendNeg)+1)),1,0),1)</f>
        <v>0</v>
      </c>
      <c r="BK673" s="61" t="n">
        <f aca="false">IFERROR(IF(SUMPRODUCT((LEN(BF673)-LEN(SUBSTITUTE(BF673," "&amp;L_PendStrict&amp;" "," ")))/(LEN(L_PendStrict)+1))&gt;SUMPRODUCT((LEN(BF673)-LEN(SUBSTITUTE(BF673," "&amp;L_PendNeg&amp;" "," ")))/(LEN(L_PendNeg)+1)),1,0),1)</f>
        <v>0</v>
      </c>
      <c r="BL673" s="61" t="n">
        <f aca="false">IFERROR(IF(OR(SUMPRODUCT(--ISNUMBER(FIND({"0","1","2","3","4","5","6","7","8","9"},Z673)))&gt;0,SUMPRODUCT(--ISNUMBER(SEARCH({"http","www.","\",".pdf",".jpg",".jpeg",".png",".heic",".xls",".doc",".msg",".eml"},Z673)))&gt;0),1,0),0)</f>
        <v>0</v>
      </c>
    </row>
    <row r="674" customFormat="false" ht="78.75" hidden="false" customHeight="true" outlineLevel="0" collapsed="false">
      <c r="A674" s="57" t="s">
        <v>1385</v>
      </c>
      <c r="B674" s="57" t="s">
        <v>310</v>
      </c>
      <c r="C674" s="57" t="str">
        <f aca="false">Flights!$F$25</f>
        <v>MH1437</v>
      </c>
      <c r="D674" s="58" t="n">
        <f aca="false">Flights!$D$25</f>
        <v>46325</v>
      </c>
      <c r="E674" s="57" t="str">
        <f aca="false">Flights!$G$25&amp;"-"&amp;Flights!$H$25</f>
        <v>LGK-KUL</v>
      </c>
      <c r="F674" s="57" t="str">
        <f aca="false">Flights!$K$25</f>
        <v>BC</v>
      </c>
      <c r="G674" s="57" t="s">
        <v>81</v>
      </c>
      <c r="H674" s="57" t="s">
        <v>369</v>
      </c>
      <c r="I674" s="57" t="s">
        <v>402</v>
      </c>
      <c r="J674" s="57" t="s">
        <v>960</v>
      </c>
      <c r="K674" s="67" t="s">
        <v>1386</v>
      </c>
      <c r="L674" s="67" t="s">
        <v>1362</v>
      </c>
      <c r="M674" s="67"/>
      <c r="N674" s="67" t="s">
        <v>435</v>
      </c>
      <c r="O674" s="67" t="s">
        <v>1387</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file",IF(BL674=0,"INVALID – evidence needs a traceable reference (number, file name or link)",IF(OR(LEN(AX674)&lt;2,ISNUMBER(MATCH(AX674,L_Placeholder,0))),"INVALID – verifier missing",IF(AX674=AU674,"INVALID – verifier must be someone other than the PIC",IF(BH674=1,"INVALID – result not yet available (awaiting / TBC)",IF(AND(AQ674=1,OR(OR(LEN(AY674)&lt;3,ISNUMBER(MATCH(AY674,L_Placeholder,0))),BJ674=1)),"INVALID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CA","")&amp;IF(AND(LEN(BA674)&gt;=2,ISNA(MATCH(BA674,L_Placeholder,0)),TRIM(AB674)=""),"INVALID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")))/(LEN(L_PendNeg)+1)),1,0),1)</f>
        <v>0</v>
      </c>
      <c r="BK674" s="61" t="n">
        <f aca="false">IFERROR(IF(SUMPRODUCT((LEN(BF674)-LEN(SUBSTITUTE(BF674," "&amp;L_PendStrict&amp;" "," ")))/(LEN(L_PendStrict)+1))&gt;SUMPRODUCT((LEN(BF674)-LEN(SUBSTITUTE(BF674," "&amp;L_PendNeg&amp;" "," ")))/(LEN(L_PendNeg)+1)),1,0),1)</f>
        <v>0</v>
      </c>
      <c r="BL674" s="61" t="n">
        <f aca="false">IFERROR(IF(OR(SUMPRODUCT(--ISNUMBER(FIND({"0","1","2","3","4","5","6","7","8","9"},Z674)))&gt;0,SUMPRODUCT(--ISNUMBER(SEARCH({"http","www.","\",".pdf",".jpg",".jpeg",".png",".heic",".xls",".doc",".msg",".eml"},Z674)))&gt;0),1,0),0)</f>
        <v>0</v>
      </c>
    </row>
    <row r="675" customFormat="false" ht="39.75" hidden="false" customHeight="true" outlineLevel="0" collapsed="false">
      <c r="A675" s="57" t="s">
        <v>1388</v>
      </c>
      <c r="B675" s="57" t="s">
        <v>310</v>
      </c>
      <c r="C675" s="57" t="str">
        <f aca="false">Flights!$F$25</f>
        <v>MH1437</v>
      </c>
      <c r="D675" s="58" t="n">
        <f aca="false">Flights!$D$25</f>
        <v>46325</v>
      </c>
      <c r="E675" s="57" t="str">
        <f aca="false">Flights!$G$25&amp;"-"&amp;Flights!$H$25</f>
        <v>LGK-KUL</v>
      </c>
      <c r="F675" s="57" t="str">
        <f aca="false">Flights!$K$25</f>
        <v>BC</v>
      </c>
      <c r="G675" s="57" t="s">
        <v>83</v>
      </c>
      <c r="H675" s="57" t="s">
        <v>369</v>
      </c>
      <c r="I675" s="57" t="s">
        <v>370</v>
      </c>
      <c r="J675" s="57" t="s">
        <v>407</v>
      </c>
      <c r="K675" s="67" t="s">
        <v>408</v>
      </c>
      <c r="L675" s="67" t="s">
        <v>409</v>
      </c>
      <c r="M675" s="67"/>
      <c r="N675" s="67" t="s">
        <v>374</v>
      </c>
      <c r="O675" s="67" t="s">
        <v>964</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file",IF(BL675=0,"INVALID – evidence needs a traceable reference (number, file name or link)",IF(OR(LEN(AX675)&lt;2,ISNUMBER(MATCH(AX675,L_Placeholder,0))),"INVALID – verifier missing",IF(AX675=AU675,"INVALID – verifier must be someone other than the PIC",IF(BH675=1,"INVALID – result not yet available (awaiting / TBC)",IF(AND(AQ675=1,OR(OR(LEN(AY675)&lt;3,ISNUMBER(MATCH(AY675,L_Placeholder,0))),BJ675=1)),"INVALID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CA","")&amp;IF(AND(LEN(BA675)&gt;=2,ISNA(MATCH(BA675,L_Placeholder,0)),TRIM(AB675)=""),"INVALID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")))/(LEN(L_PendNeg)+1)),1,0),1)</f>
        <v>0</v>
      </c>
      <c r="BK675" s="61" t="n">
        <f aca="false">IFERROR(IF(SUMPRODUCT((LEN(BF675)-LEN(SUBSTITUTE(BF675," "&amp;L_PendStrict&amp;" "," ")))/(LEN(L_PendStrict)+1))&gt;SUMPRODUCT((LEN(BF675)-LEN(SUBSTITUTE(BF675," "&amp;L_PendNeg&amp;" "," ")))/(LEN(L_PendNeg)+1)),1,0),1)</f>
        <v>0</v>
      </c>
      <c r="BL675" s="61" t="n">
        <f aca="false">IFERROR(IF(OR(SUMPRODUCT(--ISNUMBER(FIND({"0","1","2","3","4","5","6","7","8","9"},Z675)))&gt;0,SUMPRODUCT(--ISNUMBER(SEARCH({"http","www.","\",".pdf",".jpg",".jpeg",".png",".heic",".xls",".doc",".msg",".eml"},Z675)))&gt;0),1,0),0)</f>
        <v>0</v>
      </c>
    </row>
    <row r="676" customFormat="false" ht="41.25" hidden="false" customHeight="true" outlineLevel="0" collapsed="false">
      <c r="A676" s="57" t="s">
        <v>1389</v>
      </c>
      <c r="B676" s="57" t="s">
        <v>310</v>
      </c>
      <c r="C676" s="57" t="str">
        <f aca="false">Flights!$F$25</f>
        <v>MH1437</v>
      </c>
      <c r="D676" s="58" t="n">
        <f aca="false">Flights!$D$25</f>
        <v>46325</v>
      </c>
      <c r="E676" s="57" t="str">
        <f aca="false">Flights!$G$25&amp;"-"&amp;Flights!$H$25</f>
        <v>LGK-KUL</v>
      </c>
      <c r="F676" s="57" t="str">
        <f aca="false">Flights!$K$25</f>
        <v>BC</v>
      </c>
      <c r="G676" s="57" t="s">
        <v>411</v>
      </c>
      <c r="H676" s="57" t="s">
        <v>369</v>
      </c>
      <c r="I676" s="57" t="s">
        <v>370</v>
      </c>
      <c r="J676" s="57" t="s">
        <v>412</v>
      </c>
      <c r="K676" s="67"/>
      <c r="L676" s="67" t="s">
        <v>413</v>
      </c>
      <c r="M676" s="67"/>
      <c r="N676" s="67" t="s">
        <v>374</v>
      </c>
      <c r="O676" s="67" t="s">
        <v>966</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file",IF(BL676=0,"INVALID – evidence needs a traceable reference (number, file name or link)",IF(OR(LEN(AX676)&lt;2,ISNUMBER(MATCH(AX676,L_Placeholder,0))),"INVALID – verifier missing",IF(AX676=AU676,"INVALID – verifier must be someone other than the PIC",IF(BH676=1,"INVALID – result not yet available (awaiting / TBC)",IF(AND(AQ676=1,OR(OR(LEN(AY676)&lt;3,ISNUMBER(MATCH(AY676,L_Placeholder,0))),BJ676=1)),"INVALID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CA","")&amp;IF(AND(LEN(BA676)&gt;=2,ISNA(MATCH(BA676,L_Placeholder,0)),TRIM(AB676)=""),"INVALID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")))/(LEN(L_PendNeg)+1)),1,0),1)</f>
        <v>0</v>
      </c>
      <c r="BK676" s="61" t="n">
        <f aca="false">IFERROR(IF(SUMPRODUCT((LEN(BF676)-LEN(SUBSTITUTE(BF676," "&amp;L_PendStrict&amp;" "," ")))/(LEN(L_PendStrict)+1))&gt;SUMPRODUCT((LEN(BF676)-LEN(SUBSTITUTE(BF676," "&amp;L_PendNeg&amp;" "," ")))/(LEN(L_PendNeg)+1)),1,0),1)</f>
        <v>0</v>
      </c>
      <c r="BL676" s="61" t="n">
        <f aca="false">IFERROR(IF(OR(SUMPRODUCT(--ISNUMBER(FIND({"0","1","2","3","4","5","6","7","8","9"},Z676)))&gt;0,SUMPRODUCT(--ISNUMBER(SEARCH({"http","www.","\",".pdf",".jpg",".jpeg",".png",".heic",".xls",".doc",".msg",".eml"},Z676)))&gt;0),1,0),0)</f>
        <v>0</v>
      </c>
    </row>
    <row r="677" customFormat="false" ht="41.25" hidden="false" customHeight="true" outlineLevel="0" collapsed="false">
      <c r="A677" s="57" t="s">
        <v>1390</v>
      </c>
      <c r="B677" s="57" t="s">
        <v>310</v>
      </c>
      <c r="C677" s="57" t="str">
        <f aca="false">Flights!$F$25</f>
        <v>MH1437</v>
      </c>
      <c r="D677" s="58" t="n">
        <f aca="false">Flights!$D$25</f>
        <v>46325</v>
      </c>
      <c r="E677" s="57" t="str">
        <f aca="false">Flights!$G$25&amp;"-"&amp;Flights!$H$25</f>
        <v>LGK-KUL</v>
      </c>
      <c r="F677" s="57" t="str">
        <f aca="false">Flights!$K$25</f>
        <v>BC</v>
      </c>
      <c r="G677" s="57" t="s">
        <v>411</v>
      </c>
      <c r="H677" s="57" t="s">
        <v>369</v>
      </c>
      <c r="I677" s="57" t="s">
        <v>370</v>
      </c>
      <c r="J677" s="57" t="s">
        <v>416</v>
      </c>
      <c r="K677" s="67" t="s">
        <v>417</v>
      </c>
      <c r="L677" s="67" t="s">
        <v>413</v>
      </c>
      <c r="M677" s="67"/>
      <c r="N677" s="67" t="s">
        <v>374</v>
      </c>
      <c r="O677" s="67" t="s">
        <v>966</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file",IF(BL677=0,"INVALID – evidence needs a traceable reference (number, file name or link)",IF(OR(LEN(AX677)&lt;2,ISNUMBER(MATCH(AX677,L_Placeholder,0))),"INVALID – verifier missing",IF(AX677=AU677,"INVALID – verifier must be someone other than the PIC",IF(BH677=1,"INVALID – result not yet available (awaiting / TBC)",IF(AND(AQ677=1,OR(OR(LEN(AY677)&lt;3,ISNUMBER(MATCH(AY677,L_Placeholder,0))),BJ677=1)),"INVALID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CA","")&amp;IF(AND(LEN(BA677)&gt;=2,ISNA(MATCH(BA677,L_Placeholder,0)),TRIM(AB677)=""),"INVALID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")))/(LEN(L_PendNeg)+1)),1,0),1)</f>
        <v>0</v>
      </c>
      <c r="BK677" s="61" t="n">
        <f aca="false">IFERROR(IF(SUMPRODUCT((LEN(BF677)-LEN(SUBSTITUTE(BF677," "&amp;L_PendStrict&amp;" "," ")))/(LEN(L_PendStrict)+1))&gt;SUMPRODUCT((LEN(BF677)-LEN(SUBSTITUTE(BF677," "&amp;L_PendNeg&amp;" "," ")))/(LEN(L_PendNeg)+1)),1,0),1)</f>
        <v>0</v>
      </c>
      <c r="BL677" s="61" t="n">
        <f aca="false">IFERROR(IF(OR(SUMPRODUCT(--ISNUMBER(FIND({"0","1","2","3","4","5","6","7","8","9"},Z677)))&gt;0,SUMPRODUCT(--ISNUMBER(SEARCH({"http","www.","\",".pdf",".jpg",".jpeg",".png",".heic",".xls",".doc",".msg",".eml"},Z677)))&gt;0),1,0),0)</f>
        <v>0</v>
      </c>
    </row>
    <row r="678" customFormat="false" ht="41.25" hidden="false" customHeight="true" outlineLevel="0" collapsed="false">
      <c r="A678" s="57" t="s">
        <v>1391</v>
      </c>
      <c r="B678" s="57" t="s">
        <v>310</v>
      </c>
      <c r="C678" s="57" t="str">
        <f aca="false">Flights!$F$25</f>
        <v>MH1437</v>
      </c>
      <c r="D678" s="58" t="n">
        <f aca="false">Flights!$D$25</f>
        <v>46325</v>
      </c>
      <c r="E678" s="57" t="str">
        <f aca="false">Flights!$G$25&amp;"-"&amp;Flights!$H$25</f>
        <v>LGK-KUL</v>
      </c>
      <c r="F678" s="57" t="str">
        <f aca="false">Flights!$K$25</f>
        <v>BC</v>
      </c>
      <c r="G678" s="57" t="s">
        <v>411</v>
      </c>
      <c r="H678" s="57" t="s">
        <v>369</v>
      </c>
      <c r="I678" s="57" t="s">
        <v>419</v>
      </c>
      <c r="J678" s="57" t="s">
        <v>420</v>
      </c>
      <c r="K678" s="67"/>
      <c r="L678" s="67" t="s">
        <v>413</v>
      </c>
      <c r="M678" s="67"/>
      <c r="N678" s="67" t="s">
        <v>374</v>
      </c>
      <c r="O678" s="67" t="s">
        <v>966</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file",IF(BL678=0,"INVALID – evidence needs a traceable reference (number, file name or link)",IF(OR(LEN(AX678)&lt;2,ISNUMBER(MATCH(AX678,L_Placeholder,0))),"INVALID – verifier missing",IF(AX678=AU678,"INVALID – verifier must be someone other than the PIC",IF(BH678=1,"INVALID – result not yet available (awaiting / TBC)",IF(AND(AQ678=1,OR(OR(LEN(AY678)&lt;3,ISNUMBER(MATCH(AY678,L_Placeholder,0))),BJ678=1)),"INVALID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CA","")&amp;IF(AND(LEN(BA678)&gt;=2,ISNA(MATCH(BA678,L_Placeholder,0)),TRIM(AB678)=""),"INVALID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")))/(LEN(L_PendNeg)+1)),1,0),1)</f>
        <v>0</v>
      </c>
      <c r="BK678" s="61" t="n">
        <f aca="false">IFERROR(IF(SUMPRODUCT((LEN(BF678)-LEN(SUBSTITUTE(BF678," "&amp;L_PendStrict&amp;" "," ")))/(LEN(L_PendStrict)+1))&gt;SUMPRODUCT((LEN(BF678)-LEN(SUBSTITUTE(BF678," "&amp;L_PendNeg&amp;" "," ")))/(LEN(L_PendNeg)+1)),1,0),1)</f>
        <v>0</v>
      </c>
      <c r="BL678" s="61" t="n">
        <f aca="false">IFERROR(IF(OR(SUMPRODUCT(--ISNUMBER(FIND({"0","1","2","3","4","5","6","7","8","9"},Z678)))&gt;0,SUMPRODUCT(--ISNUMBER(SEARCH({"http","www.","\",".pdf",".jpg",".jpeg",".png",".heic",".xls",".doc",".msg",".eml"},Z678)))&gt;0),1,0),0)</f>
        <v>0</v>
      </c>
    </row>
    <row r="679" customFormat="false" ht="41.25" hidden="false" customHeight="true" outlineLevel="0" collapsed="false">
      <c r="A679" s="57" t="s">
        <v>1392</v>
      </c>
      <c r="B679" s="57" t="s">
        <v>310</v>
      </c>
      <c r="C679" s="57" t="str">
        <f aca="false">Flights!$F$25</f>
        <v>MH1437</v>
      </c>
      <c r="D679" s="58" t="n">
        <f aca="false">Flights!$D$25</f>
        <v>46325</v>
      </c>
      <c r="E679" s="57" t="str">
        <f aca="false">Flights!$G$25&amp;"-"&amp;Flights!$H$25</f>
        <v>LGK-KUL</v>
      </c>
      <c r="F679" s="57" t="str">
        <f aca="false">Flights!$K$25</f>
        <v>BC</v>
      </c>
      <c r="G679" s="57" t="s">
        <v>411</v>
      </c>
      <c r="H679" s="57" t="s">
        <v>369</v>
      </c>
      <c r="I679" s="57" t="s">
        <v>419</v>
      </c>
      <c r="J679" s="57" t="s">
        <v>422</v>
      </c>
      <c r="K679" s="67"/>
      <c r="L679" s="67" t="s">
        <v>413</v>
      </c>
      <c r="M679" s="67"/>
      <c r="N679" s="67" t="s">
        <v>374</v>
      </c>
      <c r="O679" s="67" t="s">
        <v>966</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file",IF(BL679=0,"INVALID – evidence needs a traceable reference (number, file name or link)",IF(OR(LEN(AX679)&lt;2,ISNUMBER(MATCH(AX679,L_Placeholder,0))),"INVALID – verifier missing",IF(AX679=AU679,"INVALID – verifier must be someone other than the PIC",IF(BH679=1,"INVALID – result not yet available (awaiting / TBC)",IF(AND(AQ679=1,OR(OR(LEN(AY679)&lt;3,ISNUMBER(MATCH(AY679,L_Placeholder,0))),BJ679=1)),"INVALID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CA","")&amp;IF(AND(LEN(BA679)&gt;=2,ISNA(MATCH(BA679,L_Placeholder,0)),TRIM(AB679)=""),"INVALID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")))/(LEN(L_PendNeg)+1)),1,0),1)</f>
        <v>0</v>
      </c>
      <c r="BK679" s="61" t="n">
        <f aca="false">IFERROR(IF(SUMPRODUCT((LEN(BF679)-LEN(SUBSTITUTE(BF679," "&amp;L_PendStrict&amp;" "," ")))/(LEN(L_PendStrict)+1))&gt;SUMPRODUCT((LEN(BF679)-LEN(SUBSTITUTE(BF679," "&amp;L_PendNeg&amp;" "," ")))/(LEN(L_PendNeg)+1)),1,0),1)</f>
        <v>0</v>
      </c>
      <c r="BL679" s="61" t="n">
        <f aca="false">IFERROR(IF(OR(SUMPRODUCT(--ISNUMBER(FIND({"0","1","2","3","4","5","6","7","8","9"},Z679)))&gt;0,SUMPRODUCT(--ISNUMBER(SEARCH({"http","www.","\",".pdf",".jpg",".jpeg",".png",".heic",".xls",".doc",".msg",".eml"},Z679)))&gt;0),1,0),0)</f>
        <v>0</v>
      </c>
    </row>
    <row r="680" customFormat="false" ht="41.25" hidden="false" customHeight="true" outlineLevel="0" collapsed="false">
      <c r="A680" s="57" t="s">
        <v>1393</v>
      </c>
      <c r="B680" s="57" t="s">
        <v>310</v>
      </c>
      <c r="C680" s="57" t="str">
        <f aca="false">Flights!$F$25</f>
        <v>MH1437</v>
      </c>
      <c r="D680" s="58" t="n">
        <f aca="false">Flights!$D$25</f>
        <v>46325</v>
      </c>
      <c r="E680" s="57" t="str">
        <f aca="false">Flights!$G$25&amp;"-"&amp;Flights!$H$25</f>
        <v>LGK-KUL</v>
      </c>
      <c r="F680" s="57" t="str">
        <f aca="false">Flights!$K$25</f>
        <v>BC</v>
      </c>
      <c r="G680" s="57" t="s">
        <v>411</v>
      </c>
      <c r="H680" s="57" t="s">
        <v>369</v>
      </c>
      <c r="I680" s="57" t="s">
        <v>419</v>
      </c>
      <c r="J680" s="57" t="s">
        <v>424</v>
      </c>
      <c r="K680" s="67"/>
      <c r="L680" s="67" t="s">
        <v>413</v>
      </c>
      <c r="M680" s="67"/>
      <c r="N680" s="67" t="s">
        <v>374</v>
      </c>
      <c r="O680" s="67" t="s">
        <v>966</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file",IF(BL680=0,"INVALID – evidence needs a traceable reference (number, file name or link)",IF(OR(LEN(AX680)&lt;2,ISNUMBER(MATCH(AX680,L_Placeholder,0))),"INVALID – verifier missing",IF(AX680=AU680,"INVALID – verifier must be someone other than the PIC",IF(BH680=1,"INVALID – result not yet available (awaiting / TBC)",IF(AND(AQ680=1,OR(OR(LEN(AY680)&lt;3,ISNUMBER(MATCH(AY680,L_Placeholder,0))),BJ680=1)),"INVALID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CA","")&amp;IF(AND(LEN(BA680)&gt;=2,ISNA(MATCH(BA680,L_Placeholder,0)),TRIM(AB680)=""),"INVALID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")))/(LEN(L_PendNeg)+1)),1,0),1)</f>
        <v>0</v>
      </c>
      <c r="BK680" s="61" t="n">
        <f aca="false">IFERROR(IF(SUMPRODUCT((LEN(BF680)-LEN(SUBSTITUTE(BF680," "&amp;L_PendStrict&amp;" "," ")))/(LEN(L_PendStrict)+1))&gt;SUMPRODUCT((LEN(BF680)-LEN(SUBSTITUTE(BF680," "&amp;L_PendNeg&amp;" "," ")))/(LEN(L_PendNeg)+1)),1,0),1)</f>
        <v>0</v>
      </c>
      <c r="BL680" s="61" t="n">
        <f aca="false">IFERROR(IF(OR(SUMPRODUCT(--ISNUMBER(FIND({"0","1","2","3","4","5","6","7","8","9"},Z680)))&gt;0,SUMPRODUCT(--ISNUMBER(SEARCH({"http","www.","\",".pdf",".jpg",".jpeg",".png",".heic",".xls",".doc",".msg",".eml"},Z680)))&gt;0),1,0),0)</f>
        <v>0</v>
      </c>
    </row>
    <row r="681" customFormat="false" ht="78.75" hidden="false" customHeight="true" outlineLevel="0" collapsed="false">
      <c r="A681" s="57" t="s">
        <v>1394</v>
      </c>
      <c r="B681" s="57" t="s">
        <v>310</v>
      </c>
      <c r="C681" s="57" t="str">
        <f aca="false">Flights!$F$25</f>
        <v>MH1437</v>
      </c>
      <c r="D681" s="58" t="n">
        <f aca="false">Flights!$D$25</f>
        <v>46325</v>
      </c>
      <c r="E681" s="57" t="str">
        <f aca="false">Flights!$G$25&amp;"-"&amp;Flights!$H$25</f>
        <v>LGK-KUL</v>
      </c>
      <c r="F681" s="57" t="str">
        <f aca="false">Flights!$K$25</f>
        <v>BC</v>
      </c>
      <c r="G681" s="57" t="s">
        <v>411</v>
      </c>
      <c r="H681" s="57" t="s">
        <v>369</v>
      </c>
      <c r="I681" s="57" t="s">
        <v>419</v>
      </c>
      <c r="J681" s="57" t="s">
        <v>426</v>
      </c>
      <c r="K681" s="67" t="s">
        <v>482</v>
      </c>
      <c r="L681" s="67" t="s">
        <v>413</v>
      </c>
      <c r="M681" s="67"/>
      <c r="N681" s="67" t="s">
        <v>374</v>
      </c>
      <c r="O681" s="67" t="s">
        <v>966</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file",IF(BL681=0,"INVALID – evidence needs a traceable reference (number, file name or link)",IF(OR(LEN(AX681)&lt;2,ISNUMBER(MATCH(AX681,L_Placeholder,0))),"INVALID – verifier missing",IF(AX681=AU681,"INVALID – verifier must be someone other than the PIC",IF(BH681=1,"INVALID – result not yet available (awaiting / TBC)",IF(AND(AQ681=1,OR(OR(LEN(AY681)&lt;3,ISNUMBER(MATCH(AY681,L_Placeholder,0))),BJ681=1)),"INVALID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CA","")&amp;IF(AND(LEN(BA681)&gt;=2,ISNA(MATCH(BA681,L_Placeholder,0)),TRIM(AB681)=""),"INVALID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")))/(LEN(L_PendNeg)+1)),1,0),1)</f>
        <v>0</v>
      </c>
      <c r="BK681" s="61" t="n">
        <f aca="false">IFERROR(IF(SUMPRODUCT((LEN(BF681)-LEN(SUBSTITUTE(BF681," "&amp;L_PendStrict&amp;" "," ")))/(LEN(L_PendStrict)+1))&gt;SUMPRODUCT((LEN(BF681)-LEN(SUBSTITUTE(BF681," "&amp;L_PendNeg&amp;" "," ")))/(LEN(L_PendNeg)+1)),1,0),1)</f>
        <v>0</v>
      </c>
      <c r="BL681" s="61" t="n">
        <f aca="false">IFERROR(IF(OR(SUMPRODUCT(--ISNUMBER(FIND({"0","1","2","3","4","5","6","7","8","9"},Z681)))&gt;0,SUMPRODUCT(--ISNUMBER(SEARCH({"http","www.","\",".pdf",".jpg",".jpeg",".png",".heic",".xls",".doc",".msg",".eml"},Z681)))&gt;0),1,0),0)</f>
        <v>0</v>
      </c>
    </row>
    <row r="682" customFormat="false" ht="41.25" hidden="false" customHeight="true" outlineLevel="0" collapsed="false">
      <c r="A682" s="57" t="s">
        <v>1395</v>
      </c>
      <c r="B682" s="57" t="s">
        <v>310</v>
      </c>
      <c r="C682" s="57" t="str">
        <f aca="false">Flights!$F$25</f>
        <v>MH1437</v>
      </c>
      <c r="D682" s="58" t="n">
        <f aca="false">Flights!$D$25</f>
        <v>46325</v>
      </c>
      <c r="E682" s="57" t="str">
        <f aca="false">Flights!$G$25&amp;"-"&amp;Flights!$H$25</f>
        <v>LGK-KUL</v>
      </c>
      <c r="F682" s="57" t="str">
        <f aca="false">Flights!$K$25</f>
        <v>BC</v>
      </c>
      <c r="G682" s="57" t="s">
        <v>411</v>
      </c>
      <c r="H682" s="57" t="s">
        <v>369</v>
      </c>
      <c r="I682" s="57" t="s">
        <v>419</v>
      </c>
      <c r="J682" s="57" t="s">
        <v>429</v>
      </c>
      <c r="K682" s="67"/>
      <c r="L682" s="67" t="s">
        <v>413</v>
      </c>
      <c r="M682" s="67"/>
      <c r="N682" s="67" t="s">
        <v>374</v>
      </c>
      <c r="O682" s="67" t="s">
        <v>966</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file",IF(BL682=0,"INVALID – evidence needs a traceable reference (number, file name or link)",IF(OR(LEN(AX682)&lt;2,ISNUMBER(MATCH(AX682,L_Placeholder,0))),"INVALID – verifier missing",IF(AX682=AU682,"INVALID – verifier must be someone other than the PIC",IF(BH682=1,"INVALID – result not yet available (awaiting / TBC)",IF(AND(AQ682=1,OR(OR(LEN(AY682)&lt;3,ISNUMBER(MATCH(AY682,L_Placeholder,0))),BJ682=1)),"INVALID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CA","")&amp;IF(AND(LEN(BA682)&gt;=2,ISNA(MATCH(BA682,L_Placeholder,0)),TRIM(AB682)=""),"INVALID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")))/(LEN(L_PendNeg)+1)),1,0),1)</f>
        <v>0</v>
      </c>
      <c r="BK682" s="61" t="n">
        <f aca="false">IFERROR(IF(SUMPRODUCT((LEN(BF682)-LEN(SUBSTITUTE(BF682," "&amp;L_PendStrict&amp;" "," ")))/(LEN(L_PendStrict)+1))&gt;SUMPRODUCT((LEN(BF682)-LEN(SUBSTITUTE(BF682," "&amp;L_PendNeg&amp;" "," ")))/(LEN(L_PendNeg)+1)),1,0),1)</f>
        <v>0</v>
      </c>
      <c r="BL682" s="61" t="n">
        <f aca="false">IFERROR(IF(OR(SUMPRODUCT(--ISNUMBER(FIND({"0","1","2","3","4","5","6","7","8","9"},Z682)))&gt;0,SUMPRODUCT(--ISNUMBER(SEARCH({"http","www.","\",".pdf",".jpg",".jpeg",".png",".heic",".xls",".doc",".msg",".eml"},Z682)))&gt;0),1,0),0)</f>
        <v>0</v>
      </c>
    </row>
    <row r="683" customFormat="false" ht="91.5" hidden="false" customHeight="true" outlineLevel="0" collapsed="false">
      <c r="A683" s="57" t="s">
        <v>1396</v>
      </c>
      <c r="B683" s="57" t="s">
        <v>310</v>
      </c>
      <c r="C683" s="57" t="str">
        <f aca="false">Flights!$F$25</f>
        <v>MH1437</v>
      </c>
      <c r="D683" s="58" t="n">
        <f aca="false">Flights!$D$25</f>
        <v>46325</v>
      </c>
      <c r="E683" s="57" t="str">
        <f aca="false">Flights!$G$25&amp;"-"&amp;Flights!$H$25</f>
        <v>LGK-KUL</v>
      </c>
      <c r="F683" s="57" t="str">
        <f aca="false">Flights!$K$25</f>
        <v>BC</v>
      </c>
      <c r="G683" s="57" t="s">
        <v>411</v>
      </c>
      <c r="H683" s="57" t="s">
        <v>369</v>
      </c>
      <c r="I683" s="57" t="s">
        <v>431</v>
      </c>
      <c r="J683" s="57" t="s">
        <v>485</v>
      </c>
      <c r="K683" s="67" t="s">
        <v>486</v>
      </c>
      <c r="L683" s="67" t="s">
        <v>1397</v>
      </c>
      <c r="M683" s="67" t="s">
        <v>442</v>
      </c>
      <c r="N683" s="67" t="s">
        <v>374</v>
      </c>
      <c r="O683" s="67" t="s">
        <v>1398</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file",IF(BL683=0,"INVALID – evidence needs a traceable reference (number, file name or link)",IF(OR(LEN(AX683)&lt;2,ISNUMBER(MATCH(AX683,L_Placeholder,0))),"INVALID – verifier missing",IF(AX683=AU683,"INVALID – verifier must be someone other than the PIC",IF(BH683=1,"INVALID – result not yet available (awaiting / TBC)",IF(AND(AQ683=1,OR(OR(LEN(AY683)&lt;3,ISNUMBER(MATCH(AY683,L_Placeholder,0))),BJ683=1)),"INVALID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CA","")&amp;IF(AND(LEN(BA683)&gt;=2,ISNA(MATCH(BA683,L_Placeholder,0)),TRIM(AB683)=""),"INVALID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")))/(LEN(L_PendNeg)+1)),1,0),1)</f>
        <v>0</v>
      </c>
      <c r="BK683" s="61" t="n">
        <f aca="false">IFERROR(IF(SUMPRODUCT((LEN(BF683)-LEN(SUBSTITUTE(BF683," "&amp;L_PendStrict&amp;" "," ")))/(LEN(L_PendStrict)+1))&gt;SUMPRODUCT((LEN(BF683)-LEN(SUBSTITUTE(BF683," "&amp;L_PendNeg&amp;" "," ")))/(LEN(L_PendNeg)+1)),1,0),1)</f>
        <v>0</v>
      </c>
      <c r="BL683" s="61" t="n">
        <f aca="false">IFERROR(IF(OR(SUMPRODUCT(--ISNUMBER(FIND({"0","1","2","3","4","5","6","7","8","9"},Z683)))&gt;0,SUMPRODUCT(--ISNUMBER(SEARCH({"http","www.","\",".pdf",".jpg",".jpeg",".png",".heic",".xls",".doc",".msg",".eml"},Z683)))&gt;0),1,0),0)</f>
        <v>0</v>
      </c>
    </row>
    <row r="684" customFormat="false" ht="66" hidden="false" customHeight="true" outlineLevel="0" collapsed="false">
      <c r="A684" s="57" t="s">
        <v>1399</v>
      </c>
      <c r="B684" s="57" t="s">
        <v>310</v>
      </c>
      <c r="C684" s="57" t="str">
        <f aca="false">Flights!$F$25</f>
        <v>MH1437</v>
      </c>
      <c r="D684" s="58" t="n">
        <f aca="false">Flights!$D$25</f>
        <v>46325</v>
      </c>
      <c r="E684" s="57" t="str">
        <f aca="false">Flights!$G$25&amp;"-"&amp;Flights!$H$25</f>
        <v>LGK-KUL</v>
      </c>
      <c r="F684" s="57" t="str">
        <f aca="false">Flights!$K$25</f>
        <v>BC</v>
      </c>
      <c r="G684" s="57" t="s">
        <v>411</v>
      </c>
      <c r="H684" s="57" t="s">
        <v>369</v>
      </c>
      <c r="I684" s="57" t="s">
        <v>490</v>
      </c>
      <c r="J684" s="57" t="s">
        <v>491</v>
      </c>
      <c r="K684" s="67" t="s">
        <v>492</v>
      </c>
      <c r="L684" s="67" t="s">
        <v>1400</v>
      </c>
      <c r="M684" s="67" t="s">
        <v>442</v>
      </c>
      <c r="N684" s="67" t="s">
        <v>374</v>
      </c>
      <c r="O684" s="67" t="s">
        <v>975</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file",IF(BL684=0,"INVALID – evidence needs a traceable reference (number, file name or link)",IF(OR(LEN(AX684)&lt;2,ISNUMBER(MATCH(AX684,L_Placeholder,0))),"INVALID – verifier missing",IF(AX684=AU684,"INVALID – verifier must be someone other than the PIC",IF(BH684=1,"INVALID – result not yet available (awaiting / TBC)",IF(AND(AQ684=1,OR(OR(LEN(AY684)&lt;3,ISNUMBER(MATCH(AY684,L_Placeholder,0))),BJ684=1)),"INVALID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CA","")&amp;IF(AND(LEN(BA684)&gt;=2,ISNA(MATCH(BA684,L_Placeholder,0)),TRIM(AB684)=""),"INVALID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")))/(LEN(L_PendNeg)+1)),1,0),1)</f>
        <v>0</v>
      </c>
      <c r="BK684" s="61" t="n">
        <f aca="false">IFERROR(IF(SUMPRODUCT((LEN(BF684)-LEN(SUBSTITUTE(BF684," "&amp;L_PendStrict&amp;" "," ")))/(LEN(L_PendStrict)+1))&gt;SUMPRODUCT((LEN(BF684)-LEN(SUBSTITUTE(BF684," "&amp;L_PendNeg&amp;" "," ")))/(LEN(L_PendNeg)+1)),1,0),1)</f>
        <v>0</v>
      </c>
      <c r="BL684" s="61" t="n">
        <f aca="false">IFERROR(IF(OR(SUMPRODUCT(--ISNUMBER(FIND({"0","1","2","3","4","5","6","7","8","9"},Z684)))&gt;0,SUMPRODUCT(--ISNUMBER(SEARCH({"http","www.","\",".pdf",".jpg",".jpeg",".png",".heic",".xls",".doc",".msg",".eml"},Z684)))&gt;0),1,0),0)</f>
        <v>0</v>
      </c>
    </row>
    <row r="685" customFormat="false" ht="66" hidden="false" customHeight="true" outlineLevel="0" collapsed="false">
      <c r="A685" s="57" t="s">
        <v>1401</v>
      </c>
      <c r="B685" s="57" t="s">
        <v>310</v>
      </c>
      <c r="C685" s="57" t="str">
        <f aca="false">Flights!$F$25</f>
        <v>MH1437</v>
      </c>
      <c r="D685" s="58" t="n">
        <f aca="false">Flights!$D$25</f>
        <v>46325</v>
      </c>
      <c r="E685" s="57" t="str">
        <f aca="false">Flights!$G$25&amp;"-"&amp;Flights!$H$25</f>
        <v>LGK-KUL</v>
      </c>
      <c r="F685" s="57" t="str">
        <f aca="false">Flights!$K$25</f>
        <v>BC</v>
      </c>
      <c r="G685" s="57" t="s">
        <v>411</v>
      </c>
      <c r="H685" s="57" t="s">
        <v>369</v>
      </c>
      <c r="I685" s="57" t="s">
        <v>490</v>
      </c>
      <c r="J685" s="57" t="s">
        <v>496</v>
      </c>
      <c r="K685" s="67" t="s">
        <v>492</v>
      </c>
      <c r="L685" s="67" t="s">
        <v>1402</v>
      </c>
      <c r="M685" s="67" t="s">
        <v>442</v>
      </c>
      <c r="N685" s="67" t="s">
        <v>374</v>
      </c>
      <c r="O685" s="67" t="s">
        <v>975</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file",IF(BL685=0,"INVALID – evidence needs a traceable reference (number, file name or link)",IF(OR(LEN(AX685)&lt;2,ISNUMBER(MATCH(AX685,L_Placeholder,0))),"INVALID – verifier missing",IF(AX685=AU685,"INVALID – verifier must be someone other than the PIC",IF(BH685=1,"INVALID – result not yet available (awaiting / TBC)",IF(AND(AQ685=1,OR(OR(LEN(AY685)&lt;3,ISNUMBER(MATCH(AY685,L_Placeholder,0))),BJ685=1)),"INVALID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CA","")&amp;IF(AND(LEN(BA685)&gt;=2,ISNA(MATCH(BA685,L_Placeholder,0)),TRIM(AB685)=""),"INVALID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")))/(LEN(L_PendNeg)+1)),1,0),1)</f>
        <v>0</v>
      </c>
      <c r="BK685" s="61" t="n">
        <f aca="false">IFERROR(IF(SUMPRODUCT((LEN(BF685)-LEN(SUBSTITUTE(BF685," "&amp;L_PendStrict&amp;" "," ")))/(LEN(L_PendStrict)+1))&gt;SUMPRODUCT((LEN(BF685)-LEN(SUBSTITUTE(BF685," "&amp;L_PendNeg&amp;" "," ")))/(LEN(L_PendNeg)+1)),1,0),1)</f>
        <v>0</v>
      </c>
      <c r="BL685" s="61" t="n">
        <f aca="false">IFERROR(IF(OR(SUMPRODUCT(--ISNUMBER(FIND({"0","1","2","3","4","5","6","7","8","9"},Z685)))&gt;0,SUMPRODUCT(--ISNUMBER(SEARCH({"http","www.","\",".pdf",".jpg",".jpeg",".png",".heic",".xls",".doc",".msg",".eml"},Z685)))&gt;0),1,0),0)</f>
        <v>0</v>
      </c>
    </row>
    <row r="686" customFormat="false" ht="66" hidden="false" customHeight="true" outlineLevel="0" collapsed="false">
      <c r="A686" s="57" t="s">
        <v>1403</v>
      </c>
      <c r="B686" s="57" t="s">
        <v>310</v>
      </c>
      <c r="C686" s="57" t="str">
        <f aca="false">Flights!$F$25</f>
        <v>MH1437</v>
      </c>
      <c r="D686" s="58" t="n">
        <f aca="false">Flights!$D$25</f>
        <v>46325</v>
      </c>
      <c r="E686" s="57" t="str">
        <f aca="false">Flights!$G$25&amp;"-"&amp;Flights!$H$25</f>
        <v>LGK-KUL</v>
      </c>
      <c r="F686" s="57" t="str">
        <f aca="false">Flights!$K$25</f>
        <v>BC</v>
      </c>
      <c r="G686" s="57" t="s">
        <v>411</v>
      </c>
      <c r="H686" s="57" t="s">
        <v>369</v>
      </c>
      <c r="I686" s="57" t="s">
        <v>490</v>
      </c>
      <c r="J686" s="57" t="s">
        <v>499</v>
      </c>
      <c r="K686" s="67" t="s">
        <v>492</v>
      </c>
      <c r="L686" s="67" t="s">
        <v>1404</v>
      </c>
      <c r="M686" s="67" t="s">
        <v>442</v>
      </c>
      <c r="N686" s="67" t="s">
        <v>374</v>
      </c>
      <c r="O686" s="67" t="s">
        <v>975</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file",IF(BL686=0,"INVALID – evidence needs a traceable reference (number, file name or link)",IF(OR(LEN(AX686)&lt;2,ISNUMBER(MATCH(AX686,L_Placeholder,0))),"INVALID – verifier missing",IF(AX686=AU686,"INVALID – verifier must be someone other than the PIC",IF(BH686=1,"INVALID – result not yet available (awaiting / TBC)",IF(AND(AQ686=1,OR(OR(LEN(AY686)&lt;3,ISNUMBER(MATCH(AY686,L_Placeholder,0))),BJ686=1)),"INVALID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CA","")&amp;IF(AND(LEN(BA686)&gt;=2,ISNA(MATCH(BA686,L_Placeholder,0)),TRIM(AB686)=""),"INVALID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")))/(LEN(L_PendNeg)+1)),1,0),1)</f>
        <v>0</v>
      </c>
      <c r="BK686" s="61" t="n">
        <f aca="false">IFERROR(IF(SUMPRODUCT((LEN(BF686)-LEN(SUBSTITUTE(BF686," "&amp;L_PendStrict&amp;" "," ")))/(LEN(L_PendStrict)+1))&gt;SUMPRODUCT((LEN(BF686)-LEN(SUBSTITUTE(BF686," "&amp;L_PendNeg&amp;" "," ")))/(LEN(L_PendNeg)+1)),1,0),1)</f>
        <v>0</v>
      </c>
      <c r="BL686" s="61" t="n">
        <f aca="false">IFERROR(IF(OR(SUMPRODUCT(--ISNUMBER(FIND({"0","1","2","3","4","5","6","7","8","9"},Z686)))&gt;0,SUMPRODUCT(--ISNUMBER(SEARCH({"http","www.","\",".pdf",".jpg",".jpeg",".png",".heic",".xls",".doc",".msg",".eml"},Z686)))&gt;0),1,0),0)</f>
        <v>0</v>
      </c>
    </row>
    <row r="687" customFormat="false" ht="66" hidden="false" customHeight="true" outlineLevel="0" collapsed="false">
      <c r="A687" s="57" t="s">
        <v>1405</v>
      </c>
      <c r="B687" s="57" t="s">
        <v>310</v>
      </c>
      <c r="C687" s="57" t="str">
        <f aca="false">Flights!$F$25</f>
        <v>MH1437</v>
      </c>
      <c r="D687" s="58" t="n">
        <f aca="false">Flights!$D$25</f>
        <v>46325</v>
      </c>
      <c r="E687" s="57" t="str">
        <f aca="false">Flights!$G$25&amp;"-"&amp;Flights!$H$25</f>
        <v>LGK-KUL</v>
      </c>
      <c r="F687" s="57" t="str">
        <f aca="false">Flights!$K$25</f>
        <v>BC</v>
      </c>
      <c r="G687" s="57" t="s">
        <v>411</v>
      </c>
      <c r="H687" s="57" t="s">
        <v>369</v>
      </c>
      <c r="I687" s="57" t="s">
        <v>490</v>
      </c>
      <c r="J687" s="57" t="s">
        <v>509</v>
      </c>
      <c r="K687" s="67" t="s">
        <v>510</v>
      </c>
      <c r="L687" s="67" t="s">
        <v>1406</v>
      </c>
      <c r="M687" s="67" t="s">
        <v>442</v>
      </c>
      <c r="N687" s="67" t="s">
        <v>374</v>
      </c>
      <c r="O687" s="67" t="s">
        <v>1407</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file",IF(BL687=0,"INVALID – evidence needs a traceable reference (number, file name or link)",IF(OR(LEN(AX687)&lt;2,ISNUMBER(MATCH(AX687,L_Placeholder,0))),"INVALID – verifier missing",IF(AX687=AU687,"INVALID – verifier must be someone other than the PIC",IF(BH687=1,"INVALID – result not yet available (awaiting / TBC)",IF(AND(AQ687=1,OR(OR(LEN(AY687)&lt;3,ISNUMBER(MATCH(AY687,L_Placeholder,0))),BJ687=1)),"INVALID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CA","")&amp;IF(AND(LEN(BA687)&gt;=2,ISNA(MATCH(BA687,L_Placeholder,0)),TRIM(AB687)=""),"INVALID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")))/(LEN(L_PendNeg)+1)),1,0),1)</f>
        <v>0</v>
      </c>
      <c r="BK687" s="61" t="n">
        <f aca="false">IFERROR(IF(SUMPRODUCT((LEN(BF687)-LEN(SUBSTITUTE(BF687," "&amp;L_PendStrict&amp;" "," ")))/(LEN(L_PendStrict)+1))&gt;SUMPRODUCT((LEN(BF687)-LEN(SUBSTITUTE(BF687," "&amp;L_PendNeg&amp;" "," ")))/(LEN(L_PendNeg)+1)),1,0),1)</f>
        <v>0</v>
      </c>
      <c r="BL687" s="61" t="n">
        <f aca="false">IFERROR(IF(OR(SUMPRODUCT(--ISNUMBER(FIND({"0","1","2","3","4","5","6","7","8","9"},Z687)))&gt;0,SUMPRODUCT(--ISNUMBER(SEARCH({"http","www.","\",".pdf",".jpg",".jpeg",".png",".heic",".xls",".doc",".msg",".eml"},Z687)))&gt;0),1,0),0)</f>
        <v>0</v>
      </c>
    </row>
    <row r="688" customFormat="false" ht="66" hidden="false" customHeight="true" outlineLevel="0" collapsed="false">
      <c r="A688" s="57" t="s">
        <v>1408</v>
      </c>
      <c r="B688" s="57" t="s">
        <v>310</v>
      </c>
      <c r="C688" s="57" t="str">
        <f aca="false">Flights!$F$25</f>
        <v>MH1437</v>
      </c>
      <c r="D688" s="58" t="n">
        <f aca="false">Flights!$D$25</f>
        <v>46325</v>
      </c>
      <c r="E688" s="57" t="str">
        <f aca="false">Flights!$G$25&amp;"-"&amp;Flights!$H$25</f>
        <v>LGK-KUL</v>
      </c>
      <c r="F688" s="57" t="str">
        <f aca="false">Flights!$K$25</f>
        <v>BC</v>
      </c>
      <c r="G688" s="57" t="s">
        <v>411</v>
      </c>
      <c r="H688" s="57" t="s">
        <v>369</v>
      </c>
      <c r="I688" s="57" t="s">
        <v>490</v>
      </c>
      <c r="J688" s="57" t="s">
        <v>514</v>
      </c>
      <c r="K688" s="67" t="s">
        <v>492</v>
      </c>
      <c r="L688" s="67" t="s">
        <v>1409</v>
      </c>
      <c r="M688" s="67" t="s">
        <v>442</v>
      </c>
      <c r="N688" s="67" t="s">
        <v>374</v>
      </c>
      <c r="O688" s="67" t="s">
        <v>975</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file",IF(BL688=0,"INVALID – evidence needs a traceable reference (number, file name or link)",IF(OR(LEN(AX688)&lt;2,ISNUMBER(MATCH(AX688,L_Placeholder,0))),"INVALID – verifier missing",IF(AX688=AU688,"INVALID – verifier must be someone other than the PIC",IF(BH688=1,"INVALID – result not yet available (awaiting / TBC)",IF(AND(AQ688=1,OR(OR(LEN(AY688)&lt;3,ISNUMBER(MATCH(AY688,L_Placeholder,0))),BJ688=1)),"INVALID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CA","")&amp;IF(AND(LEN(BA688)&gt;=2,ISNA(MATCH(BA688,L_Placeholder,0)),TRIM(AB688)=""),"INVALID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")))/(LEN(L_PendNeg)+1)),1,0),1)</f>
        <v>0</v>
      </c>
      <c r="BK688" s="61" t="n">
        <f aca="false">IFERROR(IF(SUMPRODUCT((LEN(BF688)-LEN(SUBSTITUTE(BF688," "&amp;L_PendStrict&amp;" "," ")))/(LEN(L_PendStrict)+1))&gt;SUMPRODUCT((LEN(BF688)-LEN(SUBSTITUTE(BF688," "&amp;L_PendNeg&amp;" "," ")))/(LEN(L_PendNeg)+1)),1,0),1)</f>
        <v>0</v>
      </c>
      <c r="BL688" s="61" t="n">
        <f aca="false">IFERROR(IF(OR(SUMPRODUCT(--ISNUMBER(FIND({"0","1","2","3","4","5","6","7","8","9"},Z688)))&gt;0,SUMPRODUCT(--ISNUMBER(SEARCH({"http","www.","\",".pdf",".jpg",".jpeg",".png",".heic",".xls",".doc",".msg",".eml"},Z688)))&gt;0),1,0),0)</f>
        <v>0</v>
      </c>
    </row>
    <row r="689" customFormat="false" ht="66" hidden="false" customHeight="true" outlineLevel="0" collapsed="false">
      <c r="A689" s="57" t="s">
        <v>1410</v>
      </c>
      <c r="B689" s="57" t="s">
        <v>310</v>
      </c>
      <c r="C689" s="57" t="str">
        <f aca="false">Flights!$F$25</f>
        <v>MH1437</v>
      </c>
      <c r="D689" s="58" t="n">
        <f aca="false">Flights!$D$25</f>
        <v>46325</v>
      </c>
      <c r="E689" s="57" t="str">
        <f aca="false">Flights!$G$25&amp;"-"&amp;Flights!$H$25</f>
        <v>LGK-KUL</v>
      </c>
      <c r="F689" s="57" t="str">
        <f aca="false">Flights!$K$25</f>
        <v>BC</v>
      </c>
      <c r="G689" s="57" t="s">
        <v>411</v>
      </c>
      <c r="H689" s="57" t="s">
        <v>369</v>
      </c>
      <c r="I689" s="57" t="s">
        <v>438</v>
      </c>
      <c r="J689" s="57" t="s">
        <v>517</v>
      </c>
      <c r="K689" s="67" t="s">
        <v>440</v>
      </c>
      <c r="L689" s="67" t="s">
        <v>1411</v>
      </c>
      <c r="M689" s="67" t="s">
        <v>442</v>
      </c>
      <c r="N689" s="67" t="s">
        <v>374</v>
      </c>
      <c r="O689" s="67" t="s">
        <v>975</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file",IF(BL689=0,"INVALID – evidence needs a traceable reference (number, file name or link)",IF(OR(LEN(AX689)&lt;2,ISNUMBER(MATCH(AX689,L_Placeholder,0))),"INVALID – verifier missing",IF(AX689=AU689,"INVALID – verifier must be someone other than the PIC",IF(BH689=1,"INVALID – result not yet available (awaiting / TBC)",IF(AND(AQ689=1,OR(OR(LEN(AY689)&lt;3,ISNUMBER(MATCH(AY689,L_Placeholder,0))),BJ689=1)),"INVALID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CA","")&amp;IF(AND(LEN(BA689)&gt;=2,ISNA(MATCH(BA689,L_Placeholder,0)),TRIM(AB689)=""),"INVALID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")))/(LEN(L_PendNeg)+1)),1,0),1)</f>
        <v>0</v>
      </c>
      <c r="BK689" s="61" t="n">
        <f aca="false">IFERROR(IF(SUMPRODUCT((LEN(BF689)-LEN(SUBSTITUTE(BF689," "&amp;L_PendStrict&amp;" "," ")))/(LEN(L_PendStrict)+1))&gt;SUMPRODUCT((LEN(BF689)-LEN(SUBSTITUTE(BF689," "&amp;L_PendNeg&amp;" "," ")))/(LEN(L_PendNeg)+1)),1,0),1)</f>
        <v>0</v>
      </c>
      <c r="BL689" s="61" t="n">
        <f aca="false">IFERROR(IF(OR(SUMPRODUCT(--ISNUMBER(FIND({"0","1","2","3","4","5","6","7","8","9"},Z689)))&gt;0,SUMPRODUCT(--ISNUMBER(SEARCH({"http","www.","\",".pdf",".jpg",".jpeg",".png",".heic",".xls",".doc",".msg",".eml"},Z689)))&gt;0),1,0),0)</f>
        <v>0</v>
      </c>
    </row>
    <row r="690" customFormat="false" ht="66" hidden="false" customHeight="true" outlineLevel="0" collapsed="false">
      <c r="A690" s="57" t="s">
        <v>1412</v>
      </c>
      <c r="B690" s="57" t="s">
        <v>310</v>
      </c>
      <c r="C690" s="57" t="str">
        <f aca="false">Flights!$F$25</f>
        <v>MH1437</v>
      </c>
      <c r="D690" s="58" t="n">
        <f aca="false">Flights!$D$25</f>
        <v>46325</v>
      </c>
      <c r="E690" s="57" t="str">
        <f aca="false">Flights!$G$25&amp;"-"&amp;Flights!$H$25</f>
        <v>LGK-KUL</v>
      </c>
      <c r="F690" s="57" t="str">
        <f aca="false">Flights!$K$25</f>
        <v>BC</v>
      </c>
      <c r="G690" s="57" t="s">
        <v>411</v>
      </c>
      <c r="H690" s="57" t="s">
        <v>369</v>
      </c>
      <c r="I690" s="57" t="s">
        <v>438</v>
      </c>
      <c r="J690" s="57" t="s">
        <v>520</v>
      </c>
      <c r="K690" s="67" t="s">
        <v>440</v>
      </c>
      <c r="L690" s="67" t="s">
        <v>1413</v>
      </c>
      <c r="M690" s="67" t="s">
        <v>442</v>
      </c>
      <c r="N690" s="67" t="s">
        <v>374</v>
      </c>
      <c r="O690" s="67" t="s">
        <v>975</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file",IF(BL690=0,"INVALID – evidence needs a traceable reference (number, file name or link)",IF(OR(LEN(AX690)&lt;2,ISNUMBER(MATCH(AX690,L_Placeholder,0))),"INVALID – verifier missing",IF(AX690=AU690,"INVALID – verifier must be someone other than the PIC",IF(BH690=1,"INVALID – result not yet available (awaiting / TBC)",IF(AND(AQ690=1,OR(OR(LEN(AY690)&lt;3,ISNUMBER(MATCH(AY690,L_Placeholder,0))),BJ690=1)),"INVALID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CA","")&amp;IF(AND(LEN(BA690)&gt;=2,ISNA(MATCH(BA690,L_Placeholder,0)),TRIM(AB690)=""),"INVALID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")))/(LEN(L_PendNeg)+1)),1,0),1)</f>
        <v>0</v>
      </c>
      <c r="BK690" s="61" t="n">
        <f aca="false">IFERROR(IF(SUMPRODUCT((LEN(BF690)-LEN(SUBSTITUTE(BF690," "&amp;L_PendStrict&amp;" "," ")))/(LEN(L_PendStrict)+1))&gt;SUMPRODUCT((LEN(BF690)-LEN(SUBSTITUTE(BF690," "&amp;L_PendNeg&amp;" "," ")))/(LEN(L_PendNeg)+1)),1,0),1)</f>
        <v>0</v>
      </c>
      <c r="BL690" s="61" t="n">
        <f aca="false">IFERROR(IF(OR(SUMPRODUCT(--ISNUMBER(FIND({"0","1","2","3","4","5","6","7","8","9"},Z690)))&gt;0,SUMPRODUCT(--ISNUMBER(SEARCH({"http","www.","\",".pdf",".jpg",".jpeg",".png",".heic",".xls",".doc",".msg",".eml"},Z690)))&gt;0),1,0),0)</f>
        <v>0</v>
      </c>
    </row>
    <row r="691" customFormat="false" ht="39.75" hidden="false" customHeight="true" outlineLevel="0" collapsed="false">
      <c r="A691" s="57" t="s">
        <v>1414</v>
      </c>
      <c r="B691" s="57" t="s">
        <v>310</v>
      </c>
      <c r="C691" s="57" t="str">
        <f aca="false">Flights!$F$25</f>
        <v>MH1437</v>
      </c>
      <c r="D691" s="58" t="n">
        <f aca="false">Flights!$D$25</f>
        <v>46325</v>
      </c>
      <c r="E691" s="57" t="str">
        <f aca="false">Flights!$G$25&amp;"-"&amp;Flights!$H$25</f>
        <v>LGK-KUL</v>
      </c>
      <c r="F691" s="57" t="str">
        <f aca="false">Flights!$K$25</f>
        <v>BC</v>
      </c>
      <c r="G691" s="57" t="s">
        <v>450</v>
      </c>
      <c r="H691" s="57" t="s">
        <v>451</v>
      </c>
      <c r="I691" s="57" t="s">
        <v>370</v>
      </c>
      <c r="J691" s="57" t="s">
        <v>452</v>
      </c>
      <c r="K691" s="67" t="s">
        <v>417</v>
      </c>
      <c r="L691" s="67" t="s">
        <v>453</v>
      </c>
      <c r="M691" s="67"/>
      <c r="N691" s="67" t="s">
        <v>374</v>
      </c>
      <c r="O691" s="67" t="s">
        <v>454</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file",IF(BL691=0,"INVALID – evidence needs a traceable reference (number, file name or link)",IF(OR(LEN(AX691)&lt;2,ISNUMBER(MATCH(AX691,L_Placeholder,0))),"INVALID – verifier missing",IF(AX691=AU691,"INVALID – verifier must be someone other than the PIC",IF(BH691=1,"INVALID – result not yet available (awaiting / TBC)",IF(AND(AQ691=1,OR(OR(LEN(AY691)&lt;3,ISNUMBER(MATCH(AY691,L_Placeholder,0))),BJ691=1)),"INVALID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CA","")&amp;IF(AND(LEN(BA691)&gt;=2,ISNA(MATCH(BA691,L_Placeholder,0)),TRIM(AB691)=""),"INVALID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IFERROR(IF(OR(SUMPRODUCT(--ISNUMBER(FIND({"0","1","2","3","4","5","6","7","8","9"},Z691)))&gt;0,SUMPRODUCT(--ISNUMBER(SEARCH({"http","www.","\",".pdf",".jpg",".jpeg",".png",".heic",".xls",".doc",".msg",".eml"},Z691)))&gt;0),1,0),0)</f>
        <v>0</v>
      </c>
    </row>
    <row r="692" customFormat="false" ht="39.75" hidden="false" customHeight="true" outlineLevel="0" collapsed="false">
      <c r="A692" s="57" t="s">
        <v>1415</v>
      </c>
      <c r="B692" s="57" t="s">
        <v>310</v>
      </c>
      <c r="C692" s="57" t="str">
        <f aca="false">Flights!$F$25</f>
        <v>MH1437</v>
      </c>
      <c r="D692" s="58" t="n">
        <f aca="false">Flights!$D$25</f>
        <v>46325</v>
      </c>
      <c r="E692" s="57" t="str">
        <f aca="false">Flights!$G$25&amp;"-"&amp;Flights!$H$25</f>
        <v>LGK-KUL</v>
      </c>
      <c r="F692" s="57" t="str">
        <f aca="false">Flights!$K$25</f>
        <v>BC</v>
      </c>
      <c r="G692" s="57" t="s">
        <v>450</v>
      </c>
      <c r="H692" s="57" t="s">
        <v>451</v>
      </c>
      <c r="I692" s="57" t="s">
        <v>419</v>
      </c>
      <c r="J692" s="57" t="s">
        <v>456</v>
      </c>
      <c r="K692" s="67" t="s">
        <v>417</v>
      </c>
      <c r="L692" s="67" t="s">
        <v>453</v>
      </c>
      <c r="M692" s="67"/>
      <c r="N692" s="67" t="s">
        <v>374</v>
      </c>
      <c r="O692" s="67" t="s">
        <v>454</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file",IF(BL692=0,"INVALID – evidence needs a traceable reference (number, file name or link)",IF(OR(LEN(AX692)&lt;2,ISNUMBER(MATCH(AX692,L_Placeholder,0))),"INVALID – verifier missing",IF(AX692=AU692,"INVALID – verifier must be someone other than the PIC",IF(BH692=1,"INVALID – result not yet available (awaiting / TBC)",IF(AND(AQ692=1,OR(OR(LEN(AY692)&lt;3,ISNUMBER(MATCH(AY692,L_Placeholder,0))),BJ692=1)),"INVALID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CA","")&amp;IF(AND(LEN(BA692)&gt;=2,ISNA(MATCH(BA692,L_Placeholder,0)),TRIM(AB692)=""),"INVALID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IFERROR(IF(OR(SUMPRODUCT(--ISNUMBER(FIND({"0","1","2","3","4","5","6","7","8","9"},Z692)))&gt;0,SUMPRODUCT(--ISNUMBER(SEARCH({"http","www.","\",".pdf",".jpg",".jpeg",".png",".heic",".xls",".doc",".msg",".eml"},Z692)))&gt;0),1,0),0)</f>
        <v>0</v>
      </c>
    </row>
    <row r="693" customFormat="false" ht="78.75" hidden="false" customHeight="true" outlineLevel="0" collapsed="false">
      <c r="A693" s="57" t="s">
        <v>1416</v>
      </c>
      <c r="B693" s="57" t="s">
        <v>310</v>
      </c>
      <c r="C693" s="57" t="str">
        <f aca="false">Flights!$F$25</f>
        <v>MH1437</v>
      </c>
      <c r="D693" s="58" t="n">
        <f aca="false">Flights!$D$25</f>
        <v>46325</v>
      </c>
      <c r="E693" s="57" t="str">
        <f aca="false">Flights!$G$25&amp;"-"&amp;Flights!$H$25</f>
        <v>LGK-KUL</v>
      </c>
      <c r="F693" s="57" t="str">
        <f aca="false">Flights!$K$25</f>
        <v>BC</v>
      </c>
      <c r="G693" s="57" t="s">
        <v>450</v>
      </c>
      <c r="H693" s="57" t="s">
        <v>451</v>
      </c>
      <c r="I693" s="57" t="s">
        <v>402</v>
      </c>
      <c r="J693" s="57" t="s">
        <v>1417</v>
      </c>
      <c r="K693" s="67" t="s">
        <v>1418</v>
      </c>
      <c r="L693" s="67" t="s">
        <v>981</v>
      </c>
      <c r="M693" s="67"/>
      <c r="N693" s="67" t="s">
        <v>374</v>
      </c>
      <c r="O693" s="67" t="s">
        <v>982</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file",IF(BL693=0,"INVALID – evidence needs a traceable reference (number, file name or link)",IF(OR(LEN(AX693)&lt;2,ISNUMBER(MATCH(AX693,L_Placeholder,0))),"INVALID – verifier missing",IF(AX693=AU693,"INVALID – verifier must be someone other than the PIC",IF(BH693=1,"INVALID – result not yet available (awaiting / TBC)",IF(AND(AQ693=1,OR(OR(LEN(AY693)&lt;3,ISNUMBER(MATCH(AY693,L_Placeholder,0))),BJ693=1)),"INVALID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CA","")&amp;IF(AND(LEN(BA693)&gt;=2,ISNA(MATCH(BA693,L_Placeholder,0)),TRIM(AB693)=""),"INVALID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IFERROR(IF(OR(SUMPRODUCT(--ISNUMBER(FIND({"0","1","2","3","4","5","6","7","8","9"},Z693)))&gt;0,SUMPRODUCT(--ISNUMBER(SEARCH({"http","www.","\",".pdf",".jpg",".jpeg",".png",".heic",".xls",".doc",".msg",".eml"},Z693)))&gt;0),1,0),0)</f>
        <v>0</v>
      </c>
    </row>
    <row r="694" customFormat="false" ht="41.25" hidden="false" customHeight="true" outlineLevel="0" collapsed="false">
      <c r="A694" s="57" t="s">
        <v>1419</v>
      </c>
      <c r="B694" s="57" t="s">
        <v>310</v>
      </c>
      <c r="C694" s="57" t="str">
        <f aca="false">Flights!$F$25</f>
        <v>MH1437</v>
      </c>
      <c r="D694" s="58" t="n">
        <f aca="false">Flights!$D$25</f>
        <v>46325</v>
      </c>
      <c r="E694" s="57" t="str">
        <f aca="false">Flights!$G$25&amp;"-"&amp;Flights!$H$25</f>
        <v>LGK-KUL</v>
      </c>
      <c r="F694" s="57" t="str">
        <f aca="false">Flights!$K$25</f>
        <v>BC</v>
      </c>
      <c r="G694" s="57" t="s">
        <v>450</v>
      </c>
      <c r="H694" s="57" t="s">
        <v>451</v>
      </c>
      <c r="I694" s="57" t="s">
        <v>431</v>
      </c>
      <c r="J694" s="57" t="s">
        <v>525</v>
      </c>
      <c r="K694" s="67" t="s">
        <v>486</v>
      </c>
      <c r="L694" s="67" t="s">
        <v>1397</v>
      </c>
      <c r="M694" s="67" t="s">
        <v>442</v>
      </c>
      <c r="N694" s="67" t="s">
        <v>374</v>
      </c>
      <c r="O694" s="67" t="s">
        <v>526</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file",IF(BL694=0,"INVALID – evidence needs a traceable reference (number, file name or link)",IF(OR(LEN(AX694)&lt;2,ISNUMBER(MATCH(AX694,L_Placeholder,0))),"INVALID – verifier missing",IF(AX694=AU694,"INVALID – verifier must be someone other than the PIC",IF(BH694=1,"INVALID – result not yet available (awaiting / TBC)",IF(AND(AQ694=1,OR(OR(LEN(AY694)&lt;3,ISNUMBER(MATCH(AY694,L_Placeholder,0))),BJ694=1)),"INVALID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CA","")&amp;IF(AND(LEN(BA694)&gt;=2,ISNA(MATCH(BA694,L_Placeholder,0)),TRIM(AB694)=""),"INVALID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IFERROR(IF(OR(SUMPRODUCT(--ISNUMBER(FIND({"0","1","2","3","4","5","6","7","8","9"},Z694)))&gt;0,SUMPRODUCT(--ISNUMBER(SEARCH({"http","www.","\",".pdf",".jpg",".jpeg",".png",".heic",".xls",".doc",".msg",".eml"},Z694)))&gt;0),1,0),0)</f>
        <v>0</v>
      </c>
    </row>
    <row r="695" customFormat="false" ht="39.75" hidden="false" customHeight="true" outlineLevel="0" collapsed="false">
      <c r="A695" s="57" t="s">
        <v>1420</v>
      </c>
      <c r="B695" s="57" t="s">
        <v>310</v>
      </c>
      <c r="C695" s="57" t="str">
        <f aca="false">Flights!$F$25</f>
        <v>MH1437</v>
      </c>
      <c r="D695" s="58" t="n">
        <f aca="false">Flights!$D$25</f>
        <v>46325</v>
      </c>
      <c r="E695" s="57" t="str">
        <f aca="false">Flights!$G$25&amp;"-"&amp;Flights!$H$25</f>
        <v>LGK-KUL</v>
      </c>
      <c r="F695" s="57" t="str">
        <f aca="false">Flights!$K$25</f>
        <v>BC</v>
      </c>
      <c r="G695" s="57" t="s">
        <v>450</v>
      </c>
      <c r="H695" s="57" t="s">
        <v>451</v>
      </c>
      <c r="I695" s="57" t="s">
        <v>490</v>
      </c>
      <c r="J695" s="57" t="s">
        <v>528</v>
      </c>
      <c r="K695" s="67" t="s">
        <v>492</v>
      </c>
      <c r="L695" s="67" t="s">
        <v>1400</v>
      </c>
      <c r="M695" s="67" t="s">
        <v>442</v>
      </c>
      <c r="N695" s="67" t="s">
        <v>374</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file",IF(BL695=0,"INVALID – evidence needs a traceable reference (number, file name or link)",IF(OR(LEN(AX695)&lt;2,ISNUMBER(MATCH(AX695,L_Placeholder,0))),"INVALID – verifier missing",IF(AX695=AU695,"INVALID – verifier must be someone other than the PIC",IF(BH695=1,"INVALID – result not yet available (awaiting / TBC)",IF(AND(AQ695=1,OR(OR(LEN(AY695)&lt;3,ISNUMBER(MATCH(AY695,L_Placeholder,0))),BJ695=1)),"INVALID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CA","")&amp;IF(AND(LEN(BA695)&gt;=2,ISNA(MATCH(BA695,L_Placeholder,0)),TRIM(AB695)=""),"INVALID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IFERROR(IF(OR(SUMPRODUCT(--ISNUMBER(FIND({"0","1","2","3","4","5","6","7","8","9"},Z695)))&gt;0,SUMPRODUCT(--ISNUMBER(SEARCH({"http","www.","\",".pdf",".jpg",".jpeg",".png",".heic",".xls",".doc",".msg",".eml"},Z695)))&gt;0),1,0),0)</f>
        <v>0</v>
      </c>
    </row>
    <row r="696" customFormat="false" ht="39.75" hidden="false" customHeight="true" outlineLevel="0" collapsed="false">
      <c r="A696" s="57" t="s">
        <v>1421</v>
      </c>
      <c r="B696" s="57" t="s">
        <v>310</v>
      </c>
      <c r="C696" s="57" t="str">
        <f aca="false">Flights!$F$25</f>
        <v>MH1437</v>
      </c>
      <c r="D696" s="58" t="n">
        <f aca="false">Flights!$D$25</f>
        <v>46325</v>
      </c>
      <c r="E696" s="57" t="str">
        <f aca="false">Flights!$G$25&amp;"-"&amp;Flights!$H$25</f>
        <v>LGK-KUL</v>
      </c>
      <c r="F696" s="57" t="str">
        <f aca="false">Flights!$K$25</f>
        <v>BC</v>
      </c>
      <c r="G696" s="57" t="s">
        <v>450</v>
      </c>
      <c r="H696" s="57" t="s">
        <v>451</v>
      </c>
      <c r="I696" s="57" t="s">
        <v>490</v>
      </c>
      <c r="J696" s="57" t="s">
        <v>530</v>
      </c>
      <c r="K696" s="67" t="s">
        <v>492</v>
      </c>
      <c r="L696" s="67" t="s">
        <v>1402</v>
      </c>
      <c r="M696" s="67" t="s">
        <v>442</v>
      </c>
      <c r="N696" s="67" t="s">
        <v>374</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file",IF(BL696=0,"INVALID – evidence needs a traceable reference (number, file name or link)",IF(OR(LEN(AX696)&lt;2,ISNUMBER(MATCH(AX696,L_Placeholder,0))),"INVALID – verifier missing",IF(AX696=AU696,"INVALID – verifier must be someone other than the PIC",IF(BH696=1,"INVALID – result not yet available (awaiting / TBC)",IF(AND(AQ696=1,OR(OR(LEN(AY696)&lt;3,ISNUMBER(MATCH(AY696,L_Placeholder,0))),BJ696=1)),"INVALID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CA","")&amp;IF(AND(LEN(BA696)&gt;=2,ISNA(MATCH(BA696,L_Placeholder,0)),TRIM(AB696)=""),"INVALID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IFERROR(IF(OR(SUMPRODUCT(--ISNUMBER(FIND({"0","1","2","3","4","5","6","7","8","9"},Z696)))&gt;0,SUMPRODUCT(--ISNUMBER(SEARCH({"http","www.","\",".pdf",".jpg",".jpeg",".png",".heic",".xls",".doc",".msg",".eml"},Z696)))&gt;0),1,0),0)</f>
        <v>0</v>
      </c>
    </row>
    <row r="697" customFormat="false" ht="39.75" hidden="false" customHeight="true" outlineLevel="0" collapsed="false">
      <c r="A697" s="57" t="s">
        <v>1422</v>
      </c>
      <c r="B697" s="57" t="s">
        <v>310</v>
      </c>
      <c r="C697" s="57" t="str">
        <f aca="false">Flights!$F$25</f>
        <v>MH1437</v>
      </c>
      <c r="D697" s="58" t="n">
        <f aca="false">Flights!$D$25</f>
        <v>46325</v>
      </c>
      <c r="E697" s="57" t="str">
        <f aca="false">Flights!$G$25&amp;"-"&amp;Flights!$H$25</f>
        <v>LGK-KUL</v>
      </c>
      <c r="F697" s="57" t="str">
        <f aca="false">Flights!$K$25</f>
        <v>BC</v>
      </c>
      <c r="G697" s="57" t="s">
        <v>450</v>
      </c>
      <c r="H697" s="57" t="s">
        <v>451</v>
      </c>
      <c r="I697" s="57" t="s">
        <v>490</v>
      </c>
      <c r="J697" s="57" t="s">
        <v>532</v>
      </c>
      <c r="K697" s="67" t="s">
        <v>492</v>
      </c>
      <c r="L697" s="67" t="s">
        <v>1404</v>
      </c>
      <c r="M697" s="67" t="s">
        <v>442</v>
      </c>
      <c r="N697" s="67" t="s">
        <v>374</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file",IF(BL697=0,"INVALID – evidence needs a traceable reference (number, file name or link)",IF(OR(LEN(AX697)&lt;2,ISNUMBER(MATCH(AX697,L_Placeholder,0))),"INVALID – verifier missing",IF(AX697=AU697,"INVALID – verifier must be someone other than the PIC",IF(BH697=1,"INVALID – result not yet available (awaiting / TBC)",IF(AND(AQ697=1,OR(OR(LEN(AY697)&lt;3,ISNUMBER(MATCH(AY697,L_Placeholder,0))),BJ697=1)),"INVALID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CA","")&amp;IF(AND(LEN(BA697)&gt;=2,ISNA(MATCH(BA697,L_Placeholder,0)),TRIM(AB697)=""),"INVALID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IFERROR(IF(OR(SUMPRODUCT(--ISNUMBER(FIND({"0","1","2","3","4","5","6","7","8","9"},Z697)))&gt;0,SUMPRODUCT(--ISNUMBER(SEARCH({"http","www.","\",".pdf",".jpg",".jpeg",".png",".heic",".xls",".doc",".msg",".eml"},Z697)))&gt;0),1,0),0)</f>
        <v>0</v>
      </c>
    </row>
    <row r="698" customFormat="false" ht="39.75" hidden="false" customHeight="true" outlineLevel="0" collapsed="false">
      <c r="A698" s="57" t="s">
        <v>1423</v>
      </c>
      <c r="B698" s="57" t="s">
        <v>310</v>
      </c>
      <c r="C698" s="57" t="str">
        <f aca="false">Flights!$F$25</f>
        <v>MH1437</v>
      </c>
      <c r="D698" s="58" t="n">
        <f aca="false">Flights!$D$25</f>
        <v>46325</v>
      </c>
      <c r="E698" s="57" t="str">
        <f aca="false">Flights!$G$25&amp;"-"&amp;Flights!$H$25</f>
        <v>LGK-KUL</v>
      </c>
      <c r="F698" s="57" t="str">
        <f aca="false">Flights!$K$25</f>
        <v>BC</v>
      </c>
      <c r="G698" s="57" t="s">
        <v>450</v>
      </c>
      <c r="H698" s="57" t="s">
        <v>451</v>
      </c>
      <c r="I698" s="57" t="s">
        <v>490</v>
      </c>
      <c r="J698" s="57" t="s">
        <v>539</v>
      </c>
      <c r="K698" s="67" t="s">
        <v>510</v>
      </c>
      <c r="L698" s="67" t="s">
        <v>1406</v>
      </c>
      <c r="M698" s="67" t="s">
        <v>442</v>
      </c>
      <c r="N698" s="67" t="s">
        <v>374</v>
      </c>
      <c r="O698" s="67" t="s">
        <v>540</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file",IF(BL698=0,"INVALID – evidence needs a traceable reference (number, file name or link)",IF(OR(LEN(AX698)&lt;2,ISNUMBER(MATCH(AX698,L_Placeholder,0))),"INVALID – verifier missing",IF(AX698=AU698,"INVALID – verifier must be someone other than the PIC",IF(BH698=1,"INVALID – result not yet available (awaiting / TBC)",IF(AND(AQ698=1,OR(OR(LEN(AY698)&lt;3,ISNUMBER(MATCH(AY698,L_Placeholder,0))),BJ698=1)),"INVALID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CA","")&amp;IF(AND(LEN(BA698)&gt;=2,ISNA(MATCH(BA698,L_Placeholder,0)),TRIM(AB698)=""),"INVALID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IFERROR(IF(OR(SUMPRODUCT(--ISNUMBER(FIND({"0","1","2","3","4","5","6","7","8","9"},Z698)))&gt;0,SUMPRODUCT(--ISNUMBER(SEARCH({"http","www.","\",".pdf",".jpg",".jpeg",".png",".heic",".xls",".doc",".msg",".eml"},Z698)))&gt;0),1,0),0)</f>
        <v>0</v>
      </c>
    </row>
    <row r="699" customFormat="false" ht="39.75" hidden="false" customHeight="true" outlineLevel="0" collapsed="false">
      <c r="A699" s="57" t="s">
        <v>1424</v>
      </c>
      <c r="B699" s="57" t="s">
        <v>310</v>
      </c>
      <c r="C699" s="57" t="str">
        <f aca="false">Flights!$F$25</f>
        <v>MH1437</v>
      </c>
      <c r="D699" s="58" t="n">
        <f aca="false">Flights!$D$25</f>
        <v>46325</v>
      </c>
      <c r="E699" s="57" t="str">
        <f aca="false">Flights!$G$25&amp;"-"&amp;Flights!$H$25</f>
        <v>LGK-KUL</v>
      </c>
      <c r="F699" s="57" t="str">
        <f aca="false">Flights!$K$25</f>
        <v>BC</v>
      </c>
      <c r="G699" s="57" t="s">
        <v>450</v>
      </c>
      <c r="H699" s="57" t="s">
        <v>451</v>
      </c>
      <c r="I699" s="57" t="s">
        <v>490</v>
      </c>
      <c r="J699" s="57" t="s">
        <v>542</v>
      </c>
      <c r="K699" s="67" t="s">
        <v>492</v>
      </c>
      <c r="L699" s="67" t="s">
        <v>1409</v>
      </c>
      <c r="M699" s="67" t="s">
        <v>442</v>
      </c>
      <c r="N699" s="67" t="s">
        <v>374</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file",IF(BL699=0,"INVALID – evidence needs a traceable reference (number, file name or link)",IF(OR(LEN(AX699)&lt;2,ISNUMBER(MATCH(AX699,L_Placeholder,0))),"INVALID – verifier missing",IF(AX699=AU699,"INVALID – verifier must be someone other than the PIC",IF(BH699=1,"INVALID – result not yet available (awaiting / TBC)",IF(AND(AQ699=1,OR(OR(LEN(AY699)&lt;3,ISNUMBER(MATCH(AY699,L_Placeholder,0))),BJ699=1)),"INVALID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CA","")&amp;IF(AND(LEN(BA699)&gt;=2,ISNA(MATCH(BA699,L_Placeholder,0)),TRIM(AB699)=""),"INVALID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IFERROR(IF(OR(SUMPRODUCT(--ISNUMBER(FIND({"0","1","2","3","4","5","6","7","8","9"},Z699)))&gt;0,SUMPRODUCT(--ISNUMBER(SEARCH({"http","www.","\",".pdf",".jpg",".jpeg",".png",".heic",".xls",".doc",".msg",".eml"},Z699)))&gt;0),1,0),0)</f>
        <v>0</v>
      </c>
    </row>
    <row r="700" customFormat="false" ht="39.75" hidden="false" customHeight="true" outlineLevel="0" collapsed="false">
      <c r="A700" s="57" t="s">
        <v>1425</v>
      </c>
      <c r="B700" s="57" t="s">
        <v>310</v>
      </c>
      <c r="C700" s="57" t="str">
        <f aca="false">Flights!$F$25</f>
        <v>MH1437</v>
      </c>
      <c r="D700" s="58" t="n">
        <f aca="false">Flights!$D$25</f>
        <v>46325</v>
      </c>
      <c r="E700" s="57" t="str">
        <f aca="false">Flights!$G$25&amp;"-"&amp;Flights!$H$25</f>
        <v>LGK-KUL</v>
      </c>
      <c r="F700" s="57" t="str">
        <f aca="false">Flights!$K$25</f>
        <v>BC</v>
      </c>
      <c r="G700" s="57" t="s">
        <v>450</v>
      </c>
      <c r="H700" s="57" t="s">
        <v>451</v>
      </c>
      <c r="I700" s="57" t="s">
        <v>438</v>
      </c>
      <c r="J700" s="57" t="s">
        <v>544</v>
      </c>
      <c r="K700" s="67" t="s">
        <v>440</v>
      </c>
      <c r="L700" s="67" t="s">
        <v>1411</v>
      </c>
      <c r="M700" s="67" t="s">
        <v>442</v>
      </c>
      <c r="N700" s="67" t="s">
        <v>374</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file",IF(BL700=0,"INVALID – evidence needs a traceable reference (number, file name or link)",IF(OR(LEN(AX700)&lt;2,ISNUMBER(MATCH(AX700,L_Placeholder,0))),"INVALID – verifier missing",IF(AX700=AU700,"INVALID – verifier must be someone other than the PIC",IF(BH700=1,"INVALID – result not yet available (awaiting / TBC)",IF(AND(AQ700=1,OR(OR(LEN(AY700)&lt;3,ISNUMBER(MATCH(AY700,L_Placeholder,0))),BJ700=1)),"INVALID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CA","")&amp;IF(AND(LEN(BA700)&gt;=2,ISNA(MATCH(BA700,L_Placeholder,0)),TRIM(AB700)=""),"INVALID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IFERROR(IF(OR(SUMPRODUCT(--ISNUMBER(FIND({"0","1","2","3","4","5","6","7","8","9"},Z700)))&gt;0,SUMPRODUCT(--ISNUMBER(SEARCH({"http","www.","\",".pdf",".jpg",".jpeg",".png",".heic",".xls",".doc",".msg",".eml"},Z700)))&gt;0),1,0),0)</f>
        <v>0</v>
      </c>
    </row>
    <row r="701" customFormat="false" ht="39.75" hidden="false" customHeight="true" outlineLevel="0" collapsed="false">
      <c r="A701" s="57" t="s">
        <v>1426</v>
      </c>
      <c r="B701" s="57" t="s">
        <v>310</v>
      </c>
      <c r="C701" s="57" t="str">
        <f aca="false">Flights!$F$25</f>
        <v>MH1437</v>
      </c>
      <c r="D701" s="58" t="n">
        <f aca="false">Flights!$D$25</f>
        <v>46325</v>
      </c>
      <c r="E701" s="57" t="str">
        <f aca="false">Flights!$G$25&amp;"-"&amp;Flights!$H$25</f>
        <v>LGK-KUL</v>
      </c>
      <c r="F701" s="57" t="str">
        <f aca="false">Flights!$K$25</f>
        <v>BC</v>
      </c>
      <c r="G701" s="57" t="s">
        <v>450</v>
      </c>
      <c r="H701" s="57" t="s">
        <v>451</v>
      </c>
      <c r="I701" s="57" t="s">
        <v>438</v>
      </c>
      <c r="J701" s="57" t="s">
        <v>546</v>
      </c>
      <c r="K701" s="67" t="s">
        <v>440</v>
      </c>
      <c r="L701" s="67" t="s">
        <v>1413</v>
      </c>
      <c r="M701" s="67" t="s">
        <v>442</v>
      </c>
      <c r="N701" s="67" t="s">
        <v>374</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file",IF(BL701=0,"INVALID – evidence needs a traceable reference (number, file name or link)",IF(OR(LEN(AX701)&lt;2,ISNUMBER(MATCH(AX701,L_Placeholder,0))),"INVALID – verifier missing",IF(AX701=AU701,"INVALID – verifier must be someone other than the PIC",IF(BH701=1,"INVALID – result not yet available (awaiting / TBC)",IF(AND(AQ701=1,OR(OR(LEN(AY701)&lt;3,ISNUMBER(MATCH(AY701,L_Placeholder,0))),BJ701=1)),"INVALID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CA","")&amp;IF(AND(LEN(BA701)&gt;=2,ISNA(MATCH(BA701,L_Placeholder,0)),TRIM(AB701)=""),"INVALID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IFERROR(IF(OR(SUMPRODUCT(--ISNUMBER(FIND({"0","1","2","3","4","5","6","7","8","9"},Z701)))&gt;0,SUMPRODUCT(--ISNUMBER(SEARCH({"http","www.","\",".pdf",".jpg",".jpeg",".png",".heic",".xls",".doc",".msg",".eml"},Z701)))&gt;0),1,0),0)</f>
        <v>0</v>
      </c>
    </row>
    <row r="702" customFormat="false" ht="39.75" hidden="false" customHeight="true" outlineLevel="0" collapsed="false">
      <c r="A702" s="57" t="s">
        <v>1427</v>
      </c>
      <c r="B702" s="57" t="s">
        <v>312</v>
      </c>
      <c r="C702" s="57" t="str">
        <f aca="false">Flights!$F$26</f>
        <v>MH0002</v>
      </c>
      <c r="D702" s="58" t="n">
        <f aca="false">Flights!$D$26</f>
        <v>46325</v>
      </c>
      <c r="E702" s="57" t="str">
        <f aca="false">Flights!$G$26&amp;"-"&amp;Flights!$H$26</f>
        <v>KUL-LHR</v>
      </c>
      <c r="F702" s="57" t="str">
        <f aca="false">Flights!$K$26</f>
        <v>BC</v>
      </c>
      <c r="G702" s="57" t="s">
        <v>81</v>
      </c>
      <c r="H702" s="57" t="s">
        <v>369</v>
      </c>
      <c r="I702" s="57" t="s">
        <v>370</v>
      </c>
      <c r="J702" s="57" t="s">
        <v>371</v>
      </c>
      <c r="K702" s="67" t="s">
        <v>372</v>
      </c>
      <c r="L702" s="67" t="s">
        <v>373</v>
      </c>
      <c r="M702" s="67"/>
      <c r="N702" s="67" t="s">
        <v>374</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file",IF(BL702=0,"INVALID – evidence needs a traceable reference (number, file name or link)",IF(OR(LEN(AX702)&lt;2,ISNUMBER(MATCH(AX702,L_Placeholder,0))),"INVALID – verifier missing",IF(AX702=AU702,"INVALID – verifier must be someone other than the PIC",IF(BH702=1,"INVALID – result not yet available (awaiting / TBC)",IF(AND(AQ702=1,OR(OR(LEN(AY702)&lt;3,ISNUMBER(MATCH(AY702,L_Placeholder,0))),BJ702=1)),"INVALID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CA","")&amp;IF(AND(LEN(BA702)&gt;=2,ISNA(MATCH(BA702,L_Placeholder,0)),TRIM(AB702)=""),"INVALID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")))/(LEN(L_PendNeg)+1)),1,0),1)</f>
        <v>0</v>
      </c>
      <c r="BK702" s="61" t="n">
        <f aca="false">IFERROR(IF(SUMPRODUCT((LEN(BF702)-LEN(SUBSTITUTE(BF702," "&amp;L_PendStrict&amp;" "," ")))/(LEN(L_PendStrict)+1))&gt;SUMPRODUCT((LEN(BF702)-LEN(SUBSTITUTE(BF702," "&amp;L_PendNeg&amp;" "," ")))/(LEN(L_PendNeg)+1)),1,0),1)</f>
        <v>0</v>
      </c>
      <c r="BL702" s="61" t="n">
        <f aca="false">IFERROR(IF(OR(SUMPRODUCT(--ISNUMBER(FIND({"0","1","2","3","4","5","6","7","8","9"},Z702)))&gt;0,SUMPRODUCT(--ISNUMBER(SEARCH({"http","www.","\",".pdf",".jpg",".jpeg",".png",".heic",".xls",".doc",".msg",".eml"},Z702)))&gt;0),1,0),0)</f>
        <v>0</v>
      </c>
    </row>
    <row r="703" customFormat="false" ht="39.75" hidden="false" customHeight="true" outlineLevel="0" collapsed="false">
      <c r="A703" s="57" t="s">
        <v>1428</v>
      </c>
      <c r="B703" s="57" t="s">
        <v>312</v>
      </c>
      <c r="C703" s="57" t="str">
        <f aca="false">Flights!$F$26</f>
        <v>MH0002</v>
      </c>
      <c r="D703" s="58" t="n">
        <f aca="false">Flights!$D$26</f>
        <v>46325</v>
      </c>
      <c r="E703" s="57" t="str">
        <f aca="false">Flights!$G$26&amp;"-"&amp;Flights!$H$26</f>
        <v>KUL-LHR</v>
      </c>
      <c r="F703" s="57" t="str">
        <f aca="false">Flights!$K$26</f>
        <v>BC</v>
      </c>
      <c r="G703" s="57" t="s">
        <v>81</v>
      </c>
      <c r="H703" s="57" t="s">
        <v>369</v>
      </c>
      <c r="I703" s="57" t="s">
        <v>376</v>
      </c>
      <c r="J703" s="57" t="s">
        <v>377</v>
      </c>
      <c r="K703" s="67" t="s">
        <v>378</v>
      </c>
      <c r="L703" s="67" t="s">
        <v>373</v>
      </c>
      <c r="M703" s="67"/>
      <c r="N703" s="67" t="s">
        <v>374</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file",IF(BL703=0,"INVALID – evidence needs a traceable reference (number, file name or link)",IF(OR(LEN(AX703)&lt;2,ISNUMBER(MATCH(AX703,L_Placeholder,0))),"INVALID – verifier missing",IF(AX703=AU703,"INVALID – verifier must be someone other than the PIC",IF(BH703=1,"INVALID – result not yet available (awaiting / TBC)",IF(AND(AQ703=1,OR(OR(LEN(AY703)&lt;3,ISNUMBER(MATCH(AY703,L_Placeholder,0))),BJ703=1)),"INVALID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CA","")&amp;IF(AND(LEN(BA703)&gt;=2,ISNA(MATCH(BA703,L_Placeholder,0)),TRIM(AB703)=""),"INVALID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")))/(LEN(L_PendNeg)+1)),1,0),1)</f>
        <v>0</v>
      </c>
      <c r="BK703" s="61" t="n">
        <f aca="false">IFERROR(IF(SUMPRODUCT((LEN(BF703)-LEN(SUBSTITUTE(BF703," "&amp;L_PendStrict&amp;" "," ")))/(LEN(L_PendStrict)+1))&gt;SUMPRODUCT((LEN(BF703)-LEN(SUBSTITUTE(BF703," "&amp;L_PendNeg&amp;" "," ")))/(LEN(L_PendNeg)+1)),1,0),1)</f>
        <v>0</v>
      </c>
      <c r="BL703" s="61" t="n">
        <f aca="false">IFERROR(IF(OR(SUMPRODUCT(--ISNUMBER(FIND({"0","1","2","3","4","5","6","7","8","9"},Z703)))&gt;0,SUMPRODUCT(--ISNUMBER(SEARCH({"http","www.","\",".pdf",".jpg",".jpeg",".png",".heic",".xls",".doc",".msg",".eml"},Z703)))&gt;0),1,0),0)</f>
        <v>0</v>
      </c>
    </row>
    <row r="704" customFormat="false" ht="41.25" hidden="false" customHeight="true" outlineLevel="0" collapsed="false">
      <c r="A704" s="57" t="s">
        <v>1429</v>
      </c>
      <c r="B704" s="57" t="s">
        <v>312</v>
      </c>
      <c r="C704" s="57" t="str">
        <f aca="false">Flights!$F$26</f>
        <v>MH0002</v>
      </c>
      <c r="D704" s="58" t="n">
        <f aca="false">Flights!$D$26</f>
        <v>46325</v>
      </c>
      <c r="E704" s="57" t="str">
        <f aca="false">Flights!$G$26&amp;"-"&amp;Flights!$H$26</f>
        <v>KUL-LHR</v>
      </c>
      <c r="F704" s="57" t="str">
        <f aca="false">Flights!$K$26</f>
        <v>BC</v>
      </c>
      <c r="G704" s="57" t="s">
        <v>81</v>
      </c>
      <c r="H704" s="57" t="s">
        <v>369</v>
      </c>
      <c r="I704" s="57" t="s">
        <v>380</v>
      </c>
      <c r="J704" s="57" t="s">
        <v>381</v>
      </c>
      <c r="K704" s="67" t="s">
        <v>382</v>
      </c>
      <c r="L704" s="67" t="s">
        <v>373</v>
      </c>
      <c r="M704" s="67"/>
      <c r="N704" s="67" t="str">
        <f aca="false">IF(TRIM(Flights!$L$26)="A339","Required","N/A – rule")</f>
        <v>N/A – rule</v>
      </c>
      <c r="O704" s="67" t="s">
        <v>383</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file",IF(BL704=0,"INVALID – evidence needs a traceable reference (number, file name or link)",IF(OR(LEN(AX704)&lt;2,ISNUMBER(MATCH(AX704,L_Placeholder,0))),"INVALID – verifier missing",IF(AX704=AU704,"INVALID – verifier must be someone other than the PIC",IF(BH704=1,"INVALID – result not yet available (awaiting / TBC)",IF(AND(AQ704=1,OR(OR(LEN(AY704)&lt;3,ISNUMBER(MATCH(AY704,L_Placeholder,0))),BJ704=1)),"INVALID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CA","")&amp;IF(AND(LEN(BA704)&gt;=2,ISNA(MATCH(BA704,L_Placeholder,0)),TRIM(AB704)=""),"INVALID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")))/(LEN(L_PendNeg)+1)),1,0),1)</f>
        <v>0</v>
      </c>
      <c r="BK704" s="61" t="n">
        <f aca="false">IFERROR(IF(SUMPRODUCT((LEN(BF704)-LEN(SUBSTITUTE(BF704," "&amp;L_PendStrict&amp;" "," ")))/(LEN(L_PendStrict)+1))&gt;SUMPRODUCT((LEN(BF704)-LEN(SUBSTITUTE(BF704," "&amp;L_PendNeg&amp;" "," ")))/(LEN(L_PendNeg)+1)),1,0),1)</f>
        <v>0</v>
      </c>
      <c r="BL704" s="61" t="n">
        <f aca="false">IFERROR(IF(OR(SUMPRODUCT(--ISNUMBER(FIND({"0","1","2","3","4","5","6","7","8","9"},Z704)))&gt;0,SUMPRODUCT(--ISNUMBER(SEARCH({"http","www.","\",".pdf",".jpg",".jpeg",".png",".heic",".xls",".doc",".msg",".eml"},Z704)))&gt;0),1,0),0)</f>
        <v>0</v>
      </c>
    </row>
    <row r="705" customFormat="false" ht="39.75" hidden="false" customHeight="true" outlineLevel="0" collapsed="false">
      <c r="A705" s="57" t="s">
        <v>1430</v>
      </c>
      <c r="B705" s="57" t="s">
        <v>312</v>
      </c>
      <c r="C705" s="57" t="str">
        <f aca="false">Flights!$F$26</f>
        <v>MH0002</v>
      </c>
      <c r="D705" s="58" t="n">
        <f aca="false">Flights!$D$26</f>
        <v>46325</v>
      </c>
      <c r="E705" s="57" t="str">
        <f aca="false">Flights!$G$26&amp;"-"&amp;Flights!$H$26</f>
        <v>KUL-LHR</v>
      </c>
      <c r="F705" s="57" t="str">
        <f aca="false">Flights!$K$26</f>
        <v>BC</v>
      </c>
      <c r="G705" s="57" t="s">
        <v>81</v>
      </c>
      <c r="H705" s="57" t="s">
        <v>369</v>
      </c>
      <c r="I705" s="57" t="s">
        <v>385</v>
      </c>
      <c r="J705" s="57" t="s">
        <v>386</v>
      </c>
      <c r="K705" s="67" t="s">
        <v>387</v>
      </c>
      <c r="L705" s="67" t="s">
        <v>373</v>
      </c>
      <c r="M705" s="67"/>
      <c r="N705" s="67" t="s">
        <v>374</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file",IF(BL705=0,"INVALID – evidence needs a traceable reference (number, file name or link)",IF(OR(LEN(AX705)&lt;2,ISNUMBER(MATCH(AX705,L_Placeholder,0))),"INVALID – verifier missing",IF(AX705=AU705,"INVALID – verifier must be someone other than the PIC",IF(BH705=1,"INVALID – result not yet available (awaiting / TBC)",IF(AND(AQ705=1,OR(OR(LEN(AY705)&lt;3,ISNUMBER(MATCH(AY705,L_Placeholder,0))),BJ705=1)),"INVALID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CA","")&amp;IF(AND(LEN(BA705)&gt;=2,ISNA(MATCH(BA705,L_Placeholder,0)),TRIM(AB705)=""),"INVALID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")))/(LEN(L_PendNeg)+1)),1,0),1)</f>
        <v>0</v>
      </c>
      <c r="BK705" s="61" t="n">
        <f aca="false">IFERROR(IF(SUMPRODUCT((LEN(BF705)-LEN(SUBSTITUTE(BF705," "&amp;L_PendStrict&amp;" "," ")))/(LEN(L_PendStrict)+1))&gt;SUMPRODUCT((LEN(BF705)-LEN(SUBSTITUTE(BF705," "&amp;L_PendNeg&amp;" "," ")))/(LEN(L_PendNeg)+1)),1,0),1)</f>
        <v>0</v>
      </c>
      <c r="BL705" s="61" t="n">
        <f aca="false">IFERROR(IF(OR(SUMPRODUCT(--ISNUMBER(FIND({"0","1","2","3","4","5","6","7","8","9"},Z705)))&gt;0,SUMPRODUCT(--ISNUMBER(SEARCH({"http","www.","\",".pdf",".jpg",".jpeg",".png",".heic",".xls",".doc",".msg",".eml"},Z705)))&gt;0),1,0),0)</f>
        <v>0</v>
      </c>
    </row>
    <row r="706" customFormat="false" ht="39.75" hidden="false" customHeight="true" outlineLevel="0" collapsed="false">
      <c r="A706" s="57" t="s">
        <v>1431</v>
      </c>
      <c r="B706" s="57" t="s">
        <v>312</v>
      </c>
      <c r="C706" s="57" t="str">
        <f aca="false">Flights!$F$26</f>
        <v>MH0002</v>
      </c>
      <c r="D706" s="58" t="n">
        <f aca="false">Flights!$D$26</f>
        <v>46325</v>
      </c>
      <c r="E706" s="57" t="str">
        <f aca="false">Flights!$G$26&amp;"-"&amp;Flights!$H$26</f>
        <v>KUL-LHR</v>
      </c>
      <c r="F706" s="57" t="str">
        <f aca="false">Flights!$K$26</f>
        <v>BC</v>
      </c>
      <c r="G706" s="57" t="s">
        <v>81</v>
      </c>
      <c r="H706" s="57" t="s">
        <v>369</v>
      </c>
      <c r="I706" s="57" t="s">
        <v>389</v>
      </c>
      <c r="J706" s="57" t="s">
        <v>390</v>
      </c>
      <c r="K706" s="67" t="s">
        <v>391</v>
      </c>
      <c r="L706" s="67" t="s">
        <v>373</v>
      </c>
      <c r="M706" s="67"/>
      <c r="N706" s="67" t="s">
        <v>374</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file",IF(BL706=0,"INVALID – evidence needs a traceable reference (number, file name or link)",IF(OR(LEN(AX706)&lt;2,ISNUMBER(MATCH(AX706,L_Placeholder,0))),"INVALID – verifier missing",IF(AX706=AU706,"INVALID – verifier must be someone other than the PIC",IF(BH706=1,"INVALID – result not yet available (awaiting / TBC)",IF(AND(AQ706=1,OR(OR(LEN(AY706)&lt;3,ISNUMBER(MATCH(AY706,L_Placeholder,0))),BJ706=1)),"INVALID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CA","")&amp;IF(AND(LEN(BA706)&gt;=2,ISNA(MATCH(BA706,L_Placeholder,0)),TRIM(AB706)=""),"INVALID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")))/(LEN(L_PendNeg)+1)),1,0),1)</f>
        <v>0</v>
      </c>
      <c r="BK706" s="61" t="n">
        <f aca="false">IFERROR(IF(SUMPRODUCT((LEN(BF706)-LEN(SUBSTITUTE(BF706," "&amp;L_PendStrict&amp;" "," ")))/(LEN(L_PendStrict)+1))&gt;SUMPRODUCT((LEN(BF706)-LEN(SUBSTITUTE(BF706," "&amp;L_PendNeg&amp;" "," ")))/(LEN(L_PendNeg)+1)),1,0),1)</f>
        <v>0</v>
      </c>
      <c r="BL706" s="61" t="n">
        <f aca="false">IFERROR(IF(OR(SUMPRODUCT(--ISNUMBER(FIND({"0","1","2","3","4","5","6","7","8","9"},Z706)))&gt;0,SUMPRODUCT(--ISNUMBER(SEARCH({"http","www.","\",".pdf",".jpg",".jpeg",".png",".heic",".xls",".doc",".msg",".eml"},Z706)))&gt;0),1,0),0)</f>
        <v>0</v>
      </c>
    </row>
    <row r="707" customFormat="false" ht="39.75" hidden="false" customHeight="true" outlineLevel="0" collapsed="false">
      <c r="A707" s="57" t="s">
        <v>1432</v>
      </c>
      <c r="B707" s="57" t="s">
        <v>312</v>
      </c>
      <c r="C707" s="57" t="str">
        <f aca="false">Flights!$F$26</f>
        <v>MH0002</v>
      </c>
      <c r="D707" s="58" t="n">
        <f aca="false">Flights!$D$26</f>
        <v>46325</v>
      </c>
      <c r="E707" s="57" t="str">
        <f aca="false">Flights!$G$26&amp;"-"&amp;Flights!$H$26</f>
        <v>KUL-LHR</v>
      </c>
      <c r="F707" s="57" t="str">
        <f aca="false">Flights!$K$26</f>
        <v>BC</v>
      </c>
      <c r="G707" s="57" t="s">
        <v>81</v>
      </c>
      <c r="H707" s="57" t="s">
        <v>369</v>
      </c>
      <c r="I707" s="57" t="s">
        <v>389</v>
      </c>
      <c r="J707" s="57" t="s">
        <v>393</v>
      </c>
      <c r="K707" s="67" t="s">
        <v>394</v>
      </c>
      <c r="L707" s="67" t="s">
        <v>373</v>
      </c>
      <c r="M707" s="67"/>
      <c r="N707" s="67" t="s">
        <v>374</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file",IF(BL707=0,"INVALID – evidence needs a traceable reference (number, file name or link)",IF(OR(LEN(AX707)&lt;2,ISNUMBER(MATCH(AX707,L_Placeholder,0))),"INVALID – verifier missing",IF(AX707=AU707,"INVALID – verifier must be someone other than the PIC",IF(BH707=1,"INVALID – result not yet available (awaiting / TBC)",IF(AND(AQ707=1,OR(OR(LEN(AY707)&lt;3,ISNUMBER(MATCH(AY707,L_Placeholder,0))),BJ707=1)),"INVALID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CA","")&amp;IF(AND(LEN(BA707)&gt;=2,ISNA(MATCH(BA707,L_Placeholder,0)),TRIM(AB707)=""),"INVALID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")))/(LEN(L_PendNeg)+1)),1,0),1)</f>
        <v>0</v>
      </c>
      <c r="BK707" s="61" t="n">
        <f aca="false">IFERROR(IF(SUMPRODUCT((LEN(BF707)-LEN(SUBSTITUTE(BF707," "&amp;L_PendStrict&amp;" "," ")))/(LEN(L_PendStrict)+1))&gt;SUMPRODUCT((LEN(BF707)-LEN(SUBSTITUTE(BF707," "&amp;L_PendNeg&amp;" "," ")))/(LEN(L_PendNeg)+1)),1,0),1)</f>
        <v>0</v>
      </c>
      <c r="BL707" s="61" t="n">
        <f aca="false">IFERROR(IF(OR(SUMPRODUCT(--ISNUMBER(FIND({"0","1","2","3","4","5","6","7","8","9"},Z707)))&gt;0,SUMPRODUCT(--ISNUMBER(SEARCH({"http","www.","\",".pdf",".jpg",".jpeg",".png",".heic",".xls",".doc",".msg",".eml"},Z707)))&gt;0),1,0),0)</f>
        <v>0</v>
      </c>
    </row>
    <row r="708" customFormat="false" ht="39.75" hidden="false" customHeight="true" outlineLevel="0" collapsed="false">
      <c r="A708" s="57" t="s">
        <v>1433</v>
      </c>
      <c r="B708" s="57" t="s">
        <v>312</v>
      </c>
      <c r="C708" s="57" t="str">
        <f aca="false">Flights!$F$26</f>
        <v>MH0002</v>
      </c>
      <c r="D708" s="58" t="n">
        <f aca="false">Flights!$D$26</f>
        <v>46325</v>
      </c>
      <c r="E708" s="57" t="str">
        <f aca="false">Flights!$G$26&amp;"-"&amp;Flights!$H$26</f>
        <v>KUL-LHR</v>
      </c>
      <c r="F708" s="57" t="str">
        <f aca="false">Flights!$K$26</f>
        <v>BC</v>
      </c>
      <c r="G708" s="57" t="s">
        <v>81</v>
      </c>
      <c r="H708" s="57" t="s">
        <v>369</v>
      </c>
      <c r="I708" s="57" t="s">
        <v>396</v>
      </c>
      <c r="J708" s="57" t="s">
        <v>397</v>
      </c>
      <c r="K708" s="67" t="s">
        <v>398</v>
      </c>
      <c r="L708" s="67" t="s">
        <v>373</v>
      </c>
      <c r="M708" s="67"/>
      <c r="N708" s="67" t="s">
        <v>374</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file",IF(BL708=0,"INVALID – evidence needs a traceable reference (number, file name or link)",IF(OR(LEN(AX708)&lt;2,ISNUMBER(MATCH(AX708,L_Placeholder,0))),"INVALID – verifier missing",IF(AX708=AU708,"INVALID – verifier must be someone other than the PIC",IF(BH708=1,"INVALID – result not yet available (awaiting / TBC)",IF(AND(AQ708=1,OR(OR(LEN(AY708)&lt;3,ISNUMBER(MATCH(AY708,L_Placeholder,0))),BJ708=1)),"INVALID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CA","")&amp;IF(AND(LEN(BA708)&gt;=2,ISNA(MATCH(BA708,L_Placeholder,0)),TRIM(AB708)=""),"INVALID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")))/(LEN(L_PendNeg)+1)),1,0),1)</f>
        <v>0</v>
      </c>
      <c r="BK708" s="61" t="n">
        <f aca="false">IFERROR(IF(SUMPRODUCT((LEN(BF708)-LEN(SUBSTITUTE(BF708," "&amp;L_PendStrict&amp;" "," ")))/(LEN(L_PendStrict)+1))&gt;SUMPRODUCT((LEN(BF708)-LEN(SUBSTITUTE(BF708," "&amp;L_PendNeg&amp;" "," ")))/(LEN(L_PendNeg)+1)),1,0),1)</f>
        <v>0</v>
      </c>
      <c r="BL708" s="61" t="n">
        <f aca="false">IFERROR(IF(OR(SUMPRODUCT(--ISNUMBER(FIND({"0","1","2","3","4","5","6","7","8","9"},Z708)))&gt;0,SUMPRODUCT(--ISNUMBER(SEARCH({"http","www.","\",".pdf",".jpg",".jpeg",".png",".heic",".xls",".doc",".msg",".eml"},Z708)))&gt;0),1,0),0)</f>
        <v>0</v>
      </c>
    </row>
    <row r="709" customFormat="false" ht="39.75" hidden="false" customHeight="true" outlineLevel="0" collapsed="false">
      <c r="A709" s="57" t="s">
        <v>1434</v>
      </c>
      <c r="B709" s="57" t="s">
        <v>312</v>
      </c>
      <c r="C709" s="57" t="str">
        <f aca="false">Flights!$F$26</f>
        <v>MH0002</v>
      </c>
      <c r="D709" s="58" t="n">
        <f aca="false">Flights!$D$26</f>
        <v>46325</v>
      </c>
      <c r="E709" s="57" t="str">
        <f aca="false">Flights!$G$26&amp;"-"&amp;Flights!$H$26</f>
        <v>KUL-LHR</v>
      </c>
      <c r="F709" s="57" t="str">
        <f aca="false">Flights!$K$26</f>
        <v>BC</v>
      </c>
      <c r="G709" s="57" t="s">
        <v>81</v>
      </c>
      <c r="H709" s="57" t="s">
        <v>369</v>
      </c>
      <c r="I709" s="57" t="s">
        <v>396</v>
      </c>
      <c r="J709" s="57" t="s">
        <v>400</v>
      </c>
      <c r="K709" s="67" t="s">
        <v>398</v>
      </c>
      <c r="L709" s="67" t="s">
        <v>373</v>
      </c>
      <c r="M709" s="67"/>
      <c r="N709" s="67" t="s">
        <v>374</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file",IF(BL709=0,"INVALID – evidence needs a traceable reference (number, file name or link)",IF(OR(LEN(AX709)&lt;2,ISNUMBER(MATCH(AX709,L_Placeholder,0))),"INVALID – verifier missing",IF(AX709=AU709,"INVALID – verifier must be someone other than the PIC",IF(BH709=1,"INVALID – result not yet available (awaiting / TBC)",IF(AND(AQ709=1,OR(OR(LEN(AY709)&lt;3,ISNUMBER(MATCH(AY709,L_Placeholder,0))),BJ709=1)),"INVALID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CA","")&amp;IF(AND(LEN(BA709)&gt;=2,ISNA(MATCH(BA709,L_Placeholder,0)),TRIM(AB709)=""),"INVALID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")))/(LEN(L_PendNeg)+1)),1,0),1)</f>
        <v>0</v>
      </c>
      <c r="BK709" s="61" t="n">
        <f aca="false">IFERROR(IF(SUMPRODUCT((LEN(BF709)-LEN(SUBSTITUTE(BF709," "&amp;L_PendStrict&amp;" "," ")))/(LEN(L_PendStrict)+1))&gt;SUMPRODUCT((LEN(BF709)-LEN(SUBSTITUTE(BF709," "&amp;L_PendNeg&amp;" "," ")))/(LEN(L_PendNeg)+1)),1,0),1)</f>
        <v>0</v>
      </c>
      <c r="BL709" s="61" t="n">
        <f aca="false">IFERROR(IF(OR(SUMPRODUCT(--ISNUMBER(FIND({"0","1","2","3","4","5","6","7","8","9"},Z709)))&gt;0,SUMPRODUCT(--ISNUMBER(SEARCH({"http","www.","\",".pdf",".jpg",".jpeg",".png",".heic",".xls",".doc",".msg",".eml"},Z709)))&gt;0),1,0),0)</f>
        <v>0</v>
      </c>
    </row>
    <row r="710" customFormat="false" ht="39.75" hidden="false" customHeight="true" outlineLevel="0" collapsed="false">
      <c r="A710" s="57" t="s">
        <v>1435</v>
      </c>
      <c r="B710" s="57" t="s">
        <v>312</v>
      </c>
      <c r="C710" s="57" t="str">
        <f aca="false">Flights!$F$26</f>
        <v>MH0002</v>
      </c>
      <c r="D710" s="58" t="n">
        <f aca="false">Flights!$D$26</f>
        <v>46325</v>
      </c>
      <c r="E710" s="57" t="str">
        <f aca="false">Flights!$G$26&amp;"-"&amp;Flights!$H$26</f>
        <v>KUL-LHR</v>
      </c>
      <c r="F710" s="57" t="str">
        <f aca="false">Flights!$K$26</f>
        <v>BC</v>
      </c>
      <c r="G710" s="57" t="s">
        <v>81</v>
      </c>
      <c r="H710" s="57" t="s">
        <v>369</v>
      </c>
      <c r="I710" s="57" t="s">
        <v>402</v>
      </c>
      <c r="J710" s="57" t="s">
        <v>403</v>
      </c>
      <c r="K710" s="67" t="s">
        <v>707</v>
      </c>
      <c r="L710" s="67" t="s">
        <v>405</v>
      </c>
      <c r="M710" s="67"/>
      <c r="N710" s="67" t="s">
        <v>374</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file",IF(BL710=0,"INVALID – evidence needs a traceable reference (number, file name or link)",IF(OR(LEN(AX710)&lt;2,ISNUMBER(MATCH(AX710,L_Placeholder,0))),"INVALID – verifier missing",IF(AX710=AU710,"INVALID – verifier must be someone other than the PIC",IF(BH710=1,"INVALID – result not yet available (awaiting / TBC)",IF(AND(AQ710=1,OR(OR(LEN(AY710)&lt;3,ISNUMBER(MATCH(AY710,L_Placeholder,0))),BJ710=1)),"INVALID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CA","")&amp;IF(AND(LEN(BA710)&gt;=2,ISNA(MATCH(BA710,L_Placeholder,0)),TRIM(AB710)=""),"INVALID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")))/(LEN(L_PendNeg)+1)),1,0),1)</f>
        <v>0</v>
      </c>
      <c r="BK710" s="61" t="n">
        <f aca="false">IFERROR(IF(SUMPRODUCT((LEN(BF710)-LEN(SUBSTITUTE(BF710," "&amp;L_PendStrict&amp;" "," ")))/(LEN(L_PendStrict)+1))&gt;SUMPRODUCT((LEN(BF710)-LEN(SUBSTITUTE(BF710," "&amp;L_PendNeg&amp;" "," ")))/(LEN(L_PendNeg)+1)),1,0),1)</f>
        <v>0</v>
      </c>
      <c r="BL710" s="61" t="n">
        <f aca="false">IFERROR(IF(OR(SUMPRODUCT(--ISNUMBER(FIND({"0","1","2","3","4","5","6","7","8","9"},Z710)))&gt;0,SUMPRODUCT(--ISNUMBER(SEARCH({"http","www.","\",".pdf",".jpg",".jpeg",".png",".heic",".xls",".doc",".msg",".eml"},Z710)))&gt;0),1,0),0)</f>
        <v>0</v>
      </c>
    </row>
    <row r="711" customFormat="false" ht="39.75" hidden="false" customHeight="true" outlineLevel="0" collapsed="false">
      <c r="A711" s="57" t="s">
        <v>1436</v>
      </c>
      <c r="B711" s="57" t="s">
        <v>312</v>
      </c>
      <c r="C711" s="57" t="str">
        <f aca="false">Flights!$F$26</f>
        <v>MH0002</v>
      </c>
      <c r="D711" s="58" t="n">
        <f aca="false">Flights!$D$26</f>
        <v>46325</v>
      </c>
      <c r="E711" s="57" t="str">
        <f aca="false">Flights!$G$26&amp;"-"&amp;Flights!$H$26</f>
        <v>KUL-LHR</v>
      </c>
      <c r="F711" s="57" t="str">
        <f aca="false">Flights!$K$26</f>
        <v>BC</v>
      </c>
      <c r="G711" s="57" t="s">
        <v>83</v>
      </c>
      <c r="H711" s="57" t="s">
        <v>369</v>
      </c>
      <c r="I711" s="57" t="s">
        <v>370</v>
      </c>
      <c r="J711" s="57" t="s">
        <v>407</v>
      </c>
      <c r="K711" s="67" t="s">
        <v>408</v>
      </c>
      <c r="L711" s="67" t="s">
        <v>409</v>
      </c>
      <c r="M711" s="67"/>
      <c r="N711" s="67" t="s">
        <v>374</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file",IF(BL711=0,"INVALID – evidence needs a traceable reference (number, file name or link)",IF(OR(LEN(AX711)&lt;2,ISNUMBER(MATCH(AX711,L_Placeholder,0))),"INVALID – verifier missing",IF(AX711=AU711,"INVALID – verifier must be someone other than the PIC",IF(BH711=1,"INVALID – result not yet available (awaiting / TBC)",IF(AND(AQ711=1,OR(OR(LEN(AY711)&lt;3,ISNUMBER(MATCH(AY711,L_Placeholder,0))),BJ711=1)),"INVALID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CA","")&amp;IF(AND(LEN(BA711)&gt;=2,ISNA(MATCH(BA711,L_Placeholder,0)),TRIM(AB711)=""),"INVALID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")))/(LEN(L_PendNeg)+1)),1,0),1)</f>
        <v>0</v>
      </c>
      <c r="BK711" s="61" t="n">
        <f aca="false">IFERROR(IF(SUMPRODUCT((LEN(BF711)-LEN(SUBSTITUTE(BF711," "&amp;L_PendStrict&amp;" "," ")))/(LEN(L_PendStrict)+1))&gt;SUMPRODUCT((LEN(BF711)-LEN(SUBSTITUTE(BF711," "&amp;L_PendNeg&amp;" "," ")))/(LEN(L_PendNeg)+1)),1,0),1)</f>
        <v>0</v>
      </c>
      <c r="BL711" s="61" t="n">
        <f aca="false">IFERROR(IF(OR(SUMPRODUCT(--ISNUMBER(FIND({"0","1","2","3","4","5","6","7","8","9"},Z711)))&gt;0,SUMPRODUCT(--ISNUMBER(SEARCH({"http","www.","\",".pdf",".jpg",".jpeg",".png",".heic",".xls",".doc",".msg",".eml"},Z711)))&gt;0),1,0),0)</f>
        <v>0</v>
      </c>
    </row>
    <row r="712" customFormat="false" ht="39.75" hidden="false" customHeight="true" outlineLevel="0" collapsed="false">
      <c r="A712" s="57" t="s">
        <v>1437</v>
      </c>
      <c r="B712" s="57" t="s">
        <v>312</v>
      </c>
      <c r="C712" s="57" t="str">
        <f aca="false">Flights!$F$26</f>
        <v>MH0002</v>
      </c>
      <c r="D712" s="58" t="n">
        <f aca="false">Flights!$D$26</f>
        <v>46325</v>
      </c>
      <c r="E712" s="57" t="str">
        <f aca="false">Flights!$G$26&amp;"-"&amp;Flights!$H$26</f>
        <v>KUL-LHR</v>
      </c>
      <c r="F712" s="57" t="str">
        <f aca="false">Flights!$K$26</f>
        <v>BC</v>
      </c>
      <c r="G712" s="57" t="s">
        <v>411</v>
      </c>
      <c r="H712" s="57" t="s">
        <v>369</v>
      </c>
      <c r="I712" s="57" t="s">
        <v>370</v>
      </c>
      <c r="J712" s="57" t="s">
        <v>412</v>
      </c>
      <c r="K712" s="67"/>
      <c r="L712" s="67" t="s">
        <v>413</v>
      </c>
      <c r="M712" s="67"/>
      <c r="N712" s="67" t="s">
        <v>374</v>
      </c>
      <c r="O712" s="67" t="s">
        <v>414</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file",IF(BL712=0,"INVALID – evidence needs a traceable reference (number, file name or link)",IF(OR(LEN(AX712)&lt;2,ISNUMBER(MATCH(AX712,L_Placeholder,0))),"INVALID – verifier missing",IF(AX712=AU712,"INVALID – verifier must be someone other than the PIC",IF(BH712=1,"INVALID – result not yet available (awaiting / TBC)",IF(AND(AQ712=1,OR(OR(LEN(AY712)&lt;3,ISNUMBER(MATCH(AY712,L_Placeholder,0))),BJ712=1)),"INVALID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CA","")&amp;IF(AND(LEN(BA712)&gt;=2,ISNA(MATCH(BA712,L_Placeholder,0)),TRIM(AB712)=""),"INVALID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")))/(LEN(L_PendNeg)+1)),1,0),1)</f>
        <v>0</v>
      </c>
      <c r="BK712" s="61" t="n">
        <f aca="false">IFERROR(IF(SUMPRODUCT((LEN(BF712)-LEN(SUBSTITUTE(BF712," "&amp;L_PendStrict&amp;" "," ")))/(LEN(L_PendStrict)+1))&gt;SUMPRODUCT((LEN(BF712)-LEN(SUBSTITUTE(BF712," "&amp;L_PendNeg&amp;" "," ")))/(LEN(L_PendNeg)+1)),1,0),1)</f>
        <v>0</v>
      </c>
      <c r="BL712" s="61" t="n">
        <f aca="false">IFERROR(IF(OR(SUMPRODUCT(--ISNUMBER(FIND({"0","1","2","3","4","5","6","7","8","9"},Z712)))&gt;0,SUMPRODUCT(--ISNUMBER(SEARCH({"http","www.","\",".pdf",".jpg",".jpeg",".png",".heic",".xls",".doc",".msg",".eml"},Z712)))&gt;0),1,0),0)</f>
        <v>0</v>
      </c>
    </row>
    <row r="713" customFormat="false" ht="39.75" hidden="false" customHeight="true" outlineLevel="0" collapsed="false">
      <c r="A713" s="57" t="s">
        <v>1438</v>
      </c>
      <c r="B713" s="57" t="s">
        <v>312</v>
      </c>
      <c r="C713" s="57" t="str">
        <f aca="false">Flights!$F$26</f>
        <v>MH0002</v>
      </c>
      <c r="D713" s="58" t="n">
        <f aca="false">Flights!$D$26</f>
        <v>46325</v>
      </c>
      <c r="E713" s="57" t="str">
        <f aca="false">Flights!$G$26&amp;"-"&amp;Flights!$H$26</f>
        <v>KUL-LHR</v>
      </c>
      <c r="F713" s="57" t="str">
        <f aca="false">Flights!$K$26</f>
        <v>BC</v>
      </c>
      <c r="G713" s="57" t="s">
        <v>411</v>
      </c>
      <c r="H713" s="57" t="s">
        <v>369</v>
      </c>
      <c r="I713" s="57" t="s">
        <v>370</v>
      </c>
      <c r="J713" s="57" t="s">
        <v>416</v>
      </c>
      <c r="K713" s="67" t="s">
        <v>417</v>
      </c>
      <c r="L713" s="67" t="s">
        <v>413</v>
      </c>
      <c r="M713" s="67"/>
      <c r="N713" s="67" t="s">
        <v>374</v>
      </c>
      <c r="O713" s="67" t="s">
        <v>414</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file",IF(BL713=0,"INVALID – evidence needs a traceable reference (number, file name or link)",IF(OR(LEN(AX713)&lt;2,ISNUMBER(MATCH(AX713,L_Placeholder,0))),"INVALID – verifier missing",IF(AX713=AU713,"INVALID – verifier must be someone other than the PIC",IF(BH713=1,"INVALID – result not yet available (awaiting / TBC)",IF(AND(AQ713=1,OR(OR(LEN(AY713)&lt;3,ISNUMBER(MATCH(AY713,L_Placeholder,0))),BJ713=1)),"INVALID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CA","")&amp;IF(AND(LEN(BA713)&gt;=2,ISNA(MATCH(BA713,L_Placeholder,0)),TRIM(AB713)=""),"INVALID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")))/(LEN(L_PendNeg)+1)),1,0),1)</f>
        <v>0</v>
      </c>
      <c r="BK713" s="61" t="n">
        <f aca="false">IFERROR(IF(SUMPRODUCT((LEN(BF713)-LEN(SUBSTITUTE(BF713," "&amp;L_PendStrict&amp;" "," ")))/(LEN(L_PendStrict)+1))&gt;SUMPRODUCT((LEN(BF713)-LEN(SUBSTITUTE(BF713," "&amp;L_PendNeg&amp;" "," ")))/(LEN(L_PendNeg)+1)),1,0),1)</f>
        <v>0</v>
      </c>
      <c r="BL713" s="61" t="n">
        <f aca="false">IFERROR(IF(OR(SUMPRODUCT(--ISNUMBER(FIND({"0","1","2","3","4","5","6","7","8","9"},Z713)))&gt;0,SUMPRODUCT(--ISNUMBER(SEARCH({"http","www.","\",".pdf",".jpg",".jpeg",".png",".heic",".xls",".doc",".msg",".eml"},Z713)))&gt;0),1,0),0)</f>
        <v>0</v>
      </c>
    </row>
    <row r="714" customFormat="false" ht="39.75" hidden="false" customHeight="true" outlineLevel="0" collapsed="false">
      <c r="A714" s="57" t="s">
        <v>1439</v>
      </c>
      <c r="B714" s="57" t="s">
        <v>312</v>
      </c>
      <c r="C714" s="57" t="str">
        <f aca="false">Flights!$F$26</f>
        <v>MH0002</v>
      </c>
      <c r="D714" s="58" t="n">
        <f aca="false">Flights!$D$26</f>
        <v>46325</v>
      </c>
      <c r="E714" s="57" t="str">
        <f aca="false">Flights!$G$26&amp;"-"&amp;Flights!$H$26</f>
        <v>KUL-LHR</v>
      </c>
      <c r="F714" s="57" t="str">
        <f aca="false">Flights!$K$26</f>
        <v>BC</v>
      </c>
      <c r="G714" s="57" t="s">
        <v>411</v>
      </c>
      <c r="H714" s="57" t="s">
        <v>369</v>
      </c>
      <c r="I714" s="57" t="s">
        <v>419</v>
      </c>
      <c r="J714" s="57" t="s">
        <v>420</v>
      </c>
      <c r="K714" s="67"/>
      <c r="L714" s="67" t="s">
        <v>413</v>
      </c>
      <c r="M714" s="67"/>
      <c r="N714" s="67" t="s">
        <v>374</v>
      </c>
      <c r="O714" s="67" t="s">
        <v>414</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file",IF(BL714=0,"INVALID – evidence needs a traceable reference (number, file name or link)",IF(OR(LEN(AX714)&lt;2,ISNUMBER(MATCH(AX714,L_Placeholder,0))),"INVALID – verifier missing",IF(AX714=AU714,"INVALID – verifier must be someone other than the PIC",IF(BH714=1,"INVALID – result not yet available (awaiting / TBC)",IF(AND(AQ714=1,OR(OR(LEN(AY714)&lt;3,ISNUMBER(MATCH(AY714,L_Placeholder,0))),BJ714=1)),"INVALID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CA","")&amp;IF(AND(LEN(BA714)&gt;=2,ISNA(MATCH(BA714,L_Placeholder,0)),TRIM(AB714)=""),"INVALID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")))/(LEN(L_PendNeg)+1)),1,0),1)</f>
        <v>0</v>
      </c>
      <c r="BK714" s="61" t="n">
        <f aca="false">IFERROR(IF(SUMPRODUCT((LEN(BF714)-LEN(SUBSTITUTE(BF714," "&amp;L_PendStrict&amp;" "," ")))/(LEN(L_PendStrict)+1))&gt;SUMPRODUCT((LEN(BF714)-LEN(SUBSTITUTE(BF714," "&amp;L_PendNeg&amp;" "," ")))/(LEN(L_PendNeg)+1)),1,0),1)</f>
        <v>0</v>
      </c>
      <c r="BL714" s="61" t="n">
        <f aca="false">IFERROR(IF(OR(SUMPRODUCT(--ISNUMBER(FIND({"0","1","2","3","4","5","6","7","8","9"},Z714)))&gt;0,SUMPRODUCT(--ISNUMBER(SEARCH({"http","www.","\",".pdf",".jpg",".jpeg",".png",".heic",".xls",".doc",".msg",".eml"},Z714)))&gt;0),1,0),0)</f>
        <v>0</v>
      </c>
    </row>
    <row r="715" customFormat="false" ht="39.75" hidden="false" customHeight="true" outlineLevel="0" collapsed="false">
      <c r="A715" s="57" t="s">
        <v>1440</v>
      </c>
      <c r="B715" s="57" t="s">
        <v>312</v>
      </c>
      <c r="C715" s="57" t="str">
        <f aca="false">Flights!$F$26</f>
        <v>MH0002</v>
      </c>
      <c r="D715" s="58" t="n">
        <f aca="false">Flights!$D$26</f>
        <v>46325</v>
      </c>
      <c r="E715" s="57" t="str">
        <f aca="false">Flights!$G$26&amp;"-"&amp;Flights!$H$26</f>
        <v>KUL-LHR</v>
      </c>
      <c r="F715" s="57" t="str">
        <f aca="false">Flights!$K$26</f>
        <v>BC</v>
      </c>
      <c r="G715" s="57" t="s">
        <v>411</v>
      </c>
      <c r="H715" s="57" t="s">
        <v>369</v>
      </c>
      <c r="I715" s="57" t="s">
        <v>419</v>
      </c>
      <c r="J715" s="57" t="s">
        <v>422</v>
      </c>
      <c r="K715" s="67"/>
      <c r="L715" s="67" t="s">
        <v>413</v>
      </c>
      <c r="M715" s="67"/>
      <c r="N715" s="67" t="s">
        <v>374</v>
      </c>
      <c r="O715" s="67" t="s">
        <v>414</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file",IF(BL715=0,"INVALID – evidence needs a traceable reference (number, file name or link)",IF(OR(LEN(AX715)&lt;2,ISNUMBER(MATCH(AX715,L_Placeholder,0))),"INVALID – verifier missing",IF(AX715=AU715,"INVALID – verifier must be someone other than the PIC",IF(BH715=1,"INVALID – result not yet available (awaiting / TBC)",IF(AND(AQ715=1,OR(OR(LEN(AY715)&lt;3,ISNUMBER(MATCH(AY715,L_Placeholder,0))),BJ715=1)),"INVALID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CA","")&amp;IF(AND(LEN(BA715)&gt;=2,ISNA(MATCH(BA715,L_Placeholder,0)),TRIM(AB715)=""),"INVALID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")))/(LEN(L_PendNeg)+1)),1,0),1)</f>
        <v>0</v>
      </c>
      <c r="BK715" s="61" t="n">
        <f aca="false">IFERROR(IF(SUMPRODUCT((LEN(BF715)-LEN(SUBSTITUTE(BF715," "&amp;L_PendStrict&amp;" "," ")))/(LEN(L_PendStrict)+1))&gt;SUMPRODUCT((LEN(BF715)-LEN(SUBSTITUTE(BF715," "&amp;L_PendNeg&amp;" "," ")))/(LEN(L_PendNeg)+1)),1,0),1)</f>
        <v>0</v>
      </c>
      <c r="BL715" s="61" t="n">
        <f aca="false">IFERROR(IF(OR(SUMPRODUCT(--ISNUMBER(FIND({"0","1","2","3","4","5","6","7","8","9"},Z715)))&gt;0,SUMPRODUCT(--ISNUMBER(SEARCH({"http","www.","\",".pdf",".jpg",".jpeg",".png",".heic",".xls",".doc",".msg",".eml"},Z715)))&gt;0),1,0),0)</f>
        <v>0</v>
      </c>
    </row>
    <row r="716" customFormat="false" ht="39.75" hidden="false" customHeight="true" outlineLevel="0" collapsed="false">
      <c r="A716" s="57" t="s">
        <v>1441</v>
      </c>
      <c r="B716" s="57" t="s">
        <v>312</v>
      </c>
      <c r="C716" s="57" t="str">
        <f aca="false">Flights!$F$26</f>
        <v>MH0002</v>
      </c>
      <c r="D716" s="58" t="n">
        <f aca="false">Flights!$D$26</f>
        <v>46325</v>
      </c>
      <c r="E716" s="57" t="str">
        <f aca="false">Flights!$G$26&amp;"-"&amp;Flights!$H$26</f>
        <v>KUL-LHR</v>
      </c>
      <c r="F716" s="57" t="str">
        <f aca="false">Flights!$K$26</f>
        <v>BC</v>
      </c>
      <c r="G716" s="57" t="s">
        <v>411</v>
      </c>
      <c r="H716" s="57" t="s">
        <v>369</v>
      </c>
      <c r="I716" s="57" t="s">
        <v>419</v>
      </c>
      <c r="J716" s="57" t="s">
        <v>424</v>
      </c>
      <c r="K716" s="67"/>
      <c r="L716" s="67" t="s">
        <v>413</v>
      </c>
      <c r="M716" s="67"/>
      <c r="N716" s="67" t="s">
        <v>374</v>
      </c>
      <c r="O716" s="67" t="s">
        <v>414</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file",IF(BL716=0,"INVALID – evidence needs a traceable reference (number, file name or link)",IF(OR(LEN(AX716)&lt;2,ISNUMBER(MATCH(AX716,L_Placeholder,0))),"INVALID – verifier missing",IF(AX716=AU716,"INVALID – verifier must be someone other than the PIC",IF(BH716=1,"INVALID – result not yet available (awaiting / TBC)",IF(AND(AQ716=1,OR(OR(LEN(AY716)&lt;3,ISNUMBER(MATCH(AY716,L_Placeholder,0))),BJ716=1)),"INVALID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CA","")&amp;IF(AND(LEN(BA716)&gt;=2,ISNA(MATCH(BA716,L_Placeholder,0)),TRIM(AB716)=""),"INVALID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")))/(LEN(L_PendNeg)+1)),1,0),1)</f>
        <v>0</v>
      </c>
      <c r="BK716" s="61" t="n">
        <f aca="false">IFERROR(IF(SUMPRODUCT((LEN(BF716)-LEN(SUBSTITUTE(BF716," "&amp;L_PendStrict&amp;" "," ")))/(LEN(L_PendStrict)+1))&gt;SUMPRODUCT((LEN(BF716)-LEN(SUBSTITUTE(BF716," "&amp;L_PendNeg&amp;" "," ")))/(LEN(L_PendNeg)+1)),1,0),1)</f>
        <v>0</v>
      </c>
      <c r="BL716" s="61" t="n">
        <f aca="false">IFERROR(IF(OR(SUMPRODUCT(--ISNUMBER(FIND({"0","1","2","3","4","5","6","7","8","9"},Z716)))&gt;0,SUMPRODUCT(--ISNUMBER(SEARCH({"http","www.","\",".pdf",".jpg",".jpeg",".png",".heic",".xls",".doc",".msg",".eml"},Z716)))&gt;0),1,0),0)</f>
        <v>0</v>
      </c>
    </row>
    <row r="717" customFormat="false" ht="141" hidden="false" customHeight="true" outlineLevel="0" collapsed="false">
      <c r="A717" s="57" t="s">
        <v>1442</v>
      </c>
      <c r="B717" s="57" t="s">
        <v>312</v>
      </c>
      <c r="C717" s="57" t="str">
        <f aca="false">Flights!$F$26</f>
        <v>MH0002</v>
      </c>
      <c r="D717" s="58" t="n">
        <f aca="false">Flights!$D$26</f>
        <v>46325</v>
      </c>
      <c r="E717" s="57" t="str">
        <f aca="false">Flights!$G$26&amp;"-"&amp;Flights!$H$26</f>
        <v>KUL-LHR</v>
      </c>
      <c r="F717" s="57" t="str">
        <f aca="false">Flights!$K$26</f>
        <v>BC</v>
      </c>
      <c r="G717" s="57" t="s">
        <v>411</v>
      </c>
      <c r="H717" s="57" t="s">
        <v>369</v>
      </c>
      <c r="I717" s="57" t="s">
        <v>419</v>
      </c>
      <c r="J717" s="57" t="s">
        <v>426</v>
      </c>
      <c r="K717" s="67" t="s">
        <v>427</v>
      </c>
      <c r="L717" s="67" t="s">
        <v>413</v>
      </c>
      <c r="M717" s="67"/>
      <c r="N717" s="67" t="s">
        <v>374</v>
      </c>
      <c r="O717" s="67" t="s">
        <v>414</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file",IF(BL717=0,"INVALID – evidence needs a traceable reference (number, file name or link)",IF(OR(LEN(AX717)&lt;2,ISNUMBER(MATCH(AX717,L_Placeholder,0))),"INVALID – verifier missing",IF(AX717=AU717,"INVALID – verifier must be someone other than the PIC",IF(BH717=1,"INVALID – result not yet available (awaiting / TBC)",IF(AND(AQ717=1,OR(OR(LEN(AY717)&lt;3,ISNUMBER(MATCH(AY717,L_Placeholder,0))),BJ717=1)),"INVALID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CA","")&amp;IF(AND(LEN(BA717)&gt;=2,ISNA(MATCH(BA717,L_Placeholder,0)),TRIM(AB717)=""),"INVALID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")))/(LEN(L_PendNeg)+1)),1,0),1)</f>
        <v>0</v>
      </c>
      <c r="BK717" s="61" t="n">
        <f aca="false">IFERROR(IF(SUMPRODUCT((LEN(BF717)-LEN(SUBSTITUTE(BF717," "&amp;L_PendStrict&amp;" "," ")))/(LEN(L_PendStrict)+1))&gt;SUMPRODUCT((LEN(BF717)-LEN(SUBSTITUTE(BF717," "&amp;L_PendNeg&amp;" "," ")))/(LEN(L_PendNeg)+1)),1,0),1)</f>
        <v>0</v>
      </c>
      <c r="BL717" s="61" t="n">
        <f aca="false">IFERROR(IF(OR(SUMPRODUCT(--ISNUMBER(FIND({"0","1","2","3","4","5","6","7","8","9"},Z717)))&gt;0,SUMPRODUCT(--ISNUMBER(SEARCH({"http","www.","\",".pdf",".jpg",".jpeg",".png",".heic",".xls",".doc",".msg",".eml"},Z717)))&gt;0),1,0),0)</f>
        <v>0</v>
      </c>
    </row>
    <row r="718" customFormat="false" ht="39.75" hidden="false" customHeight="true" outlineLevel="0" collapsed="false">
      <c r="A718" s="57" t="s">
        <v>1443</v>
      </c>
      <c r="B718" s="57" t="s">
        <v>312</v>
      </c>
      <c r="C718" s="57" t="str">
        <f aca="false">Flights!$F$26</f>
        <v>MH0002</v>
      </c>
      <c r="D718" s="58" t="n">
        <f aca="false">Flights!$D$26</f>
        <v>46325</v>
      </c>
      <c r="E718" s="57" t="str">
        <f aca="false">Flights!$G$26&amp;"-"&amp;Flights!$H$26</f>
        <v>KUL-LHR</v>
      </c>
      <c r="F718" s="57" t="str">
        <f aca="false">Flights!$K$26</f>
        <v>BC</v>
      </c>
      <c r="G718" s="57" t="s">
        <v>411</v>
      </c>
      <c r="H718" s="57" t="s">
        <v>369</v>
      </c>
      <c r="I718" s="57" t="s">
        <v>419</v>
      </c>
      <c r="J718" s="57" t="s">
        <v>429</v>
      </c>
      <c r="K718" s="67"/>
      <c r="L718" s="67" t="s">
        <v>413</v>
      </c>
      <c r="M718" s="67"/>
      <c r="N718" s="67" t="s">
        <v>374</v>
      </c>
      <c r="O718" s="67" t="s">
        <v>414</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file",IF(BL718=0,"INVALID – evidence needs a traceable reference (number, file name or link)",IF(OR(LEN(AX718)&lt;2,ISNUMBER(MATCH(AX718,L_Placeholder,0))),"INVALID – verifier missing",IF(AX718=AU718,"INVALID – verifier must be someone other than the PIC",IF(BH718=1,"INVALID – result not yet available (awaiting / TBC)",IF(AND(AQ718=1,OR(OR(LEN(AY718)&lt;3,ISNUMBER(MATCH(AY718,L_Placeholder,0))),BJ718=1)),"INVALID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CA","")&amp;IF(AND(LEN(BA718)&gt;=2,ISNA(MATCH(BA718,L_Placeholder,0)),TRIM(AB718)=""),"INVALID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")))/(LEN(L_PendNeg)+1)),1,0),1)</f>
        <v>0</v>
      </c>
      <c r="BK718" s="61" t="n">
        <f aca="false">IFERROR(IF(SUMPRODUCT((LEN(BF718)-LEN(SUBSTITUTE(BF718," "&amp;L_PendStrict&amp;" "," ")))/(LEN(L_PendStrict)+1))&gt;SUMPRODUCT((LEN(BF718)-LEN(SUBSTITUTE(BF718," "&amp;L_PendNeg&amp;" "," ")))/(LEN(L_PendNeg)+1)),1,0),1)</f>
        <v>0</v>
      </c>
      <c r="BL718" s="61" t="n">
        <f aca="false">IFERROR(IF(OR(SUMPRODUCT(--ISNUMBER(FIND({"0","1","2","3","4","5","6","7","8","9"},Z718)))&gt;0,SUMPRODUCT(--ISNUMBER(SEARCH({"http","www.","\",".pdf",".jpg",".jpeg",".png",".heic",".xls",".doc",".msg",".eml"},Z718)))&gt;0),1,0),0)</f>
        <v>0</v>
      </c>
    </row>
    <row r="719" customFormat="false" ht="91.5" hidden="false" customHeight="true" outlineLevel="0" collapsed="false">
      <c r="A719" s="57" t="s">
        <v>1444</v>
      </c>
      <c r="B719" s="57" t="s">
        <v>312</v>
      </c>
      <c r="C719" s="57" t="str">
        <f aca="false">Flights!$F$26</f>
        <v>MH0002</v>
      </c>
      <c r="D719" s="58" t="n">
        <f aca="false">Flights!$D$26</f>
        <v>46325</v>
      </c>
      <c r="E719" s="57" t="str">
        <f aca="false">Flights!$G$26&amp;"-"&amp;Flights!$H$26</f>
        <v>KUL-LHR</v>
      </c>
      <c r="F719" s="57" t="str">
        <f aca="false">Flights!$K$26</f>
        <v>BC</v>
      </c>
      <c r="G719" s="57" t="s">
        <v>411</v>
      </c>
      <c r="H719" s="57" t="s">
        <v>369</v>
      </c>
      <c r="I719" s="57" t="s">
        <v>431</v>
      </c>
      <c r="J719" s="57" t="s">
        <v>432</v>
      </c>
      <c r="K719" s="67" t="s">
        <v>492</v>
      </c>
      <c r="L719" s="67" t="s">
        <v>434</v>
      </c>
      <c r="M719" s="67" t="s">
        <v>717</v>
      </c>
      <c r="N719" s="67" t="s">
        <v>435</v>
      </c>
      <c r="O719" s="67" t="s">
        <v>718</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file",IF(BL719=0,"INVALID – evidence needs a traceable reference (number, file name or link)",IF(OR(LEN(AX719)&lt;2,ISNUMBER(MATCH(AX719,L_Placeholder,0))),"INVALID – verifier missing",IF(AX719=AU719,"INVALID – verifier must be someone other than the PIC",IF(BH719=1,"INVALID – result not yet available (awaiting / TBC)",IF(AND(AQ719=1,OR(OR(LEN(AY719)&lt;3,ISNUMBER(MATCH(AY719,L_Placeholder,0))),BJ719=1)),"INVALID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CA","")&amp;IF(AND(LEN(BA719)&gt;=2,ISNA(MATCH(BA719,L_Placeholder,0)),TRIM(AB719)=""),"INVALID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")))/(LEN(L_PendNeg)+1)),1,0),1)</f>
        <v>0</v>
      </c>
      <c r="BK719" s="61" t="n">
        <f aca="false">IFERROR(IF(SUMPRODUCT((LEN(BF719)-LEN(SUBSTITUTE(BF719," "&amp;L_PendStrict&amp;" "," ")))/(LEN(L_PendStrict)+1))&gt;SUMPRODUCT((LEN(BF719)-LEN(SUBSTITUTE(BF719," "&amp;L_PendNeg&amp;" "," ")))/(LEN(L_PendNeg)+1)),1,0),1)</f>
        <v>0</v>
      </c>
      <c r="BL719" s="61" t="n">
        <f aca="false">IFERROR(IF(OR(SUMPRODUCT(--ISNUMBER(FIND({"0","1","2","3","4","5","6","7","8","9"},Z719)))&gt;0,SUMPRODUCT(--ISNUMBER(SEARCH({"http","www.","\",".pdf",".jpg",".jpeg",".png",".heic",".xls",".doc",".msg",".eml"},Z719)))&gt;0),1,0),0)</f>
        <v>0</v>
      </c>
    </row>
    <row r="720" customFormat="false" ht="39.75" hidden="false" customHeight="true" outlineLevel="0" collapsed="false">
      <c r="A720" s="57" t="s">
        <v>1445</v>
      </c>
      <c r="B720" s="57" t="s">
        <v>312</v>
      </c>
      <c r="C720" s="57" t="str">
        <f aca="false">Flights!$F$26</f>
        <v>MH0002</v>
      </c>
      <c r="D720" s="58" t="n">
        <f aca="false">Flights!$D$26</f>
        <v>46325</v>
      </c>
      <c r="E720" s="57" t="str">
        <f aca="false">Flights!$G$26&amp;"-"&amp;Flights!$H$26</f>
        <v>KUL-LHR</v>
      </c>
      <c r="F720" s="57" t="str">
        <f aca="false">Flights!$K$26</f>
        <v>BC</v>
      </c>
      <c r="G720" s="57" t="s">
        <v>411</v>
      </c>
      <c r="H720" s="57" t="s">
        <v>369</v>
      </c>
      <c r="I720" s="57" t="s">
        <v>431</v>
      </c>
      <c r="J720" s="57" t="s">
        <v>720</v>
      </c>
      <c r="K720" s="67" t="s">
        <v>721</v>
      </c>
      <c r="L720" s="67" t="s">
        <v>722</v>
      </c>
      <c r="M720" s="67" t="s">
        <v>187</v>
      </c>
      <c r="N720" s="67" t="s">
        <v>374</v>
      </c>
      <c r="O720" s="67" t="s">
        <v>723</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file",IF(BL720=0,"INVALID – evidence needs a traceable reference (number, file name or link)",IF(OR(LEN(AX720)&lt;2,ISNUMBER(MATCH(AX720,L_Placeholder,0))),"INVALID – verifier missing",IF(AX720=AU720,"INVALID – verifier must be someone other than the PIC",IF(BH720=1,"INVALID – result not yet available (awaiting / TBC)",IF(AND(AQ720=1,OR(OR(LEN(AY720)&lt;3,ISNUMBER(MATCH(AY720,L_Placeholder,0))),BJ720=1)),"INVALID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CA","")&amp;IF(AND(LEN(BA720)&gt;=2,ISNA(MATCH(BA720,L_Placeholder,0)),TRIM(AB720)=""),"INVALID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")))/(LEN(L_PendNeg)+1)),1,0),1)</f>
        <v>0</v>
      </c>
      <c r="BK720" s="61" t="n">
        <f aca="false">IFERROR(IF(SUMPRODUCT((LEN(BF720)-LEN(SUBSTITUTE(BF720," "&amp;L_PendStrict&amp;" "," ")))/(LEN(L_PendStrict)+1))&gt;SUMPRODUCT((LEN(BF720)-LEN(SUBSTITUTE(BF720," "&amp;L_PendNeg&amp;" "," ")))/(LEN(L_PendNeg)+1)),1,0),1)</f>
        <v>0</v>
      </c>
      <c r="BL720" s="61" t="n">
        <f aca="false">IFERROR(IF(OR(SUMPRODUCT(--ISNUMBER(FIND({"0","1","2","3","4","5","6","7","8","9"},Z720)))&gt;0,SUMPRODUCT(--ISNUMBER(SEARCH({"http","www.","\",".pdf",".jpg",".jpeg",".png",".heic",".xls",".doc",".msg",".eml"},Z720)))&gt;0),1,0),0)</f>
        <v>0</v>
      </c>
    </row>
    <row r="721" customFormat="false" ht="39.75" hidden="false" customHeight="true" outlineLevel="0" collapsed="false">
      <c r="A721" s="57" t="s">
        <v>1446</v>
      </c>
      <c r="B721" s="57" t="s">
        <v>312</v>
      </c>
      <c r="C721" s="57" t="str">
        <f aca="false">Flights!$F$26</f>
        <v>MH0002</v>
      </c>
      <c r="D721" s="58" t="n">
        <f aca="false">Flights!$D$26</f>
        <v>46325</v>
      </c>
      <c r="E721" s="57" t="str">
        <f aca="false">Flights!$G$26&amp;"-"&amp;Flights!$H$26</f>
        <v>KUL-LHR</v>
      </c>
      <c r="F721" s="57" t="str">
        <f aca="false">Flights!$K$26</f>
        <v>BC</v>
      </c>
      <c r="G721" s="57" t="s">
        <v>411</v>
      </c>
      <c r="H721" s="57" t="s">
        <v>369</v>
      </c>
      <c r="I721" s="57" t="s">
        <v>431</v>
      </c>
      <c r="J721" s="57" t="s">
        <v>594</v>
      </c>
      <c r="K721" s="67" t="s">
        <v>492</v>
      </c>
      <c r="L721" s="67" t="s">
        <v>725</v>
      </c>
      <c r="M721" s="67" t="s">
        <v>187</v>
      </c>
      <c r="N721" s="67" t="s">
        <v>374</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file",IF(BL721=0,"INVALID – evidence needs a traceable reference (number, file name or link)",IF(OR(LEN(AX721)&lt;2,ISNUMBER(MATCH(AX721,L_Placeholder,0))),"INVALID – verifier missing",IF(AX721=AU721,"INVALID – verifier must be someone other than the PIC",IF(BH721=1,"INVALID – result not yet available (awaiting / TBC)",IF(AND(AQ721=1,OR(OR(LEN(AY721)&lt;3,ISNUMBER(MATCH(AY721,L_Placeholder,0))),BJ721=1)),"INVALID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CA","")&amp;IF(AND(LEN(BA721)&gt;=2,ISNA(MATCH(BA721,L_Placeholder,0)),TRIM(AB721)=""),"INVALID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")))/(LEN(L_PendNeg)+1)),1,0),1)</f>
        <v>0</v>
      </c>
      <c r="BK721" s="61" t="n">
        <f aca="false">IFERROR(IF(SUMPRODUCT((LEN(BF721)-LEN(SUBSTITUTE(BF721," "&amp;L_PendStrict&amp;" "," ")))/(LEN(L_PendStrict)+1))&gt;SUMPRODUCT((LEN(BF721)-LEN(SUBSTITUTE(BF721," "&amp;L_PendNeg&amp;" "," ")))/(LEN(L_PendNeg)+1)),1,0),1)</f>
        <v>0</v>
      </c>
      <c r="BL721" s="61" t="n">
        <f aca="false">IFERROR(IF(OR(SUMPRODUCT(--ISNUMBER(FIND({"0","1","2","3","4","5","6","7","8","9"},Z721)))&gt;0,SUMPRODUCT(--ISNUMBER(SEARCH({"http","www.","\",".pdf",".jpg",".jpeg",".png",".heic",".xls",".doc",".msg",".eml"},Z721)))&gt;0),1,0),0)</f>
        <v>0</v>
      </c>
    </row>
    <row r="722" customFormat="false" ht="41.25" hidden="false" customHeight="true" outlineLevel="0" collapsed="false">
      <c r="A722" s="57" t="s">
        <v>1447</v>
      </c>
      <c r="B722" s="57" t="s">
        <v>312</v>
      </c>
      <c r="C722" s="57" t="str">
        <f aca="false">Flights!$F$26</f>
        <v>MH0002</v>
      </c>
      <c r="D722" s="58" t="n">
        <f aca="false">Flights!$D$26</f>
        <v>46325</v>
      </c>
      <c r="E722" s="57" t="str">
        <f aca="false">Flights!$G$26&amp;"-"&amp;Flights!$H$26</f>
        <v>KUL-LHR</v>
      </c>
      <c r="F722" s="57" t="str">
        <f aca="false">Flights!$K$26</f>
        <v>BC</v>
      </c>
      <c r="G722" s="57" t="s">
        <v>411</v>
      </c>
      <c r="H722" s="57" t="s">
        <v>369</v>
      </c>
      <c r="I722" s="57" t="s">
        <v>490</v>
      </c>
      <c r="J722" s="57" t="s">
        <v>491</v>
      </c>
      <c r="K722" s="67" t="s">
        <v>492</v>
      </c>
      <c r="L722" s="67" t="s">
        <v>727</v>
      </c>
      <c r="M722" s="67" t="s">
        <v>442</v>
      </c>
      <c r="N722" s="67" t="s">
        <v>374</v>
      </c>
      <c r="O722" s="67" t="s">
        <v>494</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file",IF(BL722=0,"INVALID – evidence needs a traceable reference (number, file name or link)",IF(OR(LEN(AX722)&lt;2,ISNUMBER(MATCH(AX722,L_Placeholder,0))),"INVALID – verifier missing",IF(AX722=AU722,"INVALID – verifier must be someone other than the PIC",IF(BH722=1,"INVALID – result not yet available (awaiting / TBC)",IF(AND(AQ722=1,OR(OR(LEN(AY722)&lt;3,ISNUMBER(MATCH(AY722,L_Placeholder,0))),BJ722=1)),"INVALID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CA","")&amp;IF(AND(LEN(BA722)&gt;=2,ISNA(MATCH(BA722,L_Placeholder,0)),TRIM(AB722)=""),"INVALID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")))/(LEN(L_PendNeg)+1)),1,0),1)</f>
        <v>0</v>
      </c>
      <c r="BK722" s="61" t="n">
        <f aca="false">IFERROR(IF(SUMPRODUCT((LEN(BF722)-LEN(SUBSTITUTE(BF722," "&amp;L_PendStrict&amp;" "," ")))/(LEN(L_PendStrict)+1))&gt;SUMPRODUCT((LEN(BF722)-LEN(SUBSTITUTE(BF722," "&amp;L_PendNeg&amp;" "," ")))/(LEN(L_PendNeg)+1)),1,0),1)</f>
        <v>0</v>
      </c>
      <c r="BL722" s="61" t="n">
        <f aca="false">IFERROR(IF(OR(SUMPRODUCT(--ISNUMBER(FIND({"0","1","2","3","4","5","6","7","8","9"},Z722)))&gt;0,SUMPRODUCT(--ISNUMBER(SEARCH({"http","www.","\",".pdf",".jpg",".jpeg",".png",".heic",".xls",".doc",".msg",".eml"},Z722)))&gt;0),1,0),0)</f>
        <v>0</v>
      </c>
    </row>
    <row r="723" customFormat="false" ht="41.25" hidden="false" customHeight="true" outlineLevel="0" collapsed="false">
      <c r="A723" s="57" t="s">
        <v>1448</v>
      </c>
      <c r="B723" s="57" t="s">
        <v>312</v>
      </c>
      <c r="C723" s="57" t="str">
        <f aca="false">Flights!$F$26</f>
        <v>MH0002</v>
      </c>
      <c r="D723" s="58" t="n">
        <f aca="false">Flights!$D$26</f>
        <v>46325</v>
      </c>
      <c r="E723" s="57" t="str">
        <f aca="false">Flights!$G$26&amp;"-"&amp;Flights!$H$26</f>
        <v>KUL-LHR</v>
      </c>
      <c r="F723" s="57" t="str">
        <f aca="false">Flights!$K$26</f>
        <v>BC</v>
      </c>
      <c r="G723" s="57" t="s">
        <v>411</v>
      </c>
      <c r="H723" s="57" t="s">
        <v>369</v>
      </c>
      <c r="I723" s="57" t="s">
        <v>490</v>
      </c>
      <c r="J723" s="57" t="s">
        <v>496</v>
      </c>
      <c r="K723" s="67" t="s">
        <v>492</v>
      </c>
      <c r="L723" s="67" t="s">
        <v>729</v>
      </c>
      <c r="M723" s="67" t="s">
        <v>442</v>
      </c>
      <c r="N723" s="67" t="s">
        <v>374</v>
      </c>
      <c r="O723" s="67" t="s">
        <v>494</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file",IF(BL723=0,"INVALID – evidence needs a traceable reference (number, file name or link)",IF(OR(LEN(AX723)&lt;2,ISNUMBER(MATCH(AX723,L_Placeholder,0))),"INVALID – verifier missing",IF(AX723=AU723,"INVALID – verifier must be someone other than the PIC",IF(BH723=1,"INVALID – result not yet available (awaiting / TBC)",IF(AND(AQ723=1,OR(OR(LEN(AY723)&lt;3,ISNUMBER(MATCH(AY723,L_Placeholder,0))),BJ723=1)),"INVALID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CA","")&amp;IF(AND(LEN(BA723)&gt;=2,ISNA(MATCH(BA723,L_Placeholder,0)),TRIM(AB723)=""),"INVALID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")))/(LEN(L_PendNeg)+1)),1,0),1)</f>
        <v>0</v>
      </c>
      <c r="BK723" s="61" t="n">
        <f aca="false">IFERROR(IF(SUMPRODUCT((LEN(BF723)-LEN(SUBSTITUTE(BF723," "&amp;L_PendStrict&amp;" "," ")))/(LEN(L_PendStrict)+1))&gt;SUMPRODUCT((LEN(BF723)-LEN(SUBSTITUTE(BF723," "&amp;L_PendNeg&amp;" "," ")))/(LEN(L_PendNeg)+1)),1,0),1)</f>
        <v>0</v>
      </c>
      <c r="BL723" s="61" t="n">
        <f aca="false">IFERROR(IF(OR(SUMPRODUCT(--ISNUMBER(FIND({"0","1","2","3","4","5","6","7","8","9"},Z723)))&gt;0,SUMPRODUCT(--ISNUMBER(SEARCH({"http","www.","\",".pdf",".jpg",".jpeg",".png",".heic",".xls",".doc",".msg",".eml"},Z723)))&gt;0),1,0),0)</f>
        <v>0</v>
      </c>
    </row>
    <row r="724" customFormat="false" ht="41.25" hidden="false" customHeight="true" outlineLevel="0" collapsed="false">
      <c r="A724" s="57" t="s">
        <v>1449</v>
      </c>
      <c r="B724" s="57" t="s">
        <v>312</v>
      </c>
      <c r="C724" s="57" t="str">
        <f aca="false">Flights!$F$26</f>
        <v>MH0002</v>
      </c>
      <c r="D724" s="58" t="n">
        <f aca="false">Flights!$D$26</f>
        <v>46325</v>
      </c>
      <c r="E724" s="57" t="str">
        <f aca="false">Flights!$G$26&amp;"-"&amp;Flights!$H$26</f>
        <v>KUL-LHR</v>
      </c>
      <c r="F724" s="57" t="str">
        <f aca="false">Flights!$K$26</f>
        <v>BC</v>
      </c>
      <c r="G724" s="57" t="s">
        <v>411</v>
      </c>
      <c r="H724" s="57" t="s">
        <v>369</v>
      </c>
      <c r="I724" s="57" t="s">
        <v>490</v>
      </c>
      <c r="J724" s="57" t="s">
        <v>499</v>
      </c>
      <c r="K724" s="67" t="s">
        <v>492</v>
      </c>
      <c r="L724" s="67" t="s">
        <v>731</v>
      </c>
      <c r="M724" s="67" t="s">
        <v>442</v>
      </c>
      <c r="N724" s="67" t="s">
        <v>374</v>
      </c>
      <c r="O724" s="67" t="s">
        <v>494</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file",IF(BL724=0,"INVALID – evidence needs a traceable reference (number, file name or link)",IF(OR(LEN(AX724)&lt;2,ISNUMBER(MATCH(AX724,L_Placeholder,0))),"INVALID – verifier missing",IF(AX724=AU724,"INVALID – verifier must be someone other than the PIC",IF(BH724=1,"INVALID – result not yet available (awaiting / TBC)",IF(AND(AQ724=1,OR(OR(LEN(AY724)&lt;3,ISNUMBER(MATCH(AY724,L_Placeholder,0))),BJ724=1)),"INVALID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CA","")&amp;IF(AND(LEN(BA724)&gt;=2,ISNA(MATCH(BA724,L_Placeholder,0)),TRIM(AB724)=""),"INVALID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")))/(LEN(L_PendNeg)+1)),1,0),1)</f>
        <v>0</v>
      </c>
      <c r="BK724" s="61" t="n">
        <f aca="false">IFERROR(IF(SUMPRODUCT((LEN(BF724)-LEN(SUBSTITUTE(BF724," "&amp;L_PendStrict&amp;" "," ")))/(LEN(L_PendStrict)+1))&gt;SUMPRODUCT((LEN(BF724)-LEN(SUBSTITUTE(BF724," "&amp;L_PendNeg&amp;" "," ")))/(LEN(L_PendNeg)+1)),1,0),1)</f>
        <v>0</v>
      </c>
      <c r="BL724" s="61" t="n">
        <f aca="false">IFERROR(IF(OR(SUMPRODUCT(--ISNUMBER(FIND({"0","1","2","3","4","5","6","7","8","9"},Z724)))&gt;0,SUMPRODUCT(--ISNUMBER(SEARCH({"http","www.","\",".pdf",".jpg",".jpeg",".png",".heic",".xls",".doc",".msg",".eml"},Z724)))&gt;0),1,0),0)</f>
        <v>0</v>
      </c>
    </row>
    <row r="725" customFormat="false" ht="41.25" hidden="false" customHeight="true" outlineLevel="0" collapsed="false">
      <c r="A725" s="57" t="s">
        <v>1450</v>
      </c>
      <c r="B725" s="57" t="s">
        <v>312</v>
      </c>
      <c r="C725" s="57" t="str">
        <f aca="false">Flights!$F$26</f>
        <v>MH0002</v>
      </c>
      <c r="D725" s="58" t="n">
        <f aca="false">Flights!$D$26</f>
        <v>46325</v>
      </c>
      <c r="E725" s="57" t="str">
        <f aca="false">Flights!$G$26&amp;"-"&amp;Flights!$H$26</f>
        <v>KUL-LHR</v>
      </c>
      <c r="F725" s="57" t="str">
        <f aca="false">Flights!$K$26</f>
        <v>BC</v>
      </c>
      <c r="G725" s="57" t="s">
        <v>411</v>
      </c>
      <c r="H725" s="57" t="s">
        <v>369</v>
      </c>
      <c r="I725" s="57" t="s">
        <v>490</v>
      </c>
      <c r="J725" s="57" t="s">
        <v>502</v>
      </c>
      <c r="K725" s="67" t="s">
        <v>492</v>
      </c>
      <c r="L725" s="67" t="s">
        <v>733</v>
      </c>
      <c r="M725" s="67" t="s">
        <v>442</v>
      </c>
      <c r="N725" s="67" t="s">
        <v>374</v>
      </c>
      <c r="O725" s="67" t="s">
        <v>494</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file",IF(BL725=0,"INVALID – evidence needs a traceable reference (number, file name or link)",IF(OR(LEN(AX725)&lt;2,ISNUMBER(MATCH(AX725,L_Placeholder,0))),"INVALID – verifier missing",IF(AX725=AU725,"INVALID – verifier must be someone other than the PIC",IF(BH725=1,"INVALID – result not yet available (awaiting / TBC)",IF(AND(AQ725=1,OR(OR(LEN(AY725)&lt;3,ISNUMBER(MATCH(AY725,L_Placeholder,0))),BJ725=1)),"INVALID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CA","")&amp;IF(AND(LEN(BA725)&gt;=2,ISNA(MATCH(BA725,L_Placeholder,0)),TRIM(AB725)=""),"INVALID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")))/(LEN(L_PendNeg)+1)),1,0),1)</f>
        <v>0</v>
      </c>
      <c r="BK725" s="61" t="n">
        <f aca="false">IFERROR(IF(SUMPRODUCT((LEN(BF725)-LEN(SUBSTITUTE(BF725," "&amp;L_PendStrict&amp;" "," ")))/(LEN(L_PendStrict)+1))&gt;SUMPRODUCT((LEN(BF725)-LEN(SUBSTITUTE(BF725," "&amp;L_PendNeg&amp;" "," ")))/(LEN(L_PendNeg)+1)),1,0),1)</f>
        <v>0</v>
      </c>
      <c r="BL725" s="61" t="n">
        <f aca="false">IFERROR(IF(OR(SUMPRODUCT(--ISNUMBER(FIND({"0","1","2","3","4","5","6","7","8","9"},Z725)))&gt;0,SUMPRODUCT(--ISNUMBER(SEARCH({"http","www.","\",".pdf",".jpg",".jpeg",".png",".heic",".xls",".doc",".msg",".eml"},Z725)))&gt;0),1,0),0)</f>
        <v>0</v>
      </c>
    </row>
    <row r="726" customFormat="false" ht="41.25" hidden="false" customHeight="true" outlineLevel="0" collapsed="false">
      <c r="A726" s="57" t="s">
        <v>1451</v>
      </c>
      <c r="B726" s="57" t="s">
        <v>312</v>
      </c>
      <c r="C726" s="57" t="str">
        <f aca="false">Flights!$F$26</f>
        <v>MH0002</v>
      </c>
      <c r="D726" s="58" t="n">
        <f aca="false">Flights!$D$26</f>
        <v>46325</v>
      </c>
      <c r="E726" s="57" t="str">
        <f aca="false">Flights!$G$26&amp;"-"&amp;Flights!$H$26</f>
        <v>KUL-LHR</v>
      </c>
      <c r="F726" s="57" t="str">
        <f aca="false">Flights!$K$26</f>
        <v>BC</v>
      </c>
      <c r="G726" s="57" t="s">
        <v>411</v>
      </c>
      <c r="H726" s="57" t="s">
        <v>369</v>
      </c>
      <c r="I726" s="57" t="s">
        <v>490</v>
      </c>
      <c r="J726" s="57" t="s">
        <v>506</v>
      </c>
      <c r="K726" s="67" t="s">
        <v>492</v>
      </c>
      <c r="L726" s="67" t="s">
        <v>735</v>
      </c>
      <c r="M726" s="67" t="s">
        <v>442</v>
      </c>
      <c r="N726" s="67" t="s">
        <v>374</v>
      </c>
      <c r="O726" s="67" t="s">
        <v>494</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file",IF(BL726=0,"INVALID – evidence needs a traceable reference (number, file name or link)",IF(OR(LEN(AX726)&lt;2,ISNUMBER(MATCH(AX726,L_Placeholder,0))),"INVALID – verifier missing",IF(AX726=AU726,"INVALID – verifier must be someone other than the PIC",IF(BH726=1,"INVALID – result not yet available (awaiting / TBC)",IF(AND(AQ726=1,OR(OR(LEN(AY726)&lt;3,ISNUMBER(MATCH(AY726,L_Placeholder,0))),BJ726=1)),"INVALID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CA","")&amp;IF(AND(LEN(BA726)&gt;=2,ISNA(MATCH(BA726,L_Placeholder,0)),TRIM(AB726)=""),"INVALID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")))/(LEN(L_PendNeg)+1)),1,0),1)</f>
        <v>0</v>
      </c>
      <c r="BK726" s="61" t="n">
        <f aca="false">IFERROR(IF(SUMPRODUCT((LEN(BF726)-LEN(SUBSTITUTE(BF726," "&amp;L_PendStrict&amp;" "," ")))/(LEN(L_PendStrict)+1))&gt;SUMPRODUCT((LEN(BF726)-LEN(SUBSTITUTE(BF726," "&amp;L_PendNeg&amp;" "," ")))/(LEN(L_PendNeg)+1)),1,0),1)</f>
        <v>0</v>
      </c>
      <c r="BL726" s="61" t="n">
        <f aca="false">IFERROR(IF(OR(SUMPRODUCT(--ISNUMBER(FIND({"0","1","2","3","4","5","6","7","8","9"},Z726)))&gt;0,SUMPRODUCT(--ISNUMBER(SEARCH({"http","www.","\",".pdf",".jpg",".jpeg",".png",".heic",".xls",".doc",".msg",".eml"},Z726)))&gt;0),1,0),0)</f>
        <v>0</v>
      </c>
    </row>
    <row r="727" customFormat="false" ht="54" hidden="false" customHeight="true" outlineLevel="0" collapsed="false">
      <c r="A727" s="57" t="s">
        <v>1452</v>
      </c>
      <c r="B727" s="57" t="s">
        <v>312</v>
      </c>
      <c r="C727" s="57" t="str">
        <f aca="false">Flights!$F$26</f>
        <v>MH0002</v>
      </c>
      <c r="D727" s="58" t="n">
        <f aca="false">Flights!$D$26</f>
        <v>46325</v>
      </c>
      <c r="E727" s="57" t="str">
        <f aca="false">Flights!$G$26&amp;"-"&amp;Flights!$H$26</f>
        <v>KUL-LHR</v>
      </c>
      <c r="F727" s="57" t="str">
        <f aca="false">Flights!$K$26</f>
        <v>BC</v>
      </c>
      <c r="G727" s="57" t="s">
        <v>411</v>
      </c>
      <c r="H727" s="57" t="s">
        <v>369</v>
      </c>
      <c r="I727" s="57" t="s">
        <v>490</v>
      </c>
      <c r="J727" s="57" t="s">
        <v>509</v>
      </c>
      <c r="K727" s="67" t="s">
        <v>607</v>
      </c>
      <c r="L727" s="67" t="s">
        <v>737</v>
      </c>
      <c r="M727" s="67" t="s">
        <v>442</v>
      </c>
      <c r="N727" s="67" t="s">
        <v>374</v>
      </c>
      <c r="O727" s="67" t="s">
        <v>512</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file",IF(BL727=0,"INVALID – evidence needs a traceable reference (number, file name or link)",IF(OR(LEN(AX727)&lt;2,ISNUMBER(MATCH(AX727,L_Placeholder,0))),"INVALID – verifier missing",IF(AX727=AU727,"INVALID – verifier must be someone other than the PIC",IF(BH727=1,"INVALID – result not yet available (awaiting / TBC)",IF(AND(AQ727=1,OR(OR(LEN(AY727)&lt;3,ISNUMBER(MATCH(AY727,L_Placeholder,0))),BJ727=1)),"INVALID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CA","")&amp;IF(AND(LEN(BA727)&gt;=2,ISNA(MATCH(BA727,L_Placeholder,0)),TRIM(AB727)=""),"INVALID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")))/(LEN(L_PendNeg)+1)),1,0),1)</f>
        <v>0</v>
      </c>
      <c r="BK727" s="61" t="n">
        <f aca="false">IFERROR(IF(SUMPRODUCT((LEN(BF727)-LEN(SUBSTITUTE(BF727," "&amp;L_PendStrict&amp;" "," ")))/(LEN(L_PendStrict)+1))&gt;SUMPRODUCT((LEN(BF727)-LEN(SUBSTITUTE(BF727," "&amp;L_PendNeg&amp;" "," ")))/(LEN(L_PendNeg)+1)),1,0),1)</f>
        <v>0</v>
      </c>
      <c r="BL727" s="61" t="n">
        <f aca="false">IFERROR(IF(OR(SUMPRODUCT(--ISNUMBER(FIND({"0","1","2","3","4","5","6","7","8","9"},Z727)))&gt;0,SUMPRODUCT(--ISNUMBER(SEARCH({"http","www.","\",".pdf",".jpg",".jpeg",".png",".heic",".xls",".doc",".msg",".eml"},Z727)))&gt;0),1,0),0)</f>
        <v>0</v>
      </c>
    </row>
    <row r="728" customFormat="false" ht="41.25" hidden="false" customHeight="true" outlineLevel="0" collapsed="false">
      <c r="A728" s="57" t="s">
        <v>1453</v>
      </c>
      <c r="B728" s="57" t="s">
        <v>312</v>
      </c>
      <c r="C728" s="57" t="str">
        <f aca="false">Flights!$F$26</f>
        <v>MH0002</v>
      </c>
      <c r="D728" s="58" t="n">
        <f aca="false">Flights!$D$26</f>
        <v>46325</v>
      </c>
      <c r="E728" s="57" t="str">
        <f aca="false">Flights!$G$26&amp;"-"&amp;Flights!$H$26</f>
        <v>KUL-LHR</v>
      </c>
      <c r="F728" s="57" t="str">
        <f aca="false">Flights!$K$26</f>
        <v>BC</v>
      </c>
      <c r="G728" s="57" t="s">
        <v>411</v>
      </c>
      <c r="H728" s="57" t="s">
        <v>369</v>
      </c>
      <c r="I728" s="57" t="s">
        <v>490</v>
      </c>
      <c r="J728" s="57" t="s">
        <v>514</v>
      </c>
      <c r="K728" s="67" t="s">
        <v>492</v>
      </c>
      <c r="L728" s="67" t="s">
        <v>739</v>
      </c>
      <c r="M728" s="67" t="s">
        <v>442</v>
      </c>
      <c r="N728" s="67" t="s">
        <v>374</v>
      </c>
      <c r="O728" s="67" t="s">
        <v>494</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file",IF(BL728=0,"INVALID – evidence needs a traceable reference (number, file name or link)",IF(OR(LEN(AX728)&lt;2,ISNUMBER(MATCH(AX728,L_Placeholder,0))),"INVALID – verifier missing",IF(AX728=AU728,"INVALID – verifier must be someone other than the PIC",IF(BH728=1,"INVALID – result not yet available (awaiting / TBC)",IF(AND(AQ728=1,OR(OR(LEN(AY728)&lt;3,ISNUMBER(MATCH(AY728,L_Placeholder,0))),BJ728=1)),"INVALID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CA","")&amp;IF(AND(LEN(BA728)&gt;=2,ISNA(MATCH(BA728,L_Placeholder,0)),TRIM(AB728)=""),"INVALID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")))/(LEN(L_PendNeg)+1)),1,0),1)</f>
        <v>0</v>
      </c>
      <c r="BK728" s="61" t="n">
        <f aca="false">IFERROR(IF(SUMPRODUCT((LEN(BF728)-LEN(SUBSTITUTE(BF728," "&amp;L_PendStrict&amp;" "," ")))/(LEN(L_PendStrict)+1))&gt;SUMPRODUCT((LEN(BF728)-LEN(SUBSTITUTE(BF728," "&amp;L_PendNeg&amp;" "," ")))/(LEN(L_PendNeg)+1)),1,0),1)</f>
        <v>0</v>
      </c>
      <c r="BL728" s="61" t="n">
        <f aca="false">IFERROR(IF(OR(SUMPRODUCT(--ISNUMBER(FIND({"0","1","2","3","4","5","6","7","8","9"},Z728)))&gt;0,SUMPRODUCT(--ISNUMBER(SEARCH({"http","www.","\",".pdf",".jpg",".jpeg",".png",".heic",".xls",".doc",".msg",".eml"},Z728)))&gt;0),1,0),0)</f>
        <v>0</v>
      </c>
    </row>
    <row r="729" customFormat="false" ht="41.25" hidden="false" customHeight="true" outlineLevel="0" collapsed="false">
      <c r="A729" s="57" t="s">
        <v>1454</v>
      </c>
      <c r="B729" s="57" t="s">
        <v>312</v>
      </c>
      <c r="C729" s="57" t="str">
        <f aca="false">Flights!$F$26</f>
        <v>MH0002</v>
      </c>
      <c r="D729" s="58" t="n">
        <f aca="false">Flights!$D$26</f>
        <v>46325</v>
      </c>
      <c r="E729" s="57" t="str">
        <f aca="false">Flights!$G$26&amp;"-"&amp;Flights!$H$26</f>
        <v>KUL-LHR</v>
      </c>
      <c r="F729" s="57" t="str">
        <f aca="false">Flights!$K$26</f>
        <v>BC</v>
      </c>
      <c r="G729" s="57" t="s">
        <v>411</v>
      </c>
      <c r="H729" s="57" t="s">
        <v>369</v>
      </c>
      <c r="I729" s="57" t="s">
        <v>438</v>
      </c>
      <c r="J729" s="57" t="s">
        <v>517</v>
      </c>
      <c r="K729" s="67" t="s">
        <v>440</v>
      </c>
      <c r="L729" s="67" t="s">
        <v>741</v>
      </c>
      <c r="M729" s="67" t="s">
        <v>442</v>
      </c>
      <c r="N729" s="67" t="s">
        <v>374</v>
      </c>
      <c r="O729" s="67" t="s">
        <v>494</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file",IF(BL729=0,"INVALID – evidence needs a traceable reference (number, file name or link)",IF(OR(LEN(AX729)&lt;2,ISNUMBER(MATCH(AX729,L_Placeholder,0))),"INVALID – verifier missing",IF(AX729=AU729,"INVALID – verifier must be someone other than the PIC",IF(BH729=1,"INVALID – result not yet available (awaiting / TBC)",IF(AND(AQ729=1,OR(OR(LEN(AY729)&lt;3,ISNUMBER(MATCH(AY729,L_Placeholder,0))),BJ729=1)),"INVALID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CA","")&amp;IF(AND(LEN(BA729)&gt;=2,ISNA(MATCH(BA729,L_Placeholder,0)),TRIM(AB729)=""),"INVALID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")))/(LEN(L_PendNeg)+1)),1,0),1)</f>
        <v>0</v>
      </c>
      <c r="BK729" s="61" t="n">
        <f aca="false">IFERROR(IF(SUMPRODUCT((LEN(BF729)-LEN(SUBSTITUTE(BF729," "&amp;L_PendStrict&amp;" "," ")))/(LEN(L_PendStrict)+1))&gt;SUMPRODUCT((LEN(BF729)-LEN(SUBSTITUTE(BF729," "&amp;L_PendNeg&amp;" "," ")))/(LEN(L_PendNeg)+1)),1,0),1)</f>
        <v>0</v>
      </c>
      <c r="BL729" s="61" t="n">
        <f aca="false">IFERROR(IF(OR(SUMPRODUCT(--ISNUMBER(FIND({"0","1","2","3","4","5","6","7","8","9"},Z729)))&gt;0,SUMPRODUCT(--ISNUMBER(SEARCH({"http","www.","\",".pdf",".jpg",".jpeg",".png",".heic",".xls",".doc",".msg",".eml"},Z729)))&gt;0),1,0),0)</f>
        <v>0</v>
      </c>
    </row>
    <row r="730" customFormat="false" ht="41.25" hidden="false" customHeight="true" outlineLevel="0" collapsed="false">
      <c r="A730" s="57" t="s">
        <v>1455</v>
      </c>
      <c r="B730" s="57" t="s">
        <v>312</v>
      </c>
      <c r="C730" s="57" t="str">
        <f aca="false">Flights!$F$26</f>
        <v>MH0002</v>
      </c>
      <c r="D730" s="58" t="n">
        <f aca="false">Flights!$D$26</f>
        <v>46325</v>
      </c>
      <c r="E730" s="57" t="str">
        <f aca="false">Flights!$G$26&amp;"-"&amp;Flights!$H$26</f>
        <v>KUL-LHR</v>
      </c>
      <c r="F730" s="57" t="str">
        <f aca="false">Flights!$K$26</f>
        <v>BC</v>
      </c>
      <c r="G730" s="57" t="s">
        <v>411</v>
      </c>
      <c r="H730" s="57" t="s">
        <v>369</v>
      </c>
      <c r="I730" s="57" t="s">
        <v>438</v>
      </c>
      <c r="J730" s="57" t="s">
        <v>614</v>
      </c>
      <c r="K730" s="67" t="s">
        <v>440</v>
      </c>
      <c r="L730" s="67" t="s">
        <v>743</v>
      </c>
      <c r="M730" s="67" t="s">
        <v>442</v>
      </c>
      <c r="N730" s="67" t="s">
        <v>374</v>
      </c>
      <c r="O730" s="67" t="s">
        <v>494</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file",IF(BL730=0,"INVALID – evidence needs a traceable reference (number, file name or link)",IF(OR(LEN(AX730)&lt;2,ISNUMBER(MATCH(AX730,L_Placeholder,0))),"INVALID – verifier missing",IF(AX730=AU730,"INVALID – verifier must be someone other than the PIC",IF(BH730=1,"INVALID – result not yet available (awaiting / TBC)",IF(AND(AQ730=1,OR(OR(LEN(AY730)&lt;3,ISNUMBER(MATCH(AY730,L_Placeholder,0))),BJ730=1)),"INVALID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CA","")&amp;IF(AND(LEN(BA730)&gt;=2,ISNA(MATCH(BA730,L_Placeholder,0)),TRIM(AB730)=""),"INVALID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")))/(LEN(L_PendNeg)+1)),1,0),1)</f>
        <v>0</v>
      </c>
      <c r="BK730" s="61" t="n">
        <f aca="false">IFERROR(IF(SUMPRODUCT((LEN(BF730)-LEN(SUBSTITUTE(BF730," "&amp;L_PendStrict&amp;" "," ")))/(LEN(L_PendStrict)+1))&gt;SUMPRODUCT((LEN(BF730)-LEN(SUBSTITUTE(BF730," "&amp;L_PendNeg&amp;" "," ")))/(LEN(L_PendNeg)+1)),1,0),1)</f>
        <v>0</v>
      </c>
      <c r="BL730" s="61" t="n">
        <f aca="false">IFERROR(IF(OR(SUMPRODUCT(--ISNUMBER(FIND({"0","1","2","3","4","5","6","7","8","9"},Z730)))&gt;0,SUMPRODUCT(--ISNUMBER(SEARCH({"http","www.","\",".pdf",".jpg",".jpeg",".png",".heic",".xls",".doc",".msg",".eml"},Z730)))&gt;0),1,0),0)</f>
        <v>0</v>
      </c>
    </row>
    <row r="731" customFormat="false" ht="41.25" hidden="false" customHeight="true" outlineLevel="0" collapsed="false">
      <c r="A731" s="57" t="s">
        <v>1456</v>
      </c>
      <c r="B731" s="57" t="s">
        <v>312</v>
      </c>
      <c r="C731" s="57" t="str">
        <f aca="false">Flights!$F$26</f>
        <v>MH0002</v>
      </c>
      <c r="D731" s="58" t="n">
        <f aca="false">Flights!$D$26</f>
        <v>46325</v>
      </c>
      <c r="E731" s="57" t="str">
        <f aca="false">Flights!$G$26&amp;"-"&amp;Flights!$H$26</f>
        <v>KUL-LHR</v>
      </c>
      <c r="F731" s="57" t="str">
        <f aca="false">Flights!$K$26</f>
        <v>BC</v>
      </c>
      <c r="G731" s="57" t="s">
        <v>411</v>
      </c>
      <c r="H731" s="57" t="s">
        <v>369</v>
      </c>
      <c r="I731" s="57" t="s">
        <v>438</v>
      </c>
      <c r="J731" s="57" t="s">
        <v>617</v>
      </c>
      <c r="K731" s="67" t="s">
        <v>440</v>
      </c>
      <c r="L731" s="67" t="s">
        <v>745</v>
      </c>
      <c r="M731" s="67" t="s">
        <v>442</v>
      </c>
      <c r="N731" s="67" t="s">
        <v>374</v>
      </c>
      <c r="O731" s="67" t="s">
        <v>494</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file",IF(BL731=0,"INVALID – evidence needs a traceable reference (number, file name or link)",IF(OR(LEN(AX731)&lt;2,ISNUMBER(MATCH(AX731,L_Placeholder,0))),"INVALID – verifier missing",IF(AX731=AU731,"INVALID – verifier must be someone other than the PIC",IF(BH731=1,"INVALID – result not yet available (awaiting / TBC)",IF(AND(AQ731=1,OR(OR(LEN(AY731)&lt;3,ISNUMBER(MATCH(AY731,L_Placeholder,0))),BJ731=1)),"INVALID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CA","")&amp;IF(AND(LEN(BA731)&gt;=2,ISNA(MATCH(BA731,L_Placeholder,0)),TRIM(AB731)=""),"INVALID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")))/(LEN(L_PendNeg)+1)),1,0),1)</f>
        <v>0</v>
      </c>
      <c r="BK731" s="61" t="n">
        <f aca="false">IFERROR(IF(SUMPRODUCT((LEN(BF731)-LEN(SUBSTITUTE(BF731," "&amp;L_PendStrict&amp;" "," ")))/(LEN(L_PendStrict)+1))&gt;SUMPRODUCT((LEN(BF731)-LEN(SUBSTITUTE(BF731," "&amp;L_PendNeg&amp;" "," ")))/(LEN(L_PendNeg)+1)),1,0),1)</f>
        <v>0</v>
      </c>
      <c r="BL731" s="61" t="n">
        <f aca="false">IFERROR(IF(OR(SUMPRODUCT(--ISNUMBER(FIND({"0","1","2","3","4","5","6","7","8","9"},Z731)))&gt;0,SUMPRODUCT(--ISNUMBER(SEARCH({"http","www.","\",".pdf",".jpg",".jpeg",".png",".heic",".xls",".doc",".msg",".eml"},Z731)))&gt;0),1,0),0)</f>
        <v>0</v>
      </c>
    </row>
    <row r="732" customFormat="false" ht="39.75" hidden="false" customHeight="true" outlineLevel="0" collapsed="false">
      <c r="A732" s="57" t="s">
        <v>1457</v>
      </c>
      <c r="B732" s="57" t="s">
        <v>312</v>
      </c>
      <c r="C732" s="57" t="str">
        <f aca="false">Flights!$F$26</f>
        <v>MH0002</v>
      </c>
      <c r="D732" s="58" t="n">
        <f aca="false">Flights!$D$26</f>
        <v>46325</v>
      </c>
      <c r="E732" s="57" t="str">
        <f aca="false">Flights!$G$26&amp;"-"&amp;Flights!$H$26</f>
        <v>KUL-LHR</v>
      </c>
      <c r="F732" s="57" t="str">
        <f aca="false">Flights!$K$26</f>
        <v>BC</v>
      </c>
      <c r="G732" s="57" t="s">
        <v>411</v>
      </c>
      <c r="H732" s="57" t="s">
        <v>369</v>
      </c>
      <c r="I732" s="57" t="s">
        <v>620</v>
      </c>
      <c r="J732" s="57" t="s">
        <v>621</v>
      </c>
      <c r="K732" s="67" t="s">
        <v>492</v>
      </c>
      <c r="L732" s="67" t="s">
        <v>747</v>
      </c>
      <c r="M732" s="67" t="s">
        <v>187</v>
      </c>
      <c r="N732" s="67" t="s">
        <v>374</v>
      </c>
      <c r="O732" s="67" t="s">
        <v>623</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file",IF(BL732=0,"INVALID – evidence needs a traceable reference (number, file name or link)",IF(OR(LEN(AX732)&lt;2,ISNUMBER(MATCH(AX732,L_Placeholder,0))),"INVALID – verifier missing",IF(AX732=AU732,"INVALID – verifier must be someone other than the PIC",IF(BH732=1,"INVALID – result not yet available (awaiting / TBC)",IF(AND(AQ732=1,OR(OR(LEN(AY732)&lt;3,ISNUMBER(MATCH(AY732,L_Placeholder,0))),BJ732=1)),"INVALID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CA","")&amp;IF(AND(LEN(BA732)&gt;=2,ISNA(MATCH(BA732,L_Placeholder,0)),TRIM(AB732)=""),"INVALID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")))/(LEN(L_PendNeg)+1)),1,0),1)</f>
        <v>0</v>
      </c>
      <c r="BK732" s="61" t="n">
        <f aca="false">IFERROR(IF(SUMPRODUCT((LEN(BF732)-LEN(SUBSTITUTE(BF732," "&amp;L_PendStrict&amp;" "," ")))/(LEN(L_PendStrict)+1))&gt;SUMPRODUCT((LEN(BF732)-LEN(SUBSTITUTE(BF732," "&amp;L_PendNeg&amp;" "," ")))/(LEN(L_PendNeg)+1)),1,0),1)</f>
        <v>0</v>
      </c>
      <c r="BL732" s="61" t="n">
        <f aca="false">IFERROR(IF(OR(SUMPRODUCT(--ISNUMBER(FIND({"0","1","2","3","4","5","6","7","8","9"},Z732)))&gt;0,SUMPRODUCT(--ISNUMBER(SEARCH({"http","www.","\",".pdf",".jpg",".jpeg",".png",".heic",".xls",".doc",".msg",".eml"},Z732)))&gt;0),1,0),0)</f>
        <v>0</v>
      </c>
    </row>
    <row r="733" customFormat="false" ht="39.75" hidden="false" customHeight="true" outlineLevel="0" collapsed="false">
      <c r="A733" s="57" t="s">
        <v>1458</v>
      </c>
      <c r="B733" s="57" t="s">
        <v>312</v>
      </c>
      <c r="C733" s="57" t="str">
        <f aca="false">Flights!$F$26</f>
        <v>MH0002</v>
      </c>
      <c r="D733" s="58" t="n">
        <f aca="false">Flights!$D$26</f>
        <v>46325</v>
      </c>
      <c r="E733" s="57" t="str">
        <f aca="false">Flights!$G$26&amp;"-"&amp;Flights!$H$26</f>
        <v>KUL-LHR</v>
      </c>
      <c r="F733" s="57" t="str">
        <f aca="false">Flights!$K$26</f>
        <v>BC</v>
      </c>
      <c r="G733" s="57" t="s">
        <v>450</v>
      </c>
      <c r="H733" s="57" t="s">
        <v>451</v>
      </c>
      <c r="I733" s="57" t="s">
        <v>370</v>
      </c>
      <c r="J733" s="57" t="s">
        <v>452</v>
      </c>
      <c r="K733" s="67" t="s">
        <v>417</v>
      </c>
      <c r="L733" s="67" t="s">
        <v>453</v>
      </c>
      <c r="M733" s="67"/>
      <c r="N733" s="67" t="s">
        <v>374</v>
      </c>
      <c r="O733" s="67" t="s">
        <v>454</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file",IF(BL733=0,"INVALID – evidence needs a traceable reference (number, file name or link)",IF(OR(LEN(AX733)&lt;2,ISNUMBER(MATCH(AX733,L_Placeholder,0))),"INVALID – verifier missing",IF(AX733=AU733,"INVALID – verifier must be someone other than the PIC",IF(BH733=1,"INVALID – result not yet available (awaiting / TBC)",IF(AND(AQ733=1,OR(OR(LEN(AY733)&lt;3,ISNUMBER(MATCH(AY733,L_Placeholder,0))),BJ733=1)),"INVALID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CA","")&amp;IF(AND(LEN(BA733)&gt;=2,ISNA(MATCH(BA733,L_Placeholder,0)),TRIM(AB733)=""),"INVALID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IFERROR(IF(OR(SUMPRODUCT(--ISNUMBER(FIND({"0","1","2","3","4","5","6","7","8","9"},Z733)))&gt;0,SUMPRODUCT(--ISNUMBER(SEARCH({"http","www.","\",".pdf",".jpg",".jpeg",".png",".heic",".xls",".doc",".msg",".eml"},Z733)))&gt;0),1,0),0)</f>
        <v>0</v>
      </c>
    </row>
    <row r="734" customFormat="false" ht="39.75" hidden="false" customHeight="true" outlineLevel="0" collapsed="false">
      <c r="A734" s="57" t="s">
        <v>1459</v>
      </c>
      <c r="B734" s="57" t="s">
        <v>312</v>
      </c>
      <c r="C734" s="57" t="str">
        <f aca="false">Flights!$F$26</f>
        <v>MH0002</v>
      </c>
      <c r="D734" s="58" t="n">
        <f aca="false">Flights!$D$26</f>
        <v>46325</v>
      </c>
      <c r="E734" s="57" t="str">
        <f aca="false">Flights!$G$26&amp;"-"&amp;Flights!$H$26</f>
        <v>KUL-LHR</v>
      </c>
      <c r="F734" s="57" t="str">
        <f aca="false">Flights!$K$26</f>
        <v>BC</v>
      </c>
      <c r="G734" s="57" t="s">
        <v>450</v>
      </c>
      <c r="H734" s="57" t="s">
        <v>451</v>
      </c>
      <c r="I734" s="57" t="s">
        <v>419</v>
      </c>
      <c r="J734" s="57" t="s">
        <v>456</v>
      </c>
      <c r="K734" s="67" t="s">
        <v>417</v>
      </c>
      <c r="L734" s="67" t="s">
        <v>453</v>
      </c>
      <c r="M734" s="67"/>
      <c r="N734" s="67" t="s">
        <v>374</v>
      </c>
      <c r="O734" s="67" t="s">
        <v>454</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file",IF(BL734=0,"INVALID – evidence needs a traceable reference (number, file name or link)",IF(OR(LEN(AX734)&lt;2,ISNUMBER(MATCH(AX734,L_Placeholder,0))),"INVALID – verifier missing",IF(AX734=AU734,"INVALID – verifier must be someone other than the PIC",IF(BH734=1,"INVALID – result not yet available (awaiting / TBC)",IF(AND(AQ734=1,OR(OR(LEN(AY734)&lt;3,ISNUMBER(MATCH(AY734,L_Placeholder,0))),BJ734=1)),"INVALID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CA","")&amp;IF(AND(LEN(BA734)&gt;=2,ISNA(MATCH(BA734,L_Placeholder,0)),TRIM(AB734)=""),"INVALID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IFERROR(IF(OR(SUMPRODUCT(--ISNUMBER(FIND({"0","1","2","3","4","5","6","7","8","9"},Z734)))&gt;0,SUMPRODUCT(--ISNUMBER(SEARCH({"http","www.","\",".pdf",".jpg",".jpeg",".png",".heic",".xls",".doc",".msg",".eml"},Z734)))&gt;0),1,0),0)</f>
        <v>0</v>
      </c>
    </row>
    <row r="735" customFormat="false" ht="91.5" hidden="false" customHeight="true" outlineLevel="0" collapsed="false">
      <c r="A735" s="57" t="s">
        <v>1460</v>
      </c>
      <c r="B735" s="57" t="s">
        <v>312</v>
      </c>
      <c r="C735" s="57" t="str">
        <f aca="false">Flights!$F$26</f>
        <v>MH0002</v>
      </c>
      <c r="D735" s="58" t="n">
        <f aca="false">Flights!$D$26</f>
        <v>46325</v>
      </c>
      <c r="E735" s="57" t="str">
        <f aca="false">Flights!$G$26&amp;"-"&amp;Flights!$H$26</f>
        <v>KUL-LHR</v>
      </c>
      <c r="F735" s="57" t="str">
        <f aca="false">Flights!$K$26</f>
        <v>BC</v>
      </c>
      <c r="G735" s="57" t="s">
        <v>450</v>
      </c>
      <c r="H735" s="57" t="s">
        <v>451</v>
      </c>
      <c r="I735" s="57" t="s">
        <v>431</v>
      </c>
      <c r="J735" s="57" t="s">
        <v>458</v>
      </c>
      <c r="K735" s="67" t="s">
        <v>492</v>
      </c>
      <c r="L735" s="67" t="s">
        <v>434</v>
      </c>
      <c r="M735" s="67" t="s">
        <v>717</v>
      </c>
      <c r="N735" s="67" t="s">
        <v>435</v>
      </c>
      <c r="O735" s="67" t="s">
        <v>718</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file",IF(BL735=0,"INVALID – evidence needs a traceable reference (number, file name or link)",IF(OR(LEN(AX735)&lt;2,ISNUMBER(MATCH(AX735,L_Placeholder,0))),"INVALID – verifier missing",IF(AX735=AU735,"INVALID – verifier must be someone other than the PIC",IF(BH735=1,"INVALID – result not yet available (awaiting / TBC)",IF(AND(AQ735=1,OR(OR(LEN(AY735)&lt;3,ISNUMBER(MATCH(AY735,L_Placeholder,0))),BJ735=1)),"INVALID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CA","")&amp;IF(AND(LEN(BA735)&gt;=2,ISNA(MATCH(BA735,L_Placeholder,0)),TRIM(AB735)=""),"INVALID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IFERROR(IF(OR(SUMPRODUCT(--ISNUMBER(FIND({"0","1","2","3","4","5","6","7","8","9"},Z735)))&gt;0,SUMPRODUCT(--ISNUMBER(SEARCH({"http","www.","\",".pdf",".jpg",".jpeg",".png",".heic",".xls",".doc",".msg",".eml"},Z735)))&gt;0),1,0),0)</f>
        <v>0</v>
      </c>
    </row>
    <row r="736" customFormat="false" ht="39.75" hidden="false" customHeight="true" outlineLevel="0" collapsed="false">
      <c r="A736" s="57" t="s">
        <v>1461</v>
      </c>
      <c r="B736" s="57" t="s">
        <v>312</v>
      </c>
      <c r="C736" s="57" t="str">
        <f aca="false">Flights!$F$26</f>
        <v>MH0002</v>
      </c>
      <c r="D736" s="58" t="n">
        <f aca="false">Flights!$D$26</f>
        <v>46325</v>
      </c>
      <c r="E736" s="57" t="str">
        <f aca="false">Flights!$G$26&amp;"-"&amp;Flights!$H$26</f>
        <v>KUL-LHR</v>
      </c>
      <c r="F736" s="57" t="str">
        <f aca="false">Flights!$K$26</f>
        <v>BC</v>
      </c>
      <c r="G736" s="57" t="s">
        <v>450</v>
      </c>
      <c r="H736" s="57" t="s">
        <v>451</v>
      </c>
      <c r="I736" s="57" t="s">
        <v>431</v>
      </c>
      <c r="J736" s="57" t="s">
        <v>752</v>
      </c>
      <c r="K736" s="67" t="s">
        <v>721</v>
      </c>
      <c r="L736" s="67" t="s">
        <v>722</v>
      </c>
      <c r="M736" s="67" t="s">
        <v>187</v>
      </c>
      <c r="N736" s="67" t="s">
        <v>374</v>
      </c>
      <c r="O736" s="67" t="s">
        <v>723</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file",IF(BL736=0,"INVALID – evidence needs a traceable reference (number, file name or link)",IF(OR(LEN(AX736)&lt;2,ISNUMBER(MATCH(AX736,L_Placeholder,0))),"INVALID – verifier missing",IF(AX736=AU736,"INVALID – verifier must be someone other than the PIC",IF(BH736=1,"INVALID – result not yet available (awaiting / TBC)",IF(AND(AQ736=1,OR(OR(LEN(AY736)&lt;3,ISNUMBER(MATCH(AY736,L_Placeholder,0))),BJ736=1)),"INVALID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CA","")&amp;IF(AND(LEN(BA736)&gt;=2,ISNA(MATCH(BA736,L_Placeholder,0)),TRIM(AB736)=""),"INVALID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IFERROR(IF(OR(SUMPRODUCT(--ISNUMBER(FIND({"0","1","2","3","4","5","6","7","8","9"},Z736)))&gt;0,SUMPRODUCT(--ISNUMBER(SEARCH({"http","www.","\",".pdf",".jpg",".jpeg",".png",".heic",".xls",".doc",".msg",".eml"},Z736)))&gt;0),1,0),0)</f>
        <v>0</v>
      </c>
    </row>
    <row r="737" customFormat="false" ht="39.75" hidden="false" customHeight="true" outlineLevel="0" collapsed="false">
      <c r="A737" s="57" t="s">
        <v>1462</v>
      </c>
      <c r="B737" s="57" t="s">
        <v>312</v>
      </c>
      <c r="C737" s="57" t="str">
        <f aca="false">Flights!$F$26</f>
        <v>MH0002</v>
      </c>
      <c r="D737" s="58" t="n">
        <f aca="false">Flights!$D$26</f>
        <v>46325</v>
      </c>
      <c r="E737" s="57" t="str">
        <f aca="false">Flights!$G$26&amp;"-"&amp;Flights!$H$26</f>
        <v>KUL-LHR</v>
      </c>
      <c r="F737" s="57" t="str">
        <f aca="false">Flights!$K$26</f>
        <v>BC</v>
      </c>
      <c r="G737" s="57" t="s">
        <v>450</v>
      </c>
      <c r="H737" s="57" t="s">
        <v>451</v>
      </c>
      <c r="I737" s="57" t="s">
        <v>431</v>
      </c>
      <c r="J737" s="57" t="s">
        <v>634</v>
      </c>
      <c r="K737" s="67" t="s">
        <v>492</v>
      </c>
      <c r="L737" s="67" t="s">
        <v>725</v>
      </c>
      <c r="M737" s="67" t="s">
        <v>187</v>
      </c>
      <c r="N737" s="67" t="s">
        <v>374</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file",IF(BL737=0,"INVALID – evidence needs a traceable reference (number, file name or link)",IF(OR(LEN(AX737)&lt;2,ISNUMBER(MATCH(AX737,L_Placeholder,0))),"INVALID – verifier missing",IF(AX737=AU737,"INVALID – verifier must be someone other than the PIC",IF(BH737=1,"INVALID – result not yet available (awaiting / TBC)",IF(AND(AQ737=1,OR(OR(LEN(AY737)&lt;3,ISNUMBER(MATCH(AY737,L_Placeholder,0))),BJ737=1)),"INVALID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CA","")&amp;IF(AND(LEN(BA737)&gt;=2,ISNA(MATCH(BA737,L_Placeholder,0)),TRIM(AB737)=""),"INVALID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IFERROR(IF(OR(SUMPRODUCT(--ISNUMBER(FIND({"0","1","2","3","4","5","6","7","8","9"},Z737)))&gt;0,SUMPRODUCT(--ISNUMBER(SEARCH({"http","www.","\",".pdf",".jpg",".jpeg",".png",".heic",".xls",".doc",".msg",".eml"},Z737)))&gt;0),1,0),0)</f>
        <v>0</v>
      </c>
    </row>
    <row r="738" customFormat="false" ht="39.75" hidden="false" customHeight="true" outlineLevel="0" collapsed="false">
      <c r="A738" s="57" t="s">
        <v>1463</v>
      </c>
      <c r="B738" s="57" t="s">
        <v>312</v>
      </c>
      <c r="C738" s="57" t="str">
        <f aca="false">Flights!$F$26</f>
        <v>MH0002</v>
      </c>
      <c r="D738" s="58" t="n">
        <f aca="false">Flights!$D$26</f>
        <v>46325</v>
      </c>
      <c r="E738" s="57" t="str">
        <f aca="false">Flights!$G$26&amp;"-"&amp;Flights!$H$26</f>
        <v>KUL-LHR</v>
      </c>
      <c r="F738" s="57" t="str">
        <f aca="false">Flights!$K$26</f>
        <v>BC</v>
      </c>
      <c r="G738" s="57" t="s">
        <v>450</v>
      </c>
      <c r="H738" s="57" t="s">
        <v>451</v>
      </c>
      <c r="I738" s="57" t="s">
        <v>490</v>
      </c>
      <c r="J738" s="57" t="s">
        <v>528</v>
      </c>
      <c r="K738" s="67" t="s">
        <v>492</v>
      </c>
      <c r="L738" s="67" t="s">
        <v>727</v>
      </c>
      <c r="M738" s="67" t="s">
        <v>442</v>
      </c>
      <c r="N738" s="67" t="s">
        <v>374</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file",IF(BL738=0,"INVALID – evidence needs a traceable reference (number, file name or link)",IF(OR(LEN(AX738)&lt;2,ISNUMBER(MATCH(AX738,L_Placeholder,0))),"INVALID – verifier missing",IF(AX738=AU738,"INVALID – verifier must be someone other than the PIC",IF(BH738=1,"INVALID – result not yet available (awaiting / TBC)",IF(AND(AQ738=1,OR(OR(LEN(AY738)&lt;3,ISNUMBER(MATCH(AY738,L_Placeholder,0))),BJ738=1)),"INVALID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CA","")&amp;IF(AND(LEN(BA738)&gt;=2,ISNA(MATCH(BA738,L_Placeholder,0)),TRIM(AB738)=""),"INVALID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IFERROR(IF(OR(SUMPRODUCT(--ISNUMBER(FIND({"0","1","2","3","4","5","6","7","8","9"},Z738)))&gt;0,SUMPRODUCT(--ISNUMBER(SEARCH({"http","www.","\",".pdf",".jpg",".jpeg",".png",".heic",".xls",".doc",".msg",".eml"},Z738)))&gt;0),1,0),0)</f>
        <v>0</v>
      </c>
    </row>
    <row r="739" customFormat="false" ht="39.75" hidden="false" customHeight="true" outlineLevel="0" collapsed="false">
      <c r="A739" s="57" t="s">
        <v>1464</v>
      </c>
      <c r="B739" s="57" t="s">
        <v>312</v>
      </c>
      <c r="C739" s="57" t="str">
        <f aca="false">Flights!$F$26</f>
        <v>MH0002</v>
      </c>
      <c r="D739" s="58" t="n">
        <f aca="false">Flights!$D$26</f>
        <v>46325</v>
      </c>
      <c r="E739" s="57" t="str">
        <f aca="false">Flights!$G$26&amp;"-"&amp;Flights!$H$26</f>
        <v>KUL-LHR</v>
      </c>
      <c r="F739" s="57" t="str">
        <f aca="false">Flights!$K$26</f>
        <v>BC</v>
      </c>
      <c r="G739" s="57" t="s">
        <v>450</v>
      </c>
      <c r="H739" s="57" t="s">
        <v>451</v>
      </c>
      <c r="I739" s="57" t="s">
        <v>490</v>
      </c>
      <c r="J739" s="57" t="s">
        <v>530</v>
      </c>
      <c r="K739" s="67" t="s">
        <v>492</v>
      </c>
      <c r="L739" s="67" t="s">
        <v>729</v>
      </c>
      <c r="M739" s="67" t="s">
        <v>442</v>
      </c>
      <c r="N739" s="67" t="s">
        <v>374</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file",IF(BL739=0,"INVALID – evidence needs a traceable reference (number, file name or link)",IF(OR(LEN(AX739)&lt;2,ISNUMBER(MATCH(AX739,L_Placeholder,0))),"INVALID – verifier missing",IF(AX739=AU739,"INVALID – verifier must be someone other than the PIC",IF(BH739=1,"INVALID – result not yet available (awaiting / TBC)",IF(AND(AQ739=1,OR(OR(LEN(AY739)&lt;3,ISNUMBER(MATCH(AY739,L_Placeholder,0))),BJ739=1)),"INVALID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CA","")&amp;IF(AND(LEN(BA739)&gt;=2,ISNA(MATCH(BA739,L_Placeholder,0)),TRIM(AB739)=""),"INVALID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IFERROR(IF(OR(SUMPRODUCT(--ISNUMBER(FIND({"0","1","2","3","4","5","6","7","8","9"},Z739)))&gt;0,SUMPRODUCT(--ISNUMBER(SEARCH({"http","www.","\",".pdf",".jpg",".jpeg",".png",".heic",".xls",".doc",".msg",".eml"},Z739)))&gt;0),1,0),0)</f>
        <v>0</v>
      </c>
    </row>
    <row r="740" customFormat="false" ht="39.75" hidden="false" customHeight="true" outlineLevel="0" collapsed="false">
      <c r="A740" s="57" t="s">
        <v>1465</v>
      </c>
      <c r="B740" s="57" t="s">
        <v>312</v>
      </c>
      <c r="C740" s="57" t="str">
        <f aca="false">Flights!$F$26</f>
        <v>MH0002</v>
      </c>
      <c r="D740" s="58" t="n">
        <f aca="false">Flights!$D$26</f>
        <v>46325</v>
      </c>
      <c r="E740" s="57" t="str">
        <f aca="false">Flights!$G$26&amp;"-"&amp;Flights!$H$26</f>
        <v>KUL-LHR</v>
      </c>
      <c r="F740" s="57" t="str">
        <f aca="false">Flights!$K$26</f>
        <v>BC</v>
      </c>
      <c r="G740" s="57" t="s">
        <v>450</v>
      </c>
      <c r="H740" s="57" t="s">
        <v>451</v>
      </c>
      <c r="I740" s="57" t="s">
        <v>490</v>
      </c>
      <c r="J740" s="57" t="s">
        <v>532</v>
      </c>
      <c r="K740" s="67" t="s">
        <v>492</v>
      </c>
      <c r="L740" s="67" t="s">
        <v>731</v>
      </c>
      <c r="M740" s="67" t="s">
        <v>442</v>
      </c>
      <c r="N740" s="67" t="s">
        <v>374</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file",IF(BL740=0,"INVALID – evidence needs a traceable reference (number, file name or link)",IF(OR(LEN(AX740)&lt;2,ISNUMBER(MATCH(AX740,L_Placeholder,0))),"INVALID – verifier missing",IF(AX740=AU740,"INVALID – verifier must be someone other than the PIC",IF(BH740=1,"INVALID – result not yet available (awaiting / TBC)",IF(AND(AQ740=1,OR(OR(LEN(AY740)&lt;3,ISNUMBER(MATCH(AY740,L_Placeholder,0))),BJ740=1)),"INVALID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CA","")&amp;IF(AND(LEN(BA740)&gt;=2,ISNA(MATCH(BA740,L_Placeholder,0)),TRIM(AB740)=""),"INVALID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IFERROR(IF(OR(SUMPRODUCT(--ISNUMBER(FIND({"0","1","2","3","4","5","6","7","8","9"},Z740)))&gt;0,SUMPRODUCT(--ISNUMBER(SEARCH({"http","www.","\",".pdf",".jpg",".jpeg",".png",".heic",".xls",".doc",".msg",".eml"},Z740)))&gt;0),1,0),0)</f>
        <v>0</v>
      </c>
    </row>
    <row r="741" customFormat="false" ht="39.75" hidden="false" customHeight="true" outlineLevel="0" collapsed="false">
      <c r="A741" s="57" t="s">
        <v>1466</v>
      </c>
      <c r="B741" s="57" t="s">
        <v>312</v>
      </c>
      <c r="C741" s="57" t="str">
        <f aca="false">Flights!$F$26</f>
        <v>MH0002</v>
      </c>
      <c r="D741" s="58" t="n">
        <f aca="false">Flights!$D$26</f>
        <v>46325</v>
      </c>
      <c r="E741" s="57" t="str">
        <f aca="false">Flights!$G$26&amp;"-"&amp;Flights!$H$26</f>
        <v>KUL-LHR</v>
      </c>
      <c r="F741" s="57" t="str">
        <f aca="false">Flights!$K$26</f>
        <v>BC</v>
      </c>
      <c r="G741" s="57" t="s">
        <v>450</v>
      </c>
      <c r="H741" s="57" t="s">
        <v>451</v>
      </c>
      <c r="I741" s="57" t="s">
        <v>490</v>
      </c>
      <c r="J741" s="57" t="s">
        <v>534</v>
      </c>
      <c r="K741" s="67" t="s">
        <v>492</v>
      </c>
      <c r="L741" s="67" t="s">
        <v>733</v>
      </c>
      <c r="M741" s="67" t="s">
        <v>442</v>
      </c>
      <c r="N741" s="67" t="s">
        <v>374</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file",IF(BL741=0,"INVALID – evidence needs a traceable reference (number, file name or link)",IF(OR(LEN(AX741)&lt;2,ISNUMBER(MATCH(AX741,L_Placeholder,0))),"INVALID – verifier missing",IF(AX741=AU741,"INVALID – verifier must be someone other than the PIC",IF(BH741=1,"INVALID – result not yet available (awaiting / TBC)",IF(AND(AQ741=1,OR(OR(LEN(AY741)&lt;3,ISNUMBER(MATCH(AY741,L_Placeholder,0))),BJ741=1)),"INVALID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CA","")&amp;IF(AND(LEN(BA741)&gt;=2,ISNA(MATCH(BA741,L_Placeholder,0)),TRIM(AB741)=""),"INVALID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IFERROR(IF(OR(SUMPRODUCT(--ISNUMBER(FIND({"0","1","2","3","4","5","6","7","8","9"},Z741)))&gt;0,SUMPRODUCT(--ISNUMBER(SEARCH({"http","www.","\",".pdf",".jpg",".jpeg",".png",".heic",".xls",".doc",".msg",".eml"},Z741)))&gt;0),1,0),0)</f>
        <v>0</v>
      </c>
    </row>
    <row r="742" customFormat="false" ht="39.75" hidden="false" customHeight="true" outlineLevel="0" collapsed="false">
      <c r="A742" s="57" t="s">
        <v>1467</v>
      </c>
      <c r="B742" s="57" t="s">
        <v>312</v>
      </c>
      <c r="C742" s="57" t="str">
        <f aca="false">Flights!$F$26</f>
        <v>MH0002</v>
      </c>
      <c r="D742" s="58" t="n">
        <f aca="false">Flights!$D$26</f>
        <v>46325</v>
      </c>
      <c r="E742" s="57" t="str">
        <f aca="false">Flights!$G$26&amp;"-"&amp;Flights!$H$26</f>
        <v>KUL-LHR</v>
      </c>
      <c r="F742" s="57" t="str">
        <f aca="false">Flights!$K$26</f>
        <v>BC</v>
      </c>
      <c r="G742" s="57" t="s">
        <v>450</v>
      </c>
      <c r="H742" s="57" t="s">
        <v>451</v>
      </c>
      <c r="I742" s="57" t="s">
        <v>490</v>
      </c>
      <c r="J742" s="57" t="s">
        <v>537</v>
      </c>
      <c r="K742" s="67" t="s">
        <v>492</v>
      </c>
      <c r="L742" s="67" t="s">
        <v>735</v>
      </c>
      <c r="M742" s="67" t="s">
        <v>442</v>
      </c>
      <c r="N742" s="67" t="s">
        <v>374</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file",IF(BL742=0,"INVALID – evidence needs a traceable reference (number, file name or link)",IF(OR(LEN(AX742)&lt;2,ISNUMBER(MATCH(AX742,L_Placeholder,0))),"INVALID – verifier missing",IF(AX742=AU742,"INVALID – verifier must be someone other than the PIC",IF(BH742=1,"INVALID – result not yet available (awaiting / TBC)",IF(AND(AQ742=1,OR(OR(LEN(AY742)&lt;3,ISNUMBER(MATCH(AY742,L_Placeholder,0))),BJ742=1)),"INVALID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CA","")&amp;IF(AND(LEN(BA742)&gt;=2,ISNA(MATCH(BA742,L_Placeholder,0)),TRIM(AB742)=""),"INVALID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IFERROR(IF(OR(SUMPRODUCT(--ISNUMBER(FIND({"0","1","2","3","4","5","6","7","8","9"},Z742)))&gt;0,SUMPRODUCT(--ISNUMBER(SEARCH({"http","www.","\",".pdf",".jpg",".jpeg",".png",".heic",".xls",".doc",".msg",".eml"},Z742)))&gt;0),1,0),0)</f>
        <v>0</v>
      </c>
    </row>
    <row r="743" customFormat="false" ht="39.75" hidden="false" customHeight="true" outlineLevel="0" collapsed="false">
      <c r="A743" s="57" t="s">
        <v>1468</v>
      </c>
      <c r="B743" s="57" t="s">
        <v>312</v>
      </c>
      <c r="C743" s="57" t="str">
        <f aca="false">Flights!$F$26</f>
        <v>MH0002</v>
      </c>
      <c r="D743" s="58" t="n">
        <f aca="false">Flights!$D$26</f>
        <v>46325</v>
      </c>
      <c r="E743" s="57" t="str">
        <f aca="false">Flights!$G$26&amp;"-"&amp;Flights!$H$26</f>
        <v>KUL-LHR</v>
      </c>
      <c r="F743" s="57" t="str">
        <f aca="false">Flights!$K$26</f>
        <v>BC</v>
      </c>
      <c r="G743" s="57" t="s">
        <v>450</v>
      </c>
      <c r="H743" s="57" t="s">
        <v>451</v>
      </c>
      <c r="I743" s="57" t="s">
        <v>490</v>
      </c>
      <c r="J743" s="57" t="s">
        <v>539</v>
      </c>
      <c r="K743" s="67" t="s">
        <v>607</v>
      </c>
      <c r="L743" s="67" t="s">
        <v>737</v>
      </c>
      <c r="M743" s="67" t="s">
        <v>442</v>
      </c>
      <c r="N743" s="67" t="s">
        <v>374</v>
      </c>
      <c r="O743" s="67" t="s">
        <v>540</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file",IF(BL743=0,"INVALID – evidence needs a traceable reference (number, file name or link)",IF(OR(LEN(AX743)&lt;2,ISNUMBER(MATCH(AX743,L_Placeholder,0))),"INVALID – verifier missing",IF(AX743=AU743,"INVALID – verifier must be someone other than the PIC",IF(BH743=1,"INVALID – result not yet available (awaiting / TBC)",IF(AND(AQ743=1,OR(OR(LEN(AY743)&lt;3,ISNUMBER(MATCH(AY743,L_Placeholder,0))),BJ743=1)),"INVALID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CA","")&amp;IF(AND(LEN(BA743)&gt;=2,ISNA(MATCH(BA743,L_Placeholder,0)),TRIM(AB743)=""),"INVALID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IFERROR(IF(OR(SUMPRODUCT(--ISNUMBER(FIND({"0","1","2","3","4","5","6","7","8","9"},Z743)))&gt;0,SUMPRODUCT(--ISNUMBER(SEARCH({"http","www.","\",".pdf",".jpg",".jpeg",".png",".heic",".xls",".doc",".msg",".eml"},Z743)))&gt;0),1,0),0)</f>
        <v>0</v>
      </c>
    </row>
    <row r="744" customFormat="false" ht="39.75" hidden="false" customHeight="true" outlineLevel="0" collapsed="false">
      <c r="A744" s="57" t="s">
        <v>1469</v>
      </c>
      <c r="B744" s="57" t="s">
        <v>312</v>
      </c>
      <c r="C744" s="57" t="str">
        <f aca="false">Flights!$F$26</f>
        <v>MH0002</v>
      </c>
      <c r="D744" s="58" t="n">
        <f aca="false">Flights!$D$26</f>
        <v>46325</v>
      </c>
      <c r="E744" s="57" t="str">
        <f aca="false">Flights!$G$26&amp;"-"&amp;Flights!$H$26</f>
        <v>KUL-LHR</v>
      </c>
      <c r="F744" s="57" t="str">
        <f aca="false">Flights!$K$26</f>
        <v>BC</v>
      </c>
      <c r="G744" s="57" t="s">
        <v>450</v>
      </c>
      <c r="H744" s="57" t="s">
        <v>451</v>
      </c>
      <c r="I744" s="57" t="s">
        <v>490</v>
      </c>
      <c r="J744" s="57" t="s">
        <v>542</v>
      </c>
      <c r="K744" s="67" t="s">
        <v>492</v>
      </c>
      <c r="L744" s="67" t="s">
        <v>739</v>
      </c>
      <c r="M744" s="67" t="s">
        <v>442</v>
      </c>
      <c r="N744" s="67" t="s">
        <v>374</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file",IF(BL744=0,"INVALID – evidence needs a traceable reference (number, file name or link)",IF(OR(LEN(AX744)&lt;2,ISNUMBER(MATCH(AX744,L_Placeholder,0))),"INVALID – verifier missing",IF(AX744=AU744,"INVALID – verifier must be someone other than the PIC",IF(BH744=1,"INVALID – result not yet available (awaiting / TBC)",IF(AND(AQ744=1,OR(OR(LEN(AY744)&lt;3,ISNUMBER(MATCH(AY744,L_Placeholder,0))),BJ744=1)),"INVALID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CA","")&amp;IF(AND(LEN(BA744)&gt;=2,ISNA(MATCH(BA744,L_Placeholder,0)),TRIM(AB744)=""),"INVALID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IFERROR(IF(OR(SUMPRODUCT(--ISNUMBER(FIND({"0","1","2","3","4","5","6","7","8","9"},Z744)))&gt;0,SUMPRODUCT(--ISNUMBER(SEARCH({"http","www.","\",".pdf",".jpg",".jpeg",".png",".heic",".xls",".doc",".msg",".eml"},Z744)))&gt;0),1,0),0)</f>
        <v>0</v>
      </c>
    </row>
    <row r="745" customFormat="false" ht="39.75" hidden="false" customHeight="true" outlineLevel="0" collapsed="false">
      <c r="A745" s="57" t="s">
        <v>1470</v>
      </c>
      <c r="B745" s="57" t="s">
        <v>312</v>
      </c>
      <c r="C745" s="57" t="str">
        <f aca="false">Flights!$F$26</f>
        <v>MH0002</v>
      </c>
      <c r="D745" s="58" t="n">
        <f aca="false">Flights!$D$26</f>
        <v>46325</v>
      </c>
      <c r="E745" s="57" t="str">
        <f aca="false">Flights!$G$26&amp;"-"&amp;Flights!$H$26</f>
        <v>KUL-LHR</v>
      </c>
      <c r="F745" s="57" t="str">
        <f aca="false">Flights!$K$26</f>
        <v>BC</v>
      </c>
      <c r="G745" s="57" t="s">
        <v>450</v>
      </c>
      <c r="H745" s="57" t="s">
        <v>451</v>
      </c>
      <c r="I745" s="57" t="s">
        <v>438</v>
      </c>
      <c r="J745" s="57" t="s">
        <v>544</v>
      </c>
      <c r="K745" s="67" t="s">
        <v>440</v>
      </c>
      <c r="L745" s="67" t="s">
        <v>741</v>
      </c>
      <c r="M745" s="67" t="s">
        <v>442</v>
      </c>
      <c r="N745" s="67" t="s">
        <v>374</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file",IF(BL745=0,"INVALID – evidence needs a traceable reference (number, file name or link)",IF(OR(LEN(AX745)&lt;2,ISNUMBER(MATCH(AX745,L_Placeholder,0))),"INVALID – verifier missing",IF(AX745=AU745,"INVALID – verifier must be someone other than the PIC",IF(BH745=1,"INVALID – result not yet available (awaiting / TBC)",IF(AND(AQ745=1,OR(OR(LEN(AY745)&lt;3,ISNUMBER(MATCH(AY745,L_Placeholder,0))),BJ745=1)),"INVALID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CA","")&amp;IF(AND(LEN(BA745)&gt;=2,ISNA(MATCH(BA745,L_Placeholder,0)),TRIM(AB745)=""),"INVALID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IFERROR(IF(OR(SUMPRODUCT(--ISNUMBER(FIND({"0","1","2","3","4","5","6","7","8","9"},Z745)))&gt;0,SUMPRODUCT(--ISNUMBER(SEARCH({"http","www.","\",".pdf",".jpg",".jpeg",".png",".heic",".xls",".doc",".msg",".eml"},Z745)))&gt;0),1,0),0)</f>
        <v>0</v>
      </c>
    </row>
    <row r="746" customFormat="false" ht="39.75" hidden="false" customHeight="true" outlineLevel="0" collapsed="false">
      <c r="A746" s="57" t="s">
        <v>1471</v>
      </c>
      <c r="B746" s="57" t="s">
        <v>312</v>
      </c>
      <c r="C746" s="57" t="str">
        <f aca="false">Flights!$F$26</f>
        <v>MH0002</v>
      </c>
      <c r="D746" s="58" t="n">
        <f aca="false">Flights!$D$26</f>
        <v>46325</v>
      </c>
      <c r="E746" s="57" t="str">
        <f aca="false">Flights!$G$26&amp;"-"&amp;Flights!$H$26</f>
        <v>KUL-LHR</v>
      </c>
      <c r="F746" s="57" t="str">
        <f aca="false">Flights!$K$26</f>
        <v>BC</v>
      </c>
      <c r="G746" s="57" t="s">
        <v>450</v>
      </c>
      <c r="H746" s="57" t="s">
        <v>451</v>
      </c>
      <c r="I746" s="57" t="s">
        <v>438</v>
      </c>
      <c r="J746" s="57" t="s">
        <v>644</v>
      </c>
      <c r="K746" s="67" t="s">
        <v>440</v>
      </c>
      <c r="L746" s="67" t="s">
        <v>743</v>
      </c>
      <c r="M746" s="67" t="s">
        <v>442</v>
      </c>
      <c r="N746" s="67" t="s">
        <v>374</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file",IF(BL746=0,"INVALID – evidence needs a traceable reference (number, file name or link)",IF(OR(LEN(AX746)&lt;2,ISNUMBER(MATCH(AX746,L_Placeholder,0))),"INVALID – verifier missing",IF(AX746=AU746,"INVALID – verifier must be someone other than the PIC",IF(BH746=1,"INVALID – result not yet available (awaiting / TBC)",IF(AND(AQ746=1,OR(OR(LEN(AY746)&lt;3,ISNUMBER(MATCH(AY746,L_Placeholder,0))),BJ746=1)),"INVALID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CA","")&amp;IF(AND(LEN(BA746)&gt;=2,ISNA(MATCH(BA746,L_Placeholder,0)),TRIM(AB746)=""),"INVALID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IFERROR(IF(OR(SUMPRODUCT(--ISNUMBER(FIND({"0","1","2","3","4","5","6","7","8","9"},Z746)))&gt;0,SUMPRODUCT(--ISNUMBER(SEARCH({"http","www.","\",".pdf",".jpg",".jpeg",".png",".heic",".xls",".doc",".msg",".eml"},Z746)))&gt;0),1,0),0)</f>
        <v>0</v>
      </c>
    </row>
    <row r="747" customFormat="false" ht="39.75" hidden="false" customHeight="true" outlineLevel="0" collapsed="false">
      <c r="A747" s="57" t="s">
        <v>1472</v>
      </c>
      <c r="B747" s="57" t="s">
        <v>312</v>
      </c>
      <c r="C747" s="57" t="str">
        <f aca="false">Flights!$F$26</f>
        <v>MH0002</v>
      </c>
      <c r="D747" s="58" t="n">
        <f aca="false">Flights!$D$26</f>
        <v>46325</v>
      </c>
      <c r="E747" s="57" t="str">
        <f aca="false">Flights!$G$26&amp;"-"&amp;Flights!$H$26</f>
        <v>KUL-LHR</v>
      </c>
      <c r="F747" s="57" t="str">
        <f aca="false">Flights!$K$26</f>
        <v>BC</v>
      </c>
      <c r="G747" s="57" t="s">
        <v>450</v>
      </c>
      <c r="H747" s="57" t="s">
        <v>451</v>
      </c>
      <c r="I747" s="57" t="s">
        <v>438</v>
      </c>
      <c r="J747" s="57" t="s">
        <v>646</v>
      </c>
      <c r="K747" s="67" t="s">
        <v>440</v>
      </c>
      <c r="L747" s="67" t="s">
        <v>745</v>
      </c>
      <c r="M747" s="67" t="s">
        <v>442</v>
      </c>
      <c r="N747" s="67" t="s">
        <v>374</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file",IF(BL747=0,"INVALID – evidence needs a traceable reference (number, file name or link)",IF(OR(LEN(AX747)&lt;2,ISNUMBER(MATCH(AX747,L_Placeholder,0))),"INVALID – verifier missing",IF(AX747=AU747,"INVALID – verifier must be someone other than the PIC",IF(BH747=1,"INVALID – result not yet available (awaiting / TBC)",IF(AND(AQ747=1,OR(OR(LEN(AY747)&lt;3,ISNUMBER(MATCH(AY747,L_Placeholder,0))),BJ747=1)),"INVALID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CA","")&amp;IF(AND(LEN(BA747)&gt;=2,ISNA(MATCH(BA747,L_Placeholder,0)),TRIM(AB747)=""),"INVALID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IFERROR(IF(OR(SUMPRODUCT(--ISNUMBER(FIND({"0","1","2","3","4","5","6","7","8","9"},Z747)))&gt;0,SUMPRODUCT(--ISNUMBER(SEARCH({"http","www.","\",".pdf",".jpg",".jpeg",".png",".heic",".xls",".doc",".msg",".eml"},Z747)))&gt;0),1,0),0)</f>
        <v>0</v>
      </c>
    </row>
    <row r="748" customFormat="false" ht="39.75" hidden="false" customHeight="true" outlineLevel="0" collapsed="false">
      <c r="A748" s="57" t="s">
        <v>1473</v>
      </c>
      <c r="B748" s="57" t="s">
        <v>312</v>
      </c>
      <c r="C748" s="57" t="str">
        <f aca="false">Flights!$F$26</f>
        <v>MH0002</v>
      </c>
      <c r="D748" s="58" t="n">
        <f aca="false">Flights!$D$26</f>
        <v>46325</v>
      </c>
      <c r="E748" s="57" t="str">
        <f aca="false">Flights!$G$26&amp;"-"&amp;Flights!$H$26</f>
        <v>KUL-LHR</v>
      </c>
      <c r="F748" s="57" t="str">
        <f aca="false">Flights!$K$26</f>
        <v>BC</v>
      </c>
      <c r="G748" s="57" t="s">
        <v>450</v>
      </c>
      <c r="H748" s="57" t="s">
        <v>451</v>
      </c>
      <c r="I748" s="57" t="s">
        <v>620</v>
      </c>
      <c r="J748" s="57" t="s">
        <v>648</v>
      </c>
      <c r="K748" s="67" t="s">
        <v>492</v>
      </c>
      <c r="L748" s="67" t="s">
        <v>747</v>
      </c>
      <c r="M748" s="67" t="s">
        <v>187</v>
      </c>
      <c r="N748" s="67" t="s">
        <v>374</v>
      </c>
      <c r="O748" s="67" t="s">
        <v>623</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file",IF(BL748=0,"INVALID – evidence needs a traceable reference (number, file name or link)",IF(OR(LEN(AX748)&lt;2,ISNUMBER(MATCH(AX748,L_Placeholder,0))),"INVALID – verifier missing",IF(AX748=AU748,"INVALID – verifier must be someone other than the PIC",IF(BH748=1,"INVALID – result not yet available (awaiting / TBC)",IF(AND(AQ748=1,OR(OR(LEN(AY748)&lt;3,ISNUMBER(MATCH(AY748,L_Placeholder,0))),BJ748=1)),"INVALID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CA","")&amp;IF(AND(LEN(BA748)&gt;=2,ISNA(MATCH(BA748,L_Placeholder,0)),TRIM(AB748)=""),"INVALID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IFERROR(IF(OR(SUMPRODUCT(--ISNUMBER(FIND({"0","1","2","3","4","5","6","7","8","9"},Z748)))&gt;0,SUMPRODUCT(--ISNUMBER(SEARCH({"http","www.","\",".pdf",".jpg",".jpeg",".png",".heic",".xls",".doc",".msg",".eml"},Z748)))&gt;0),1,0),0)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396</v>
      </c>
    </row>
    <row r="2" customFormat="false" ht="54" hidden="false" customHeight="true" outlineLevel="0" collapsed="false">
      <c r="C2" s="55" t="s">
        <v>1474</v>
      </c>
      <c r="D2" s="55"/>
      <c r="E2" s="55"/>
      <c r="F2" s="55"/>
      <c r="G2" s="55"/>
      <c r="H2" s="55"/>
      <c r="I2" s="55"/>
    </row>
    <row r="4" customFormat="false" ht="42" hidden="false" customHeight="true" outlineLevel="0" collapsed="false">
      <c r="A4" s="56" t="s">
        <v>137</v>
      </c>
      <c r="B4" s="56" t="s">
        <v>140</v>
      </c>
      <c r="C4" s="56" t="s">
        <v>108</v>
      </c>
      <c r="D4" s="56" t="s">
        <v>109</v>
      </c>
      <c r="E4" s="56" t="s">
        <v>111</v>
      </c>
      <c r="F4" s="56" t="s">
        <v>1475</v>
      </c>
      <c r="G4" s="56" t="s">
        <v>1476</v>
      </c>
      <c r="H4" s="56" t="s">
        <v>1477</v>
      </c>
      <c r="I4" s="56" t="s">
        <v>1478</v>
      </c>
      <c r="J4" s="56" t="s">
        <v>1479</v>
      </c>
      <c r="K4" s="56" t="s">
        <v>1480</v>
      </c>
      <c r="L4" s="56" t="s">
        <v>1481</v>
      </c>
      <c r="M4" s="56" t="s">
        <v>1482</v>
      </c>
      <c r="N4" s="56" t="s">
        <v>1483</v>
      </c>
      <c r="O4" s="56" t="s">
        <v>1484</v>
      </c>
      <c r="P4" s="56" t="s">
        <v>1485</v>
      </c>
      <c r="Q4" s="56" t="s">
        <v>1486</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FIND({"0","1","2","3","4","5","6","7","8","9"},I5)))&gt;0,SUMPRODUCT(--ISNUMBER(SEARCH({"http","www.","\",".pdf",".jpg",".jpeg",".png",".heic",".xls",".doc",".msg",".eml"},I5)))&gt;0),NO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FIND({"0","1","2","3","4","5","6","7","8","9"},N5)))&gt;0,SUMPRODUCT(--ISNUMBER(SEARCH({"http","www.","\",".pdf",".jpg",".jpeg",".png",".heic",".xls",".doc",".msg",".eml"},N5)))&gt;0),NO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 "&amp;L_PendNeg&amp;" "," ")))/(LEN(L_PendNeg)+1)))),"ON FILE","OUTSTANDING"),"OUTSTANDING")</f>
        <v>OUTSTANDING</v>
      </c>
      <c r="P5" s="73" t="n">
        <f aca="false">(J5="OUTSTANDING")+(O5="OUTSTANDING")</f>
        <v>2</v>
      </c>
      <c r="Q5" s="57" t="s">
        <v>1487</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FIND({"0","1","2","3","4","5","6","7","8","9"},I6)))&gt;0,SUMPRODUCT(--ISNUMBER(SEARCH({"http","www.","\",".pdf",".jpg",".jpeg",".png",".heic",".xls",".doc",".msg",".eml"},I6)))&gt;0),NO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FIND({"0","1","2","3","4","5","6","7","8","9"},N6)))&gt;0,SUMPRODUCT(--ISNUMBER(SEARCH({"http","www.","\",".pdf",".jpg",".jpeg",".png",".heic",".xls",".doc",".msg",".eml"},N6)))&gt;0),NO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 "&amp;L_PendNeg&amp;" "," ")))/(LEN(L_PendNeg)+1)))),"ON FILE","OUTSTANDING"),"OUTSTANDING")</f>
        <v>OUTSTANDING</v>
      </c>
      <c r="P6" s="73" t="n">
        <f aca="false">(J6="OUTSTANDING")+(O6="OUTSTANDING")</f>
        <v>2</v>
      </c>
      <c r="Q6" s="57" t="s">
        <v>1487</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FIND({"0","1","2","3","4","5","6","7","8","9"},I7)))&gt;0,SUMPRODUCT(--ISNUMBER(SEARCH({"http","www.","\",".pdf",".jpg",".jpeg",".png",".heic",".xls",".doc",".msg",".eml"},I7)))&gt;0),NO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FIND({"0","1","2","3","4","5","6","7","8","9"},N7)))&gt;0,SUMPRODUCT(--ISNUMBER(SEARCH({"http","www.","\",".pdf",".jpg",".jpeg",".png",".heic",".xls",".doc",".msg",".eml"},N7)))&gt;0),NO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 "&amp;L_PendNeg&amp;" "," ")))/(LEN(L_PendNeg)+1)))),"ON FILE","OUTSTANDING"),"OUTSTANDING")</f>
        <v>OUTSTANDING</v>
      </c>
      <c r="P7" s="73" t="n">
        <f aca="false">(J7="OUTSTANDING")+(O7="OUTSTANDING")</f>
        <v>2</v>
      </c>
      <c r="Q7" s="57" t="s">
        <v>1487</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FIND({"0","1","2","3","4","5","6","7","8","9"},I8)))&gt;0,SUMPRODUCT(--ISNUMBER(SEARCH({"http","www.","\",".pdf",".jpg",".jpeg",".png",".heic",".xls",".doc",".msg",".eml"},I8)))&gt;0),NO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FIND({"0","1","2","3","4","5","6","7","8","9"},N8)))&gt;0,SUMPRODUCT(--ISNUMBER(SEARCH({"http","www.","\",".pdf",".jpg",".jpeg",".png",".heic",".xls",".doc",".msg",".eml"},N8)))&gt;0),NO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 "&amp;L_PendNeg&amp;" "," ")))/(LEN(L_PendNeg)+1)))),"ON FILE","OUTSTANDING"),"OUTSTANDING")</f>
        <v>OUTSTANDING</v>
      </c>
      <c r="P8" s="73" t="n">
        <f aca="false">(J8="OUTSTANDING")+(O8="OUTSTANDING")</f>
        <v>2</v>
      </c>
      <c r="Q8" s="57" t="s">
        <v>1487</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FIND({"0","1","2","3","4","5","6","7","8","9"},I9)))&gt;0,SUMPRODUCT(--ISNUMBER(SEARCH({"http","www.","\",".pdf",".jpg",".jpeg",".png",".heic",".xls",".doc",".msg",".eml"},I9)))&gt;0),NO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FIND({"0","1","2","3","4","5","6","7","8","9"},N9)))&gt;0,SUMPRODUCT(--ISNUMBER(SEARCH({"http","www.","\",".pdf",".jpg",".jpeg",".png",".heic",".xls",".doc",".msg",".eml"},N9)))&gt;0),NO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 "&amp;L_PendNeg&amp;" "," ")))/(LEN(L_PendNeg)+1)))),"ON FILE","OUTSTANDING"),"OUTSTANDING")</f>
        <v>OUTSTANDING</v>
      </c>
      <c r="P9" s="73" t="n">
        <f aca="false">(J9="OUTSTANDING")+(O9="OUTSTANDING")</f>
        <v>2</v>
      </c>
      <c r="Q9" s="57" t="s">
        <v>1487</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FIND({"0","1","2","3","4","5","6","7","8","9"},I10)))&gt;0,SUMPRODUCT(--ISNUMBER(SEARCH({"http","www.","\",".pdf",".jpg",".jpeg",".png",".heic",".xls",".doc",".msg",".eml"},I10)))&gt;0),NO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FIND({"0","1","2","3","4","5","6","7","8","9"},N10)))&gt;0,SUMPRODUCT(--ISNUMBER(SEARCH({"http","www.","\",".pdf",".jpg",".jpeg",".png",".heic",".xls",".doc",".msg",".eml"},N10)))&gt;0),NO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 "&amp;L_PendNeg&amp;" "," ")))/(LEN(L_PendNeg)+1)))),"ON FILE","OUTSTANDING"),"OUTSTANDING")</f>
        <v>OUTSTANDING</v>
      </c>
      <c r="P10" s="73" t="n">
        <f aca="false">(J10="OUTSTANDING")+(O10="OUTSTANDING")</f>
        <v>2</v>
      </c>
      <c r="Q10" s="57" t="s">
        <v>1487</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FIND({"0","1","2","3","4","5","6","7","8","9"},I11)))&gt;0,SUMPRODUCT(--ISNUMBER(SEARCH({"http","www.","\",".pdf",".jpg",".jpeg",".png",".heic",".xls",".doc",".msg",".eml"},I11)))&gt;0),NO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FIND({"0","1","2","3","4","5","6","7","8","9"},N11)))&gt;0,SUMPRODUCT(--ISNUMBER(SEARCH({"http","www.","\",".pdf",".jpg",".jpeg",".png",".heic",".xls",".doc",".msg",".eml"},N11)))&gt;0),NO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 "&amp;L_PendNeg&amp;" "," ")))/(LEN(L_PendNeg)+1)))),"ON FILE","OUTSTANDING"),"OUTSTANDING")</f>
        <v>OUTSTANDING</v>
      </c>
      <c r="P11" s="73" t="n">
        <f aca="false">(J11="OUTSTANDING")+(O11="OUTSTANDING")</f>
        <v>2</v>
      </c>
      <c r="Q11" s="57" t="s">
        <v>1487</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FIND({"0","1","2","3","4","5","6","7","8","9"},I12)))&gt;0,SUMPRODUCT(--ISNUMBER(SEARCH({"http","www.","\",".pdf",".jpg",".jpeg",".png",".heic",".xls",".doc",".msg",".eml"},I12)))&gt;0),NO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FIND({"0","1","2","3","4","5","6","7","8","9"},N12)))&gt;0,SUMPRODUCT(--ISNUMBER(SEARCH({"http","www.","\",".pdf",".jpg",".jpeg",".png",".heic",".xls",".doc",".msg",".eml"},N12)))&gt;0),NO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 "&amp;L_PendNeg&amp;" "," ")))/(LEN(L_PendNeg)+1)))),"ON FILE","OUTSTANDING"),"OUTSTANDING")</f>
        <v>OUTSTANDING</v>
      </c>
      <c r="P12" s="73" t="n">
        <f aca="false">(J12="OUTSTANDING")+(O12="OUTSTANDING")</f>
        <v>2</v>
      </c>
      <c r="Q12" s="57" t="s">
        <v>1487</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FIND({"0","1","2","3","4","5","6","7","8","9"},I13)))&gt;0,SUMPRODUCT(--ISNUMBER(SEARCH({"http","www.","\",".pdf",".jpg",".jpeg",".png",".heic",".xls",".doc",".msg",".eml"},I13)))&gt;0),NO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FIND({"0","1","2","3","4","5","6","7","8","9"},N13)))&gt;0,SUMPRODUCT(--ISNUMBER(SEARCH({"http","www.","\",".pdf",".jpg",".jpeg",".png",".heic",".xls",".doc",".msg",".eml"},N13)))&gt;0),NO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 "&amp;L_PendNeg&amp;" "," ")))/(LEN(L_PendNeg)+1)))),"ON FILE","OUTSTANDING"),"OUTSTANDING")</f>
        <v>OUTSTANDING</v>
      </c>
      <c r="P13" s="73" t="n">
        <f aca="false">(J13="OUTSTANDING")+(O13="OUTSTANDING")</f>
        <v>2</v>
      </c>
      <c r="Q13" s="57" t="s">
        <v>1487</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FIND({"0","1","2","3","4","5","6","7","8","9"},I14)))&gt;0,SUMPRODUCT(--ISNUMBER(SEARCH({"http","www.","\",".pdf",".jpg",".jpeg",".png",".heic",".xls",".doc",".msg",".eml"},I14)))&gt;0),NO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FIND({"0","1","2","3","4","5","6","7","8","9"},N14)))&gt;0,SUMPRODUCT(--ISNUMBER(SEARCH({"http","www.","\",".pdf",".jpg",".jpeg",".png",".heic",".xls",".doc",".msg",".eml"},N14)))&gt;0),NO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 "&amp;L_PendNeg&amp;" "," ")))/(LEN(L_PendNeg)+1)))),"ON FILE","OUTSTANDING"),"OUTSTANDING")</f>
        <v>OUTSTANDING</v>
      </c>
      <c r="P14" s="73" t="n">
        <f aca="false">(J14="OUTSTANDING")+(O14="OUTSTANDING")</f>
        <v>2</v>
      </c>
      <c r="Q14" s="57" t="s">
        <v>1487</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FIND({"0","1","2","3","4","5","6","7","8","9"},I15)))&gt;0,SUMPRODUCT(--ISNUMBER(SEARCH({"http","www.","\",".pdf",".jpg",".jpeg",".png",".heic",".xls",".doc",".msg",".eml"},I15)))&gt;0),NO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FIND({"0","1","2","3","4","5","6","7","8","9"},N15)))&gt;0,SUMPRODUCT(--ISNUMBER(SEARCH({"http","www.","\",".pdf",".jpg",".jpeg",".png",".heic",".xls",".doc",".msg",".eml"},N15)))&gt;0),NO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 "&amp;L_PendNeg&amp;" "," ")))/(LEN(L_PendNeg)+1)))),"ON FILE","OUTSTANDING"),"OUTSTANDING")</f>
        <v>OUTSTANDING</v>
      </c>
      <c r="P15" s="73" t="n">
        <f aca="false">(J15="OUTSTANDING")+(O15="OUTSTANDING")</f>
        <v>2</v>
      </c>
      <c r="Q15" s="57" t="s">
        <v>1488</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FIND({"0","1","2","3","4","5","6","7","8","9"},I16)))&gt;0,SUMPRODUCT(--ISNUMBER(SEARCH({"http","www.","\",".pdf",".jpg",".jpeg",".png",".heic",".xls",".doc",".msg",".eml"},I16)))&gt;0),NO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FIND({"0","1","2","3","4","5","6","7","8","9"},N16)))&gt;0,SUMPRODUCT(--ISNUMBER(SEARCH({"http","www.","\",".pdf",".jpg",".jpeg",".png",".heic",".xls",".doc",".msg",".eml"},N16)))&gt;0),NO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 "&amp;L_PendNeg&amp;" "," ")))/(LEN(L_PendNeg)+1)))),"ON FILE","OUTSTANDING"),"OUTSTANDING")</f>
        <v>OUTSTANDING</v>
      </c>
      <c r="P16" s="73" t="n">
        <f aca="false">(J16="OUTSTANDING")+(O16="OUTSTANDING")</f>
        <v>2</v>
      </c>
      <c r="Q16" s="57" t="s">
        <v>1487</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FIND({"0","1","2","3","4","5","6","7","8","9"},I17)))&gt;0,SUMPRODUCT(--ISNUMBER(SEARCH({"http","www.","\",".pdf",".jpg",".jpeg",".png",".heic",".xls",".doc",".msg",".eml"},I17)))&gt;0),NO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FIND({"0","1","2","3","4","5","6","7","8","9"},N17)))&gt;0,SUMPRODUCT(--ISNUMBER(SEARCH({"http","www.","\",".pdf",".jpg",".jpeg",".png",".heic",".xls",".doc",".msg",".eml"},N17)))&gt;0),NO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 "&amp;L_PendNeg&amp;" "," ")))/(LEN(L_PendNeg)+1)))),"ON FILE","OUTSTANDING"),"OUTSTANDING")</f>
        <v>OUTSTANDING</v>
      </c>
      <c r="P17" s="73" t="n">
        <f aca="false">(J17="OUTSTANDING")+(O17="OUTSTANDING")</f>
        <v>2</v>
      </c>
      <c r="Q17" s="57" t="s">
        <v>1487</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FIND({"0","1","2","3","4","5","6","7","8","9"},I18)))&gt;0,SUMPRODUCT(--ISNUMBER(SEARCH({"http","www.","\",".pdf",".jpg",".jpeg",".png",".heic",".xls",".doc",".msg",".eml"},I18)))&gt;0),NO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FIND({"0","1","2","3","4","5","6","7","8","9"},N18)))&gt;0,SUMPRODUCT(--ISNUMBER(SEARCH({"http","www.","\",".pdf",".jpg",".jpeg",".png",".heic",".xls",".doc",".msg",".eml"},N18)))&gt;0),NO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 "&amp;L_PendNeg&amp;" "," ")))/(LEN(L_PendNeg)+1)))),"ON FILE","OUTSTANDING"),"OUTSTANDING")</f>
        <v>OUTSTANDING</v>
      </c>
      <c r="P18" s="73" t="n">
        <f aca="false">(J18="OUTSTANDING")+(O18="OUTSTANDING")</f>
        <v>2</v>
      </c>
      <c r="Q18" s="57" t="s">
        <v>1487</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FIND({"0","1","2","3","4","5","6","7","8","9"},I19)))&gt;0,SUMPRODUCT(--ISNUMBER(SEARCH({"http","www.","\",".pdf",".jpg",".jpeg",".png",".heic",".xls",".doc",".msg",".eml"},I19)))&gt;0),NO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FIND({"0","1","2","3","4","5","6","7","8","9"},N19)))&gt;0,SUMPRODUCT(--ISNUMBER(SEARCH({"http","www.","\",".pdf",".jpg",".jpeg",".png",".heic",".xls",".doc",".msg",".eml"},N19)))&gt;0),NO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 "&amp;L_PendNeg&amp;" "," ")))/(LEN(L_PendNeg)+1)))),"ON FILE","OUTSTANDING"),"OUTSTANDING")</f>
        <v>OUTSTANDING</v>
      </c>
      <c r="P19" s="73" t="n">
        <f aca="false">(J19="OUTSTANDING")+(O19="OUTSTANDING")</f>
        <v>2</v>
      </c>
      <c r="Q19" s="57" t="s">
        <v>1487</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FIND({"0","1","2","3","4","5","6","7","8","9"},I20)))&gt;0,SUMPRODUCT(--ISNUMBER(SEARCH({"http","www.","\",".pdf",".jpg",".jpeg",".png",".heic",".xls",".doc",".msg",".eml"},I20)))&gt;0),NO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FIND({"0","1","2","3","4","5","6","7","8","9"},N20)))&gt;0,SUMPRODUCT(--ISNUMBER(SEARCH({"http","www.","\",".pdf",".jpg",".jpeg",".png",".heic",".xls",".doc",".msg",".eml"},N20)))&gt;0),NO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 "&amp;L_PendNeg&amp;" "," ")))/(LEN(L_PendNeg)+1)))),"ON FILE","OUTSTANDING"),"OUTSTANDING")</f>
        <v>OUTSTANDING</v>
      </c>
      <c r="P20" s="73" t="n">
        <f aca="false">(J20="OUTSTANDING")+(O20="OUTSTANDING")</f>
        <v>2</v>
      </c>
      <c r="Q20" s="57" t="s">
        <v>1487</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FIND({"0","1","2","3","4","5","6","7","8","9"},I21)))&gt;0,SUMPRODUCT(--ISNUMBER(SEARCH({"http","www.","\",".pdf",".jpg",".jpeg",".png",".heic",".xls",".doc",".msg",".eml"},I21)))&gt;0),NO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FIND({"0","1","2","3","4","5","6","7","8","9"},N21)))&gt;0,SUMPRODUCT(--ISNUMBER(SEARCH({"http","www.","\",".pdf",".jpg",".jpeg",".png",".heic",".xls",".doc",".msg",".eml"},N21)))&gt;0),NO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 "&amp;L_PendNeg&amp;" "," ")))/(LEN(L_PendNeg)+1)))),"ON FILE","OUTSTANDING"),"OUTSTANDING")</f>
        <v>OUTSTANDING</v>
      </c>
      <c r="P21" s="73" t="n">
        <f aca="false">(J21="OUTSTANDING")+(O21="OUTSTANDING")</f>
        <v>2</v>
      </c>
      <c r="Q21" s="57" t="s">
        <v>1487</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FIND({"0","1","2","3","4","5","6","7","8","9"},I22)))&gt;0,SUMPRODUCT(--ISNUMBER(SEARCH({"http","www.","\",".pdf",".jpg",".jpeg",".png",".heic",".xls",".doc",".msg",".eml"},I22)))&gt;0),NO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FIND({"0","1","2","3","4","5","6","7","8","9"},N22)))&gt;0,SUMPRODUCT(--ISNUMBER(SEARCH({"http","www.","\",".pdf",".jpg",".jpeg",".png",".heic",".xls",".doc",".msg",".eml"},N22)))&gt;0),NO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 "&amp;L_PendNeg&amp;" "," ")))/(LEN(L_PendNeg)+1)))),"ON FILE","OUTSTANDING"),"OUTSTANDING")</f>
        <v>OUTSTANDING</v>
      </c>
      <c r="P22" s="73" t="n">
        <f aca="false">(J22="OUTSTANDING")+(O22="OUTSTANDING")</f>
        <v>2</v>
      </c>
      <c r="Q22" s="57" t="s">
        <v>1487</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FIND({"0","1","2","3","4","5","6","7","8","9"},I23)))&gt;0,SUMPRODUCT(--ISNUMBER(SEARCH({"http","www.","\",".pdf",".jpg",".jpeg",".png",".heic",".xls",".doc",".msg",".eml"},I23)))&gt;0),NO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FIND({"0","1","2","3","4","5","6","7","8","9"},N23)))&gt;0,SUMPRODUCT(--ISNUMBER(SEARCH({"http","www.","\",".pdf",".jpg",".jpeg",".png",".heic",".xls",".doc",".msg",".eml"},N23)))&gt;0),NO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 "&amp;L_PendNeg&amp;" "," ")))/(LEN(L_PendNeg)+1)))),"ON FILE","OUTSTANDING"),"OUTSTANDING")</f>
        <v>OUTSTANDING</v>
      </c>
      <c r="P23" s="73" t="n">
        <f aca="false">(J23="OUTSTANDING")+(O23="OUTSTANDING")</f>
        <v>2</v>
      </c>
      <c r="Q23" s="57" t="s">
        <v>1487</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FIND({"0","1","2","3","4","5","6","7","8","9"},I24)))&gt;0,SUMPRODUCT(--ISNUMBER(SEARCH({"http","www.","\",".pdf",".jpg",".jpeg",".png",".heic",".xls",".doc",".msg",".eml"},I24)))&gt;0),NO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FIND({"0","1","2","3","4","5","6","7","8","9"},N24)))&gt;0,SUMPRODUCT(--ISNUMBER(SEARCH({"http","www.","\",".pdf",".jpg",".jpeg",".png",".heic",".xls",".doc",".msg",".eml"},N24)))&gt;0),NO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 "&amp;L_PendNeg&amp;" "," ")))/(LEN(L_PendNeg)+1)))),"ON FILE","OUTSTANDING"),"OUTSTANDING")</f>
        <v>OUTSTANDING</v>
      </c>
      <c r="P24" s="73" t="n">
        <f aca="false">(J24="OUTSTANDING")+(O24="OUTSTANDING")</f>
        <v>2</v>
      </c>
      <c r="Q24" s="57" t="s">
        <v>1487</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FIND({"0","1","2","3","4","5","6","7","8","9"},I25)))&gt;0,SUMPRODUCT(--ISNUMBER(SEARCH({"http","www.","\",".pdf",".jpg",".jpeg",".png",".heic",".xls",".doc",".msg",".eml"},I25)))&gt;0),NO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FIND({"0","1","2","3","4","5","6","7","8","9"},N25)))&gt;0,SUMPRODUCT(--ISNUMBER(SEARCH({"http","www.","\",".pdf",".jpg",".jpeg",".png",".heic",".xls",".doc",".msg",".eml"},N25)))&gt;0),NO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 "&amp;L_PendNeg&amp;" "," ")))/(LEN(L_PendNeg)+1)))),"ON FILE","OUTSTANDING"),"OUTSTANDING")</f>
        <v>OUTSTANDING</v>
      </c>
      <c r="P25" s="73" t="n">
        <f aca="false">(J25="OUTSTANDING")+(O25="OUTSTANDING")</f>
        <v>2</v>
      </c>
      <c r="Q25" s="57" t="s">
        <v>1488</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FIND({"0","1","2","3","4","5","6","7","8","9"},I26)))&gt;0,SUMPRODUCT(--ISNUMBER(SEARCH({"http","www.","\",".pdf",".jpg",".jpeg",".png",".heic",".xls",".doc",".msg",".eml"},I26)))&gt;0),NO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FIND({"0","1","2","3","4","5","6","7","8","9"},N26)))&gt;0,SUMPRODUCT(--ISNUMBER(SEARCH({"http","www.","\",".pdf",".jpg",".jpeg",".png",".heic",".xls",".doc",".msg",".eml"},N26)))&gt;0),NO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"&amp;L_PendStrict&amp;" "," ")))/(LEN(L_PendStrict)+1))&gt;SUMPRODUCT((LEN("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")-LEN(SUBSTITUTE("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 "&amp;L_PendNeg&amp;" "," ")))/(LEN(L_PendNeg)+1)))),"ON FILE","OUTSTANDING"),"OUTSTANDING")</f>
        <v>OUTSTANDING</v>
      </c>
      <c r="P26" s="73" t="n">
        <f aca="false">(J26="OUTSTANDING")+(O26="OUTSTANDING")</f>
        <v>2</v>
      </c>
      <c r="Q26" s="57" t="s">
        <v>1487</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1489</v>
      </c>
    </row>
    <row r="2" customFormat="false" ht="28.5" hidden="false" customHeight="true" outlineLevel="0" collapsed="false">
      <c r="A2" s="55" t="s">
        <v>1490</v>
      </c>
      <c r="B2" s="55"/>
      <c r="C2" s="55"/>
      <c r="D2" s="55"/>
      <c r="E2" s="55"/>
      <c r="F2" s="55"/>
      <c r="G2" s="55"/>
      <c r="H2" s="55"/>
      <c r="I2" s="55"/>
    </row>
    <row r="4" customFormat="false" ht="31.5" hidden="false" customHeight="true" outlineLevel="0" collapsed="false">
      <c r="A4" s="56" t="s">
        <v>121</v>
      </c>
      <c r="B4" s="56" t="s">
        <v>1491</v>
      </c>
      <c r="C4" s="56" t="s">
        <v>1492</v>
      </c>
      <c r="D4" s="56" t="s">
        <v>1493</v>
      </c>
      <c r="E4" s="56" t="s">
        <v>1494</v>
      </c>
      <c r="F4" s="56" t="s">
        <v>1495</v>
      </c>
      <c r="G4" s="56" t="s">
        <v>1496</v>
      </c>
      <c r="H4" s="56" t="s">
        <v>1497</v>
      </c>
      <c r="I4" s="56" t="s">
        <v>1498</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1499</v>
      </c>
    </row>
    <row r="2" customFormat="false" ht="41.25" hidden="false" customHeight="true" outlineLevel="0" collapsed="false">
      <c r="C2" s="55" t="s">
        <v>1500</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1501</v>
      </c>
      <c r="I4" s="56" t="s">
        <v>1502</v>
      </c>
      <c r="J4" s="56" t="s">
        <v>1503</v>
      </c>
      <c r="K4" s="56" t="s">
        <v>1504</v>
      </c>
      <c r="L4" s="56" t="s">
        <v>324</v>
      </c>
      <c r="M4" s="56" t="s">
        <v>1505</v>
      </c>
      <c r="N4" s="56" t="s">
        <v>1506</v>
      </c>
    </row>
    <row r="5" customFormat="false" ht="40.5" hidden="false" customHeight="true" outlineLevel="0" collapsed="false">
      <c r="A5" s="57" t="s">
        <v>183</v>
      </c>
      <c r="B5" s="57" t="s">
        <v>185</v>
      </c>
      <c r="C5" s="58" t="n">
        <v>46303</v>
      </c>
      <c r="D5" s="57" t="s">
        <v>1507</v>
      </c>
      <c r="E5" s="57" t="s">
        <v>188</v>
      </c>
      <c r="F5" s="57" t="s">
        <v>189</v>
      </c>
      <c r="G5" s="57" t="s">
        <v>431</v>
      </c>
      <c r="H5" s="57" t="s">
        <v>1508</v>
      </c>
      <c r="I5" s="57" t="s">
        <v>433</v>
      </c>
      <c r="J5" s="57"/>
      <c r="K5" s="57" t="s">
        <v>186</v>
      </c>
      <c r="L5" s="74" t="s">
        <v>435</v>
      </c>
      <c r="M5" s="57" t="s">
        <v>436</v>
      </c>
      <c r="N5" s="57" t="s">
        <v>434</v>
      </c>
    </row>
    <row r="6" customFormat="false" ht="27.75" hidden="false" customHeight="true" outlineLevel="0" collapsed="false">
      <c r="A6" s="57" t="s">
        <v>183</v>
      </c>
      <c r="B6" s="57" t="s">
        <v>185</v>
      </c>
      <c r="C6" s="58" t="n">
        <v>46303</v>
      </c>
      <c r="D6" s="57" t="s">
        <v>1507</v>
      </c>
      <c r="E6" s="57" t="s">
        <v>188</v>
      </c>
      <c r="F6" s="57" t="s">
        <v>189</v>
      </c>
      <c r="G6" s="57" t="s">
        <v>438</v>
      </c>
      <c r="H6" s="57" t="s">
        <v>1509</v>
      </c>
      <c r="I6" s="57" t="s">
        <v>440</v>
      </c>
      <c r="J6" s="57"/>
      <c r="K6" s="57" t="s">
        <v>442</v>
      </c>
      <c r="L6" s="57" t="s">
        <v>374</v>
      </c>
      <c r="M6" s="57"/>
      <c r="N6" s="57" t="s">
        <v>441</v>
      </c>
    </row>
    <row r="7" customFormat="false" ht="52.5" hidden="false" customHeight="true" outlineLevel="0" collapsed="false">
      <c r="A7" s="57" t="s">
        <v>183</v>
      </c>
      <c r="B7" s="57" t="s">
        <v>185</v>
      </c>
      <c r="C7" s="58" t="n">
        <v>46303</v>
      </c>
      <c r="D7" s="57" t="s">
        <v>1507</v>
      </c>
      <c r="E7" s="57" t="s">
        <v>188</v>
      </c>
      <c r="F7" s="57" t="s">
        <v>189</v>
      </c>
      <c r="G7" s="57" t="s">
        <v>438</v>
      </c>
      <c r="H7" s="57" t="s">
        <v>1510</v>
      </c>
      <c r="I7" s="57" t="s">
        <v>440</v>
      </c>
      <c r="J7" s="57" t="s">
        <v>1511</v>
      </c>
      <c r="K7" s="57" t="s">
        <v>442</v>
      </c>
      <c r="L7" s="57" t="s">
        <v>374</v>
      </c>
      <c r="M7" s="57" t="s">
        <v>463</v>
      </c>
      <c r="N7" s="57" t="s">
        <v>447</v>
      </c>
    </row>
    <row r="8" customFormat="false" ht="27.75" hidden="false" customHeight="true" outlineLevel="0" collapsed="false">
      <c r="A8" s="57" t="s">
        <v>198</v>
      </c>
      <c r="B8" s="57" t="s">
        <v>200</v>
      </c>
      <c r="C8" s="58" t="n">
        <v>46304</v>
      </c>
      <c r="D8" s="57" t="s">
        <v>1512</v>
      </c>
      <c r="E8" s="57" t="s">
        <v>202</v>
      </c>
      <c r="F8" s="57" t="s">
        <v>203</v>
      </c>
      <c r="G8" s="57" t="s">
        <v>431</v>
      </c>
      <c r="H8" s="57" t="s">
        <v>1513</v>
      </c>
      <c r="I8" s="57" t="s">
        <v>486</v>
      </c>
      <c r="J8" s="57"/>
      <c r="K8" s="57" t="s">
        <v>442</v>
      </c>
      <c r="L8" s="57" t="s">
        <v>374</v>
      </c>
      <c r="M8" s="57" t="s">
        <v>526</v>
      </c>
      <c r="N8" s="57" t="s">
        <v>487</v>
      </c>
    </row>
    <row r="9" customFormat="false" ht="27.75" hidden="false" customHeight="true" outlineLevel="0" collapsed="false">
      <c r="A9" s="57" t="s">
        <v>198</v>
      </c>
      <c r="B9" s="57" t="s">
        <v>200</v>
      </c>
      <c r="C9" s="58" t="n">
        <v>46304</v>
      </c>
      <c r="D9" s="57" t="s">
        <v>1512</v>
      </c>
      <c r="E9" s="57" t="s">
        <v>202</v>
      </c>
      <c r="F9" s="57" t="s">
        <v>203</v>
      </c>
      <c r="G9" s="57" t="s">
        <v>490</v>
      </c>
      <c r="H9" s="57" t="s">
        <v>1514</v>
      </c>
      <c r="I9" s="57" t="s">
        <v>492</v>
      </c>
      <c r="J9" s="57"/>
      <c r="K9" s="57" t="s">
        <v>442</v>
      </c>
      <c r="L9" s="57" t="s">
        <v>374</v>
      </c>
      <c r="M9" s="57"/>
      <c r="N9" s="57" t="s">
        <v>493</v>
      </c>
    </row>
    <row r="10" customFormat="false" ht="27.75" hidden="false" customHeight="true" outlineLevel="0" collapsed="false">
      <c r="A10" s="57" t="s">
        <v>198</v>
      </c>
      <c r="B10" s="57" t="s">
        <v>200</v>
      </c>
      <c r="C10" s="58" t="n">
        <v>46304</v>
      </c>
      <c r="D10" s="57" t="s">
        <v>1512</v>
      </c>
      <c r="E10" s="57" t="s">
        <v>202</v>
      </c>
      <c r="F10" s="57" t="s">
        <v>203</v>
      </c>
      <c r="G10" s="57" t="s">
        <v>490</v>
      </c>
      <c r="H10" s="57" t="s">
        <v>1515</v>
      </c>
      <c r="I10" s="57" t="s">
        <v>492</v>
      </c>
      <c r="J10" s="57"/>
      <c r="K10" s="57" t="s">
        <v>442</v>
      </c>
      <c r="L10" s="57" t="s">
        <v>374</v>
      </c>
      <c r="M10" s="57"/>
      <c r="N10" s="57" t="s">
        <v>497</v>
      </c>
    </row>
    <row r="11" customFormat="false" ht="27.75" hidden="false" customHeight="true" outlineLevel="0" collapsed="false">
      <c r="A11" s="57" t="s">
        <v>198</v>
      </c>
      <c r="B11" s="57" t="s">
        <v>200</v>
      </c>
      <c r="C11" s="58" t="n">
        <v>46304</v>
      </c>
      <c r="D11" s="57" t="s">
        <v>1512</v>
      </c>
      <c r="E11" s="57" t="s">
        <v>202</v>
      </c>
      <c r="F11" s="57" t="s">
        <v>203</v>
      </c>
      <c r="G11" s="57" t="s">
        <v>490</v>
      </c>
      <c r="H11" s="57" t="s">
        <v>1516</v>
      </c>
      <c r="I11" s="57" t="s">
        <v>492</v>
      </c>
      <c r="J11" s="57"/>
      <c r="K11" s="57" t="s">
        <v>442</v>
      </c>
      <c r="L11" s="57" t="s">
        <v>374</v>
      </c>
      <c r="M11" s="57"/>
      <c r="N11" s="57" t="s">
        <v>500</v>
      </c>
    </row>
    <row r="12" customFormat="false" ht="65.25" hidden="false" customHeight="true" outlineLevel="0" collapsed="false">
      <c r="A12" s="57" t="s">
        <v>198</v>
      </c>
      <c r="B12" s="57" t="s">
        <v>200</v>
      </c>
      <c r="C12" s="58" t="n">
        <v>46304</v>
      </c>
      <c r="D12" s="57" t="s">
        <v>1512</v>
      </c>
      <c r="E12" s="57" t="s">
        <v>202</v>
      </c>
      <c r="F12" s="57" t="s">
        <v>203</v>
      </c>
      <c r="G12" s="57" t="s">
        <v>490</v>
      </c>
      <c r="H12" s="57" t="s">
        <v>1517</v>
      </c>
      <c r="I12" s="57" t="s">
        <v>492</v>
      </c>
      <c r="J12" s="57"/>
      <c r="K12" s="57" t="s">
        <v>442</v>
      </c>
      <c r="L12" s="74" t="s">
        <v>435</v>
      </c>
      <c r="M12" s="57" t="s">
        <v>535</v>
      </c>
      <c r="N12" s="57" t="s">
        <v>503</v>
      </c>
    </row>
    <row r="13" customFormat="false" ht="65.25" hidden="false" customHeight="true" outlineLevel="0" collapsed="false">
      <c r="A13" s="57" t="s">
        <v>198</v>
      </c>
      <c r="B13" s="57" t="s">
        <v>200</v>
      </c>
      <c r="C13" s="58" t="n">
        <v>46304</v>
      </c>
      <c r="D13" s="57" t="s">
        <v>1512</v>
      </c>
      <c r="E13" s="57" t="s">
        <v>202</v>
      </c>
      <c r="F13" s="57" t="s">
        <v>203</v>
      </c>
      <c r="G13" s="57" t="s">
        <v>490</v>
      </c>
      <c r="H13" s="57" t="s">
        <v>1518</v>
      </c>
      <c r="I13" s="57" t="s">
        <v>492</v>
      </c>
      <c r="J13" s="57"/>
      <c r="K13" s="57" t="s">
        <v>442</v>
      </c>
      <c r="L13" s="74" t="s">
        <v>435</v>
      </c>
      <c r="M13" s="57" t="s">
        <v>535</v>
      </c>
      <c r="N13" s="57" t="s">
        <v>507</v>
      </c>
    </row>
    <row r="14" customFormat="false" ht="27.75" hidden="false" customHeight="true" outlineLevel="0" collapsed="false">
      <c r="A14" s="57" t="s">
        <v>198</v>
      </c>
      <c r="B14" s="57" t="s">
        <v>200</v>
      </c>
      <c r="C14" s="58" t="n">
        <v>46304</v>
      </c>
      <c r="D14" s="57" t="s">
        <v>1512</v>
      </c>
      <c r="E14" s="57" t="s">
        <v>202</v>
      </c>
      <c r="F14" s="57" t="s">
        <v>203</v>
      </c>
      <c r="G14" s="57" t="s">
        <v>490</v>
      </c>
      <c r="H14" s="57" t="s">
        <v>1519</v>
      </c>
      <c r="I14" s="57" t="s">
        <v>510</v>
      </c>
      <c r="J14" s="57"/>
      <c r="K14" s="57" t="s">
        <v>442</v>
      </c>
      <c r="L14" s="57" t="s">
        <v>374</v>
      </c>
      <c r="M14" s="57" t="s">
        <v>540</v>
      </c>
      <c r="N14" s="57" t="s">
        <v>511</v>
      </c>
    </row>
    <row r="15" customFormat="false" ht="27.75" hidden="false" customHeight="true" outlineLevel="0" collapsed="false">
      <c r="A15" s="57" t="s">
        <v>198</v>
      </c>
      <c r="B15" s="57" t="s">
        <v>200</v>
      </c>
      <c r="C15" s="58" t="n">
        <v>46304</v>
      </c>
      <c r="D15" s="57" t="s">
        <v>1512</v>
      </c>
      <c r="E15" s="57" t="s">
        <v>202</v>
      </c>
      <c r="F15" s="57" t="s">
        <v>203</v>
      </c>
      <c r="G15" s="57" t="s">
        <v>490</v>
      </c>
      <c r="H15" s="57" t="s">
        <v>1520</v>
      </c>
      <c r="I15" s="57" t="s">
        <v>492</v>
      </c>
      <c r="J15" s="57"/>
      <c r="K15" s="57" t="s">
        <v>442</v>
      </c>
      <c r="L15" s="57" t="s">
        <v>374</v>
      </c>
      <c r="M15" s="57"/>
      <c r="N15" s="57" t="s">
        <v>515</v>
      </c>
    </row>
    <row r="16" customFormat="false" ht="27.75" hidden="false" customHeight="true" outlineLevel="0" collapsed="false">
      <c r="A16" s="57" t="s">
        <v>198</v>
      </c>
      <c r="B16" s="57" t="s">
        <v>200</v>
      </c>
      <c r="C16" s="58" t="n">
        <v>46304</v>
      </c>
      <c r="D16" s="57" t="s">
        <v>1512</v>
      </c>
      <c r="E16" s="57" t="s">
        <v>202</v>
      </c>
      <c r="F16" s="57" t="s">
        <v>203</v>
      </c>
      <c r="G16" s="57" t="s">
        <v>438</v>
      </c>
      <c r="H16" s="57" t="s">
        <v>1521</v>
      </c>
      <c r="I16" s="57" t="s">
        <v>440</v>
      </c>
      <c r="J16" s="57"/>
      <c r="K16" s="57" t="s">
        <v>442</v>
      </c>
      <c r="L16" s="57" t="s">
        <v>374</v>
      </c>
      <c r="M16" s="57"/>
      <c r="N16" s="57" t="s">
        <v>518</v>
      </c>
    </row>
    <row r="17" customFormat="false" ht="27.75" hidden="false" customHeight="true" outlineLevel="0" collapsed="false">
      <c r="A17" s="57" t="s">
        <v>198</v>
      </c>
      <c r="B17" s="57" t="s">
        <v>200</v>
      </c>
      <c r="C17" s="58" t="n">
        <v>46304</v>
      </c>
      <c r="D17" s="57" t="s">
        <v>1512</v>
      </c>
      <c r="E17" s="57" t="s">
        <v>202</v>
      </c>
      <c r="F17" s="57" t="s">
        <v>203</v>
      </c>
      <c r="G17" s="57" t="s">
        <v>438</v>
      </c>
      <c r="H17" s="57" t="s">
        <v>1522</v>
      </c>
      <c r="I17" s="57" t="s">
        <v>440</v>
      </c>
      <c r="J17" s="57"/>
      <c r="K17" s="57" t="s">
        <v>442</v>
      </c>
      <c r="L17" s="57" t="s">
        <v>374</v>
      </c>
      <c r="M17" s="57"/>
      <c r="N17" s="57" t="s">
        <v>521</v>
      </c>
    </row>
    <row r="18" customFormat="false" ht="27.75" hidden="false" customHeight="true" outlineLevel="0" collapsed="false">
      <c r="A18" s="57" t="s">
        <v>212</v>
      </c>
      <c r="B18" s="57" t="s">
        <v>214</v>
      </c>
      <c r="C18" s="58" t="n">
        <v>46305</v>
      </c>
      <c r="D18" s="57" t="s">
        <v>1523</v>
      </c>
      <c r="E18" s="57" t="s">
        <v>188</v>
      </c>
      <c r="F18" s="57" t="s">
        <v>215</v>
      </c>
      <c r="G18" s="57" t="s">
        <v>438</v>
      </c>
      <c r="H18" s="57" t="s">
        <v>1509</v>
      </c>
      <c r="I18" s="57" t="s">
        <v>440</v>
      </c>
      <c r="J18" s="57"/>
      <c r="K18" s="57" t="s">
        <v>442</v>
      </c>
      <c r="L18" s="57" t="s">
        <v>374</v>
      </c>
      <c r="M18" s="57"/>
      <c r="N18" s="57" t="s">
        <v>567</v>
      </c>
    </row>
    <row r="19" customFormat="false" ht="27.75" hidden="false" customHeight="true" outlineLevel="0" collapsed="false">
      <c r="A19" s="57" t="s">
        <v>218</v>
      </c>
      <c r="B19" s="57" t="s">
        <v>219</v>
      </c>
      <c r="C19" s="58" t="n">
        <v>46305</v>
      </c>
      <c r="D19" s="57" t="s">
        <v>1524</v>
      </c>
      <c r="E19" s="57" t="s">
        <v>202</v>
      </c>
      <c r="F19" s="57" t="s">
        <v>189</v>
      </c>
      <c r="G19" s="57" t="s">
        <v>431</v>
      </c>
      <c r="H19" s="57" t="s">
        <v>1508</v>
      </c>
      <c r="I19" s="57" t="s">
        <v>492</v>
      </c>
      <c r="J19" s="57"/>
      <c r="K19" s="57" t="s">
        <v>187</v>
      </c>
      <c r="L19" s="57" t="s">
        <v>374</v>
      </c>
      <c r="M19" s="57"/>
      <c r="N19" s="57" t="s">
        <v>592</v>
      </c>
    </row>
    <row r="20" customFormat="false" ht="27.75" hidden="false" customHeight="true" outlineLevel="0" collapsed="false">
      <c r="A20" s="57" t="s">
        <v>218</v>
      </c>
      <c r="B20" s="57" t="s">
        <v>219</v>
      </c>
      <c r="C20" s="58" t="n">
        <v>46305</v>
      </c>
      <c r="D20" s="57" t="s">
        <v>1524</v>
      </c>
      <c r="E20" s="57" t="s">
        <v>202</v>
      </c>
      <c r="F20" s="57" t="s">
        <v>189</v>
      </c>
      <c r="G20" s="57" t="s">
        <v>431</v>
      </c>
      <c r="H20" s="57" t="s">
        <v>1525</v>
      </c>
      <c r="I20" s="57" t="s">
        <v>492</v>
      </c>
      <c r="J20" s="57"/>
      <c r="K20" s="57" t="s">
        <v>187</v>
      </c>
      <c r="L20" s="57" t="s">
        <v>374</v>
      </c>
      <c r="M20" s="57"/>
      <c r="N20" s="57" t="s">
        <v>595</v>
      </c>
    </row>
    <row r="21" customFormat="false" ht="27.75" hidden="false" customHeight="true" outlineLevel="0" collapsed="false">
      <c r="A21" s="57" t="s">
        <v>218</v>
      </c>
      <c r="B21" s="57" t="s">
        <v>219</v>
      </c>
      <c r="C21" s="58" t="n">
        <v>46305</v>
      </c>
      <c r="D21" s="57" t="s">
        <v>1524</v>
      </c>
      <c r="E21" s="57" t="s">
        <v>202</v>
      </c>
      <c r="F21" s="57" t="s">
        <v>189</v>
      </c>
      <c r="G21" s="57" t="s">
        <v>490</v>
      </c>
      <c r="H21" s="57" t="s">
        <v>1514</v>
      </c>
      <c r="I21" s="57" t="s">
        <v>492</v>
      </c>
      <c r="J21" s="57"/>
      <c r="K21" s="57" t="s">
        <v>442</v>
      </c>
      <c r="L21" s="57" t="s">
        <v>374</v>
      </c>
      <c r="M21" s="57"/>
      <c r="N21" s="57" t="s">
        <v>597</v>
      </c>
    </row>
    <row r="22" customFormat="false" ht="27.75" hidden="false" customHeight="true" outlineLevel="0" collapsed="false">
      <c r="A22" s="57" t="s">
        <v>218</v>
      </c>
      <c r="B22" s="57" t="s">
        <v>219</v>
      </c>
      <c r="C22" s="58" t="n">
        <v>46305</v>
      </c>
      <c r="D22" s="57" t="s">
        <v>1524</v>
      </c>
      <c r="E22" s="57" t="s">
        <v>202</v>
      </c>
      <c r="F22" s="57" t="s">
        <v>189</v>
      </c>
      <c r="G22" s="57" t="s">
        <v>490</v>
      </c>
      <c r="H22" s="57" t="s">
        <v>1515</v>
      </c>
      <c r="I22" s="57" t="s">
        <v>492</v>
      </c>
      <c r="J22" s="57"/>
      <c r="K22" s="57" t="s">
        <v>442</v>
      </c>
      <c r="L22" s="57" t="s">
        <v>374</v>
      </c>
      <c r="M22" s="57"/>
      <c r="N22" s="57" t="s">
        <v>599</v>
      </c>
    </row>
    <row r="23" customFormat="false" ht="27.75" hidden="false" customHeight="true" outlineLevel="0" collapsed="false">
      <c r="A23" s="57" t="s">
        <v>218</v>
      </c>
      <c r="B23" s="57" t="s">
        <v>219</v>
      </c>
      <c r="C23" s="58" t="n">
        <v>46305</v>
      </c>
      <c r="D23" s="57" t="s">
        <v>1524</v>
      </c>
      <c r="E23" s="57" t="s">
        <v>202</v>
      </c>
      <c r="F23" s="57" t="s">
        <v>189</v>
      </c>
      <c r="G23" s="57" t="s">
        <v>490</v>
      </c>
      <c r="H23" s="57" t="s">
        <v>1516</v>
      </c>
      <c r="I23" s="57" t="s">
        <v>492</v>
      </c>
      <c r="J23" s="57"/>
      <c r="K23" s="57" t="s">
        <v>442</v>
      </c>
      <c r="L23" s="57" t="s">
        <v>374</v>
      </c>
      <c r="M23" s="57"/>
      <c r="N23" s="57" t="s">
        <v>601</v>
      </c>
    </row>
    <row r="24" customFormat="false" ht="27.75" hidden="false" customHeight="true" outlineLevel="0" collapsed="false">
      <c r="A24" s="57" t="s">
        <v>218</v>
      </c>
      <c r="B24" s="57" t="s">
        <v>219</v>
      </c>
      <c r="C24" s="58" t="n">
        <v>46305</v>
      </c>
      <c r="D24" s="57" t="s">
        <v>1524</v>
      </c>
      <c r="E24" s="57" t="s">
        <v>202</v>
      </c>
      <c r="F24" s="57" t="s">
        <v>189</v>
      </c>
      <c r="G24" s="57" t="s">
        <v>490</v>
      </c>
      <c r="H24" s="57" t="s">
        <v>1517</v>
      </c>
      <c r="I24" s="57" t="s">
        <v>492</v>
      </c>
      <c r="J24" s="57"/>
      <c r="K24" s="57" t="s">
        <v>442</v>
      </c>
      <c r="L24" s="57" t="s">
        <v>374</v>
      </c>
      <c r="M24" s="57"/>
      <c r="N24" s="57" t="s">
        <v>603</v>
      </c>
    </row>
    <row r="25" customFormat="false" ht="27.75" hidden="false" customHeight="true" outlineLevel="0" collapsed="false">
      <c r="A25" s="57" t="s">
        <v>218</v>
      </c>
      <c r="B25" s="57" t="s">
        <v>219</v>
      </c>
      <c r="C25" s="58" t="n">
        <v>46305</v>
      </c>
      <c r="D25" s="57" t="s">
        <v>1524</v>
      </c>
      <c r="E25" s="57" t="s">
        <v>202</v>
      </c>
      <c r="F25" s="57" t="s">
        <v>189</v>
      </c>
      <c r="G25" s="57" t="s">
        <v>490</v>
      </c>
      <c r="H25" s="57" t="s">
        <v>1518</v>
      </c>
      <c r="I25" s="57" t="s">
        <v>492</v>
      </c>
      <c r="J25" s="57"/>
      <c r="K25" s="57" t="s">
        <v>442</v>
      </c>
      <c r="L25" s="57" t="s">
        <v>374</v>
      </c>
      <c r="M25" s="57"/>
      <c r="N25" s="57" t="s">
        <v>605</v>
      </c>
    </row>
    <row r="26" customFormat="false" ht="27.75" hidden="false" customHeight="true" outlineLevel="0" collapsed="false">
      <c r="A26" s="57" t="s">
        <v>218</v>
      </c>
      <c r="B26" s="57" t="s">
        <v>219</v>
      </c>
      <c r="C26" s="58" t="n">
        <v>46305</v>
      </c>
      <c r="D26" s="57" t="s">
        <v>1524</v>
      </c>
      <c r="E26" s="57" t="s">
        <v>202</v>
      </c>
      <c r="F26" s="57" t="s">
        <v>189</v>
      </c>
      <c r="G26" s="57" t="s">
        <v>490</v>
      </c>
      <c r="H26" s="57" t="s">
        <v>1519</v>
      </c>
      <c r="I26" s="57" t="s">
        <v>607</v>
      </c>
      <c r="J26" s="57"/>
      <c r="K26" s="57" t="s">
        <v>442</v>
      </c>
      <c r="L26" s="57" t="s">
        <v>374</v>
      </c>
      <c r="M26" s="57" t="s">
        <v>540</v>
      </c>
      <c r="N26" s="57" t="s">
        <v>608</v>
      </c>
    </row>
    <row r="27" customFormat="false" ht="27.75" hidden="false" customHeight="true" outlineLevel="0" collapsed="false">
      <c r="A27" s="57" t="s">
        <v>218</v>
      </c>
      <c r="B27" s="57" t="s">
        <v>219</v>
      </c>
      <c r="C27" s="58" t="n">
        <v>46305</v>
      </c>
      <c r="D27" s="57" t="s">
        <v>1524</v>
      </c>
      <c r="E27" s="57" t="s">
        <v>202</v>
      </c>
      <c r="F27" s="57" t="s">
        <v>189</v>
      </c>
      <c r="G27" s="57" t="s">
        <v>490</v>
      </c>
      <c r="H27" s="57" t="s">
        <v>1520</v>
      </c>
      <c r="I27" s="57" t="s">
        <v>492</v>
      </c>
      <c r="J27" s="57"/>
      <c r="K27" s="57" t="s">
        <v>442</v>
      </c>
      <c r="L27" s="57" t="s">
        <v>374</v>
      </c>
      <c r="M27" s="57"/>
      <c r="N27" s="57" t="s">
        <v>610</v>
      </c>
    </row>
    <row r="28" customFormat="false" ht="27.75" hidden="false" customHeight="true" outlineLevel="0" collapsed="false">
      <c r="A28" s="57" t="s">
        <v>218</v>
      </c>
      <c r="B28" s="57" t="s">
        <v>219</v>
      </c>
      <c r="C28" s="58" t="n">
        <v>46305</v>
      </c>
      <c r="D28" s="57" t="s">
        <v>1524</v>
      </c>
      <c r="E28" s="57" t="s">
        <v>202</v>
      </c>
      <c r="F28" s="57" t="s">
        <v>189</v>
      </c>
      <c r="G28" s="57" t="s">
        <v>438</v>
      </c>
      <c r="H28" s="57" t="s">
        <v>1521</v>
      </c>
      <c r="I28" s="57" t="s">
        <v>440</v>
      </c>
      <c r="J28" s="57"/>
      <c r="K28" s="57" t="s">
        <v>442</v>
      </c>
      <c r="L28" s="57" t="s">
        <v>374</v>
      </c>
      <c r="M28" s="57"/>
      <c r="N28" s="57" t="s">
        <v>612</v>
      </c>
    </row>
    <row r="29" customFormat="false" ht="27.75" hidden="false" customHeight="true" outlineLevel="0" collapsed="false">
      <c r="A29" s="57" t="s">
        <v>218</v>
      </c>
      <c r="B29" s="57" t="s">
        <v>219</v>
      </c>
      <c r="C29" s="58" t="n">
        <v>46305</v>
      </c>
      <c r="D29" s="57" t="s">
        <v>1524</v>
      </c>
      <c r="E29" s="57" t="s">
        <v>202</v>
      </c>
      <c r="F29" s="57" t="s">
        <v>189</v>
      </c>
      <c r="G29" s="57" t="s">
        <v>438</v>
      </c>
      <c r="H29" s="57" t="s">
        <v>1526</v>
      </c>
      <c r="I29" s="57" t="s">
        <v>440</v>
      </c>
      <c r="J29" s="57"/>
      <c r="K29" s="57" t="s">
        <v>442</v>
      </c>
      <c r="L29" s="57" t="s">
        <v>374</v>
      </c>
      <c r="M29" s="57"/>
      <c r="N29" s="57" t="s">
        <v>615</v>
      </c>
    </row>
    <row r="30" customFormat="false" ht="27.75" hidden="false" customHeight="true" outlineLevel="0" collapsed="false">
      <c r="A30" s="57" t="s">
        <v>218</v>
      </c>
      <c r="B30" s="57" t="s">
        <v>219</v>
      </c>
      <c r="C30" s="58" t="n">
        <v>46305</v>
      </c>
      <c r="D30" s="57" t="s">
        <v>1524</v>
      </c>
      <c r="E30" s="57" t="s">
        <v>202</v>
      </c>
      <c r="F30" s="57" t="s">
        <v>189</v>
      </c>
      <c r="G30" s="57" t="s">
        <v>438</v>
      </c>
      <c r="H30" s="57" t="s">
        <v>1527</v>
      </c>
      <c r="I30" s="57" t="s">
        <v>440</v>
      </c>
      <c r="J30" s="57"/>
      <c r="K30" s="57" t="s">
        <v>442</v>
      </c>
      <c r="L30" s="57" t="s">
        <v>374</v>
      </c>
      <c r="M30" s="57"/>
      <c r="N30" s="57" t="s">
        <v>618</v>
      </c>
    </row>
    <row r="31" customFormat="false" ht="27.75" hidden="false" customHeight="true" outlineLevel="0" collapsed="false">
      <c r="A31" s="57" t="s">
        <v>218</v>
      </c>
      <c r="B31" s="57" t="s">
        <v>219</v>
      </c>
      <c r="C31" s="58" t="n">
        <v>46305</v>
      </c>
      <c r="D31" s="57" t="s">
        <v>1524</v>
      </c>
      <c r="E31" s="57" t="s">
        <v>202</v>
      </c>
      <c r="F31" s="57" t="s">
        <v>189</v>
      </c>
      <c r="G31" s="57" t="s">
        <v>620</v>
      </c>
      <c r="H31" s="57" t="s">
        <v>1528</v>
      </c>
      <c r="I31" s="57" t="s">
        <v>492</v>
      </c>
      <c r="J31" s="57"/>
      <c r="K31" s="57" t="s">
        <v>187</v>
      </c>
      <c r="L31" s="57" t="s">
        <v>374</v>
      </c>
      <c r="M31" s="57" t="s">
        <v>623</v>
      </c>
      <c r="N31" s="57" t="s">
        <v>622</v>
      </c>
    </row>
    <row r="32" customFormat="false" ht="40.5" hidden="false" customHeight="true" outlineLevel="0" collapsed="false">
      <c r="A32" s="57" t="s">
        <v>218</v>
      </c>
      <c r="B32" s="57" t="s">
        <v>219</v>
      </c>
      <c r="C32" s="58" t="n">
        <v>46305</v>
      </c>
      <c r="D32" s="57" t="s">
        <v>1524</v>
      </c>
      <c r="E32" s="57" t="s">
        <v>202</v>
      </c>
      <c r="F32" s="57" t="s">
        <v>189</v>
      </c>
      <c r="G32" s="57" t="s">
        <v>625</v>
      </c>
      <c r="H32" s="57" t="s">
        <v>1529</v>
      </c>
      <c r="I32" s="57" t="s">
        <v>627</v>
      </c>
      <c r="J32" s="57"/>
      <c r="K32" s="57" t="s">
        <v>442</v>
      </c>
      <c r="L32" s="57" t="s">
        <v>374</v>
      </c>
      <c r="M32" s="57" t="s">
        <v>651</v>
      </c>
      <c r="N32" s="57" t="s">
        <v>628</v>
      </c>
    </row>
    <row r="33" customFormat="false" ht="40.5" hidden="false" customHeight="true" outlineLevel="0" collapsed="false">
      <c r="A33" s="57" t="s">
        <v>228</v>
      </c>
      <c r="B33" s="57" t="s">
        <v>229</v>
      </c>
      <c r="C33" s="58" t="n">
        <v>46310</v>
      </c>
      <c r="D33" s="57" t="s">
        <v>1530</v>
      </c>
      <c r="E33" s="57" t="s">
        <v>188</v>
      </c>
      <c r="F33" s="57" t="s">
        <v>189</v>
      </c>
      <c r="G33" s="57" t="s">
        <v>431</v>
      </c>
      <c r="H33" s="57" t="s">
        <v>1508</v>
      </c>
      <c r="I33" s="57" t="s">
        <v>433</v>
      </c>
      <c r="J33" s="57"/>
      <c r="K33" s="57" t="s">
        <v>187</v>
      </c>
      <c r="L33" s="74" t="s">
        <v>435</v>
      </c>
      <c r="M33" s="57" t="s">
        <v>436</v>
      </c>
      <c r="N33" s="57" t="s">
        <v>592</v>
      </c>
    </row>
    <row r="34" customFormat="false" ht="27.75" hidden="false" customHeight="true" outlineLevel="0" collapsed="false">
      <c r="A34" s="57" t="s">
        <v>228</v>
      </c>
      <c r="B34" s="57" t="s">
        <v>229</v>
      </c>
      <c r="C34" s="58" t="n">
        <v>46310</v>
      </c>
      <c r="D34" s="57" t="s">
        <v>1530</v>
      </c>
      <c r="E34" s="57" t="s">
        <v>188</v>
      </c>
      <c r="F34" s="57" t="s">
        <v>189</v>
      </c>
      <c r="G34" s="57" t="s">
        <v>438</v>
      </c>
      <c r="H34" s="57" t="s">
        <v>1509</v>
      </c>
      <c r="I34" s="57" t="s">
        <v>440</v>
      </c>
      <c r="J34" s="57"/>
      <c r="K34" s="57" t="s">
        <v>442</v>
      </c>
      <c r="L34" s="57" t="s">
        <v>374</v>
      </c>
      <c r="M34" s="57"/>
      <c r="N34" s="57" t="s">
        <v>678</v>
      </c>
    </row>
    <row r="35" customFormat="false" ht="52.5" hidden="false" customHeight="true" outlineLevel="0" collapsed="false">
      <c r="A35" s="57" t="s">
        <v>228</v>
      </c>
      <c r="B35" s="57" t="s">
        <v>229</v>
      </c>
      <c r="C35" s="58" t="n">
        <v>46310</v>
      </c>
      <c r="D35" s="57" t="s">
        <v>1530</v>
      </c>
      <c r="E35" s="57" t="s">
        <v>188</v>
      </c>
      <c r="F35" s="57" t="s">
        <v>189</v>
      </c>
      <c r="G35" s="57" t="s">
        <v>438</v>
      </c>
      <c r="H35" s="57" t="s">
        <v>1510</v>
      </c>
      <c r="I35" s="57" t="s">
        <v>440</v>
      </c>
      <c r="J35" s="57" t="s">
        <v>1511</v>
      </c>
      <c r="K35" s="57" t="s">
        <v>442</v>
      </c>
      <c r="L35" s="57" t="s">
        <v>374</v>
      </c>
      <c r="M35" s="57" t="s">
        <v>695</v>
      </c>
      <c r="N35" s="57" t="s">
        <v>681</v>
      </c>
    </row>
    <row r="36" customFormat="false" ht="52.5" hidden="false" customHeight="true" outlineLevel="0" collapsed="false">
      <c r="A36" s="57" t="s">
        <v>228</v>
      </c>
      <c r="B36" s="57" t="s">
        <v>229</v>
      </c>
      <c r="C36" s="58" t="n">
        <v>46310</v>
      </c>
      <c r="D36" s="57" t="s">
        <v>1530</v>
      </c>
      <c r="E36" s="57" t="s">
        <v>188</v>
      </c>
      <c r="F36" s="57" t="s">
        <v>189</v>
      </c>
      <c r="G36" s="57" t="s">
        <v>625</v>
      </c>
      <c r="H36" s="57" t="s">
        <v>1529</v>
      </c>
      <c r="I36" s="57" t="s">
        <v>627</v>
      </c>
      <c r="J36" s="57"/>
      <c r="K36" s="57" t="s">
        <v>442</v>
      </c>
      <c r="L36" s="74" t="s">
        <v>435</v>
      </c>
      <c r="M36" s="57" t="s">
        <v>697</v>
      </c>
      <c r="N36" s="57" t="s">
        <v>628</v>
      </c>
    </row>
    <row r="37" customFormat="false" ht="78" hidden="false" customHeight="true" outlineLevel="0" collapsed="false">
      <c r="A37" s="57" t="s">
        <v>231</v>
      </c>
      <c r="B37" s="57" t="s">
        <v>232</v>
      </c>
      <c r="C37" s="58" t="n">
        <v>46310</v>
      </c>
      <c r="D37" s="57" t="s">
        <v>1531</v>
      </c>
      <c r="E37" s="57" t="s">
        <v>202</v>
      </c>
      <c r="F37" s="57" t="s">
        <v>189</v>
      </c>
      <c r="G37" s="57" t="s">
        <v>431</v>
      </c>
      <c r="H37" s="57" t="s">
        <v>1508</v>
      </c>
      <c r="I37" s="57" t="s">
        <v>492</v>
      </c>
      <c r="J37" s="57"/>
      <c r="K37" s="57" t="s">
        <v>717</v>
      </c>
      <c r="L37" s="74" t="s">
        <v>435</v>
      </c>
      <c r="M37" s="57" t="s">
        <v>718</v>
      </c>
      <c r="N37" s="57" t="s">
        <v>434</v>
      </c>
    </row>
    <row r="38" customFormat="false" ht="27.75" hidden="false" customHeight="true" outlineLevel="0" collapsed="false">
      <c r="A38" s="57" t="s">
        <v>231</v>
      </c>
      <c r="B38" s="57" t="s">
        <v>232</v>
      </c>
      <c r="C38" s="58" t="n">
        <v>46310</v>
      </c>
      <c r="D38" s="57" t="s">
        <v>1531</v>
      </c>
      <c r="E38" s="57" t="s">
        <v>202</v>
      </c>
      <c r="F38" s="57" t="s">
        <v>189</v>
      </c>
      <c r="G38" s="57" t="s">
        <v>431</v>
      </c>
      <c r="H38" s="57" t="s">
        <v>1532</v>
      </c>
      <c r="I38" s="57" t="s">
        <v>721</v>
      </c>
      <c r="J38" s="57"/>
      <c r="K38" s="57" t="s">
        <v>187</v>
      </c>
      <c r="L38" s="57" t="s">
        <v>374</v>
      </c>
      <c r="M38" s="57" t="s">
        <v>723</v>
      </c>
      <c r="N38" s="57" t="s">
        <v>722</v>
      </c>
    </row>
    <row r="39" customFormat="false" ht="27.75" hidden="false" customHeight="true" outlineLevel="0" collapsed="false">
      <c r="A39" s="57" t="s">
        <v>231</v>
      </c>
      <c r="B39" s="57" t="s">
        <v>232</v>
      </c>
      <c r="C39" s="58" t="n">
        <v>46310</v>
      </c>
      <c r="D39" s="57" t="s">
        <v>1531</v>
      </c>
      <c r="E39" s="57" t="s">
        <v>202</v>
      </c>
      <c r="F39" s="57" t="s">
        <v>189</v>
      </c>
      <c r="G39" s="57" t="s">
        <v>431</v>
      </c>
      <c r="H39" s="57" t="s">
        <v>1525</v>
      </c>
      <c r="I39" s="57" t="s">
        <v>492</v>
      </c>
      <c r="J39" s="57"/>
      <c r="K39" s="57" t="s">
        <v>187</v>
      </c>
      <c r="L39" s="57" t="s">
        <v>374</v>
      </c>
      <c r="M39" s="57"/>
      <c r="N39" s="57" t="s">
        <v>725</v>
      </c>
    </row>
    <row r="40" customFormat="false" ht="27.75" hidden="false" customHeight="true" outlineLevel="0" collapsed="false">
      <c r="A40" s="57" t="s">
        <v>231</v>
      </c>
      <c r="B40" s="57" t="s">
        <v>232</v>
      </c>
      <c r="C40" s="58" t="n">
        <v>46310</v>
      </c>
      <c r="D40" s="57" t="s">
        <v>1531</v>
      </c>
      <c r="E40" s="57" t="s">
        <v>202</v>
      </c>
      <c r="F40" s="57" t="s">
        <v>189</v>
      </c>
      <c r="G40" s="57" t="s">
        <v>490</v>
      </c>
      <c r="H40" s="57" t="s">
        <v>1514</v>
      </c>
      <c r="I40" s="57" t="s">
        <v>492</v>
      </c>
      <c r="J40" s="57"/>
      <c r="K40" s="57" t="s">
        <v>442</v>
      </c>
      <c r="L40" s="57" t="s">
        <v>374</v>
      </c>
      <c r="M40" s="57"/>
      <c r="N40" s="57" t="s">
        <v>727</v>
      </c>
    </row>
    <row r="41" customFormat="false" ht="27.75" hidden="false" customHeight="true" outlineLevel="0" collapsed="false">
      <c r="A41" s="57" t="s">
        <v>231</v>
      </c>
      <c r="B41" s="57" t="s">
        <v>232</v>
      </c>
      <c r="C41" s="58" t="n">
        <v>46310</v>
      </c>
      <c r="D41" s="57" t="s">
        <v>1531</v>
      </c>
      <c r="E41" s="57" t="s">
        <v>202</v>
      </c>
      <c r="F41" s="57" t="s">
        <v>189</v>
      </c>
      <c r="G41" s="57" t="s">
        <v>490</v>
      </c>
      <c r="H41" s="57" t="s">
        <v>1515</v>
      </c>
      <c r="I41" s="57" t="s">
        <v>492</v>
      </c>
      <c r="J41" s="57"/>
      <c r="K41" s="57" t="s">
        <v>442</v>
      </c>
      <c r="L41" s="57" t="s">
        <v>374</v>
      </c>
      <c r="M41" s="57"/>
      <c r="N41" s="57" t="s">
        <v>729</v>
      </c>
    </row>
    <row r="42" customFormat="false" ht="27.75" hidden="false" customHeight="true" outlineLevel="0" collapsed="false">
      <c r="A42" s="57" t="s">
        <v>231</v>
      </c>
      <c r="B42" s="57" t="s">
        <v>232</v>
      </c>
      <c r="C42" s="58" t="n">
        <v>46310</v>
      </c>
      <c r="D42" s="57" t="s">
        <v>1531</v>
      </c>
      <c r="E42" s="57" t="s">
        <v>202</v>
      </c>
      <c r="F42" s="57" t="s">
        <v>189</v>
      </c>
      <c r="G42" s="57" t="s">
        <v>490</v>
      </c>
      <c r="H42" s="57" t="s">
        <v>1516</v>
      </c>
      <c r="I42" s="57" t="s">
        <v>492</v>
      </c>
      <c r="J42" s="57"/>
      <c r="K42" s="57" t="s">
        <v>442</v>
      </c>
      <c r="L42" s="57" t="s">
        <v>374</v>
      </c>
      <c r="M42" s="57"/>
      <c r="N42" s="57" t="s">
        <v>731</v>
      </c>
    </row>
    <row r="43" customFormat="false" ht="27.75" hidden="false" customHeight="true" outlineLevel="0" collapsed="false">
      <c r="A43" s="57" t="s">
        <v>231</v>
      </c>
      <c r="B43" s="57" t="s">
        <v>232</v>
      </c>
      <c r="C43" s="58" t="n">
        <v>46310</v>
      </c>
      <c r="D43" s="57" t="s">
        <v>1531</v>
      </c>
      <c r="E43" s="57" t="s">
        <v>202</v>
      </c>
      <c r="F43" s="57" t="s">
        <v>189</v>
      </c>
      <c r="G43" s="57" t="s">
        <v>490</v>
      </c>
      <c r="H43" s="57" t="s">
        <v>1517</v>
      </c>
      <c r="I43" s="57" t="s">
        <v>492</v>
      </c>
      <c r="J43" s="57"/>
      <c r="K43" s="57" t="s">
        <v>442</v>
      </c>
      <c r="L43" s="57" t="s">
        <v>374</v>
      </c>
      <c r="M43" s="57"/>
      <c r="N43" s="57" t="s">
        <v>733</v>
      </c>
    </row>
    <row r="44" customFormat="false" ht="27.75" hidden="false" customHeight="true" outlineLevel="0" collapsed="false">
      <c r="A44" s="57" t="s">
        <v>231</v>
      </c>
      <c r="B44" s="57" t="s">
        <v>232</v>
      </c>
      <c r="C44" s="58" t="n">
        <v>46310</v>
      </c>
      <c r="D44" s="57" t="s">
        <v>1531</v>
      </c>
      <c r="E44" s="57" t="s">
        <v>202</v>
      </c>
      <c r="F44" s="57" t="s">
        <v>189</v>
      </c>
      <c r="G44" s="57" t="s">
        <v>490</v>
      </c>
      <c r="H44" s="57" t="s">
        <v>1518</v>
      </c>
      <c r="I44" s="57" t="s">
        <v>492</v>
      </c>
      <c r="J44" s="57"/>
      <c r="K44" s="57" t="s">
        <v>442</v>
      </c>
      <c r="L44" s="57" t="s">
        <v>374</v>
      </c>
      <c r="M44" s="57"/>
      <c r="N44" s="57" t="s">
        <v>735</v>
      </c>
    </row>
    <row r="45" customFormat="false" ht="27.75" hidden="false" customHeight="true" outlineLevel="0" collapsed="false">
      <c r="A45" s="57" t="s">
        <v>231</v>
      </c>
      <c r="B45" s="57" t="s">
        <v>232</v>
      </c>
      <c r="C45" s="58" t="n">
        <v>46310</v>
      </c>
      <c r="D45" s="57" t="s">
        <v>1531</v>
      </c>
      <c r="E45" s="57" t="s">
        <v>202</v>
      </c>
      <c r="F45" s="57" t="s">
        <v>189</v>
      </c>
      <c r="G45" s="57" t="s">
        <v>490</v>
      </c>
      <c r="H45" s="57" t="s">
        <v>1519</v>
      </c>
      <c r="I45" s="57" t="s">
        <v>607</v>
      </c>
      <c r="J45" s="57"/>
      <c r="K45" s="57" t="s">
        <v>442</v>
      </c>
      <c r="L45" s="57" t="s">
        <v>374</v>
      </c>
      <c r="M45" s="57" t="s">
        <v>540</v>
      </c>
      <c r="N45" s="57" t="s">
        <v>737</v>
      </c>
    </row>
    <row r="46" customFormat="false" ht="27.75" hidden="false" customHeight="true" outlineLevel="0" collapsed="false">
      <c r="A46" s="57" t="s">
        <v>231</v>
      </c>
      <c r="B46" s="57" t="s">
        <v>232</v>
      </c>
      <c r="C46" s="58" t="n">
        <v>46310</v>
      </c>
      <c r="D46" s="57" t="s">
        <v>1531</v>
      </c>
      <c r="E46" s="57" t="s">
        <v>202</v>
      </c>
      <c r="F46" s="57" t="s">
        <v>189</v>
      </c>
      <c r="G46" s="57" t="s">
        <v>490</v>
      </c>
      <c r="H46" s="57" t="s">
        <v>1520</v>
      </c>
      <c r="I46" s="57" t="s">
        <v>492</v>
      </c>
      <c r="J46" s="57"/>
      <c r="K46" s="57" t="s">
        <v>442</v>
      </c>
      <c r="L46" s="57" t="s">
        <v>374</v>
      </c>
      <c r="M46" s="57"/>
      <c r="N46" s="57" t="s">
        <v>739</v>
      </c>
    </row>
    <row r="47" customFormat="false" ht="27.75" hidden="false" customHeight="true" outlineLevel="0" collapsed="false">
      <c r="A47" s="57" t="s">
        <v>231</v>
      </c>
      <c r="B47" s="57" t="s">
        <v>232</v>
      </c>
      <c r="C47" s="58" t="n">
        <v>46310</v>
      </c>
      <c r="D47" s="57" t="s">
        <v>1531</v>
      </c>
      <c r="E47" s="57" t="s">
        <v>202</v>
      </c>
      <c r="F47" s="57" t="s">
        <v>189</v>
      </c>
      <c r="G47" s="57" t="s">
        <v>438</v>
      </c>
      <c r="H47" s="57" t="s">
        <v>1521</v>
      </c>
      <c r="I47" s="57" t="s">
        <v>440</v>
      </c>
      <c r="J47" s="57"/>
      <c r="K47" s="57" t="s">
        <v>442</v>
      </c>
      <c r="L47" s="57" t="s">
        <v>374</v>
      </c>
      <c r="M47" s="57"/>
      <c r="N47" s="57" t="s">
        <v>741</v>
      </c>
    </row>
    <row r="48" customFormat="false" ht="27.75" hidden="false" customHeight="true" outlineLevel="0" collapsed="false">
      <c r="A48" s="57" t="s">
        <v>231</v>
      </c>
      <c r="B48" s="57" t="s">
        <v>232</v>
      </c>
      <c r="C48" s="58" t="n">
        <v>46310</v>
      </c>
      <c r="D48" s="57" t="s">
        <v>1531</v>
      </c>
      <c r="E48" s="57" t="s">
        <v>202</v>
      </c>
      <c r="F48" s="57" t="s">
        <v>189</v>
      </c>
      <c r="G48" s="57" t="s">
        <v>438</v>
      </c>
      <c r="H48" s="57" t="s">
        <v>1526</v>
      </c>
      <c r="I48" s="57" t="s">
        <v>440</v>
      </c>
      <c r="J48" s="57"/>
      <c r="K48" s="57" t="s">
        <v>442</v>
      </c>
      <c r="L48" s="57" t="s">
        <v>374</v>
      </c>
      <c r="M48" s="57"/>
      <c r="N48" s="57" t="s">
        <v>743</v>
      </c>
    </row>
    <row r="49" customFormat="false" ht="27.75" hidden="false" customHeight="true" outlineLevel="0" collapsed="false">
      <c r="A49" s="57" t="s">
        <v>231</v>
      </c>
      <c r="B49" s="57" t="s">
        <v>232</v>
      </c>
      <c r="C49" s="58" t="n">
        <v>46310</v>
      </c>
      <c r="D49" s="57" t="s">
        <v>1531</v>
      </c>
      <c r="E49" s="57" t="s">
        <v>202</v>
      </c>
      <c r="F49" s="57" t="s">
        <v>189</v>
      </c>
      <c r="G49" s="57" t="s">
        <v>438</v>
      </c>
      <c r="H49" s="57" t="s">
        <v>1527</v>
      </c>
      <c r="I49" s="57" t="s">
        <v>440</v>
      </c>
      <c r="J49" s="57"/>
      <c r="K49" s="57" t="s">
        <v>442</v>
      </c>
      <c r="L49" s="57" t="s">
        <v>374</v>
      </c>
      <c r="M49" s="57"/>
      <c r="N49" s="57" t="s">
        <v>745</v>
      </c>
    </row>
    <row r="50" customFormat="false" ht="27.75" hidden="false" customHeight="true" outlineLevel="0" collapsed="false">
      <c r="A50" s="57" t="s">
        <v>231</v>
      </c>
      <c r="B50" s="57" t="s">
        <v>232</v>
      </c>
      <c r="C50" s="58" t="n">
        <v>46310</v>
      </c>
      <c r="D50" s="57" t="s">
        <v>1531</v>
      </c>
      <c r="E50" s="57" t="s">
        <v>202</v>
      </c>
      <c r="F50" s="57" t="s">
        <v>189</v>
      </c>
      <c r="G50" s="57" t="s">
        <v>620</v>
      </c>
      <c r="H50" s="57" t="s">
        <v>1528</v>
      </c>
      <c r="I50" s="57" t="s">
        <v>492</v>
      </c>
      <c r="J50" s="57"/>
      <c r="K50" s="57" t="s">
        <v>187</v>
      </c>
      <c r="L50" s="57" t="s">
        <v>374</v>
      </c>
      <c r="M50" s="57" t="s">
        <v>623</v>
      </c>
      <c r="N50" s="57" t="s">
        <v>747</v>
      </c>
    </row>
    <row r="51" customFormat="false" ht="27.75" hidden="false" customHeight="true" outlineLevel="0" collapsed="false">
      <c r="A51" s="57" t="s">
        <v>235</v>
      </c>
      <c r="B51" s="57" t="s">
        <v>236</v>
      </c>
      <c r="C51" s="58" t="n">
        <v>46304</v>
      </c>
      <c r="D51" s="57" t="s">
        <v>1507</v>
      </c>
      <c r="E51" s="57" t="s">
        <v>202</v>
      </c>
      <c r="F51" s="57" t="s">
        <v>189</v>
      </c>
      <c r="G51" s="57" t="s">
        <v>431</v>
      </c>
      <c r="H51" s="57" t="s">
        <v>1508</v>
      </c>
      <c r="I51" s="57" t="s">
        <v>492</v>
      </c>
      <c r="J51" s="57"/>
      <c r="K51" s="57" t="s">
        <v>186</v>
      </c>
      <c r="L51" s="57" t="s">
        <v>374</v>
      </c>
      <c r="M51" s="57"/>
      <c r="N51" s="57" t="s">
        <v>434</v>
      </c>
    </row>
    <row r="52" customFormat="false" ht="40.5" hidden="false" customHeight="true" outlineLevel="0" collapsed="false">
      <c r="A52" s="57" t="s">
        <v>235</v>
      </c>
      <c r="B52" s="57" t="s">
        <v>236</v>
      </c>
      <c r="C52" s="58" t="n">
        <v>46304</v>
      </c>
      <c r="D52" s="57" t="s">
        <v>1507</v>
      </c>
      <c r="E52" s="57" t="s">
        <v>202</v>
      </c>
      <c r="F52" s="57" t="s">
        <v>189</v>
      </c>
      <c r="G52" s="57" t="s">
        <v>431</v>
      </c>
      <c r="H52" s="57" t="s">
        <v>1532</v>
      </c>
      <c r="I52" s="57" t="s">
        <v>721</v>
      </c>
      <c r="J52" s="57"/>
      <c r="K52" s="57" t="s">
        <v>187</v>
      </c>
      <c r="L52" s="74" t="s">
        <v>435</v>
      </c>
      <c r="M52" s="57" t="s">
        <v>811</v>
      </c>
      <c r="N52" s="57" t="s">
        <v>722</v>
      </c>
    </row>
    <row r="53" customFormat="false" ht="27.75" hidden="false" customHeight="true" outlineLevel="0" collapsed="false">
      <c r="A53" s="57" t="s">
        <v>235</v>
      </c>
      <c r="B53" s="57" t="s">
        <v>236</v>
      </c>
      <c r="C53" s="58" t="n">
        <v>46304</v>
      </c>
      <c r="D53" s="57" t="s">
        <v>1507</v>
      </c>
      <c r="E53" s="57" t="s">
        <v>202</v>
      </c>
      <c r="F53" s="57" t="s">
        <v>189</v>
      </c>
      <c r="G53" s="57" t="s">
        <v>431</v>
      </c>
      <c r="H53" s="57" t="s">
        <v>1525</v>
      </c>
      <c r="I53" s="57" t="s">
        <v>492</v>
      </c>
      <c r="J53" s="57"/>
      <c r="K53" s="57" t="s">
        <v>187</v>
      </c>
      <c r="L53" s="57" t="s">
        <v>374</v>
      </c>
      <c r="M53" s="57"/>
      <c r="N53" s="57" t="s">
        <v>725</v>
      </c>
    </row>
    <row r="54" customFormat="false" ht="27.75" hidden="false" customHeight="true" outlineLevel="0" collapsed="false">
      <c r="A54" s="57" t="s">
        <v>235</v>
      </c>
      <c r="B54" s="57" t="s">
        <v>236</v>
      </c>
      <c r="C54" s="58" t="n">
        <v>46304</v>
      </c>
      <c r="D54" s="57" t="s">
        <v>1507</v>
      </c>
      <c r="E54" s="57" t="s">
        <v>202</v>
      </c>
      <c r="F54" s="57" t="s">
        <v>189</v>
      </c>
      <c r="G54" s="57" t="s">
        <v>490</v>
      </c>
      <c r="H54" s="57" t="s">
        <v>1514</v>
      </c>
      <c r="I54" s="57" t="s">
        <v>492</v>
      </c>
      <c r="J54" s="57"/>
      <c r="K54" s="57" t="s">
        <v>442</v>
      </c>
      <c r="L54" s="57" t="s">
        <v>374</v>
      </c>
      <c r="M54" s="57"/>
      <c r="N54" s="57" t="s">
        <v>727</v>
      </c>
    </row>
    <row r="55" customFormat="false" ht="27.75" hidden="false" customHeight="true" outlineLevel="0" collapsed="false">
      <c r="A55" s="57" t="s">
        <v>235</v>
      </c>
      <c r="B55" s="57" t="s">
        <v>236</v>
      </c>
      <c r="C55" s="58" t="n">
        <v>46304</v>
      </c>
      <c r="D55" s="57" t="s">
        <v>1507</v>
      </c>
      <c r="E55" s="57" t="s">
        <v>202</v>
      </c>
      <c r="F55" s="57" t="s">
        <v>189</v>
      </c>
      <c r="G55" s="57" t="s">
        <v>490</v>
      </c>
      <c r="H55" s="57" t="s">
        <v>1515</v>
      </c>
      <c r="I55" s="57" t="s">
        <v>492</v>
      </c>
      <c r="J55" s="57"/>
      <c r="K55" s="57" t="s">
        <v>442</v>
      </c>
      <c r="L55" s="57" t="s">
        <v>374</v>
      </c>
      <c r="M55" s="57"/>
      <c r="N55" s="57" t="s">
        <v>729</v>
      </c>
    </row>
    <row r="56" customFormat="false" ht="27.75" hidden="false" customHeight="true" outlineLevel="0" collapsed="false">
      <c r="A56" s="57" t="s">
        <v>235</v>
      </c>
      <c r="B56" s="57" t="s">
        <v>236</v>
      </c>
      <c r="C56" s="58" t="n">
        <v>46304</v>
      </c>
      <c r="D56" s="57" t="s">
        <v>1507</v>
      </c>
      <c r="E56" s="57" t="s">
        <v>202</v>
      </c>
      <c r="F56" s="57" t="s">
        <v>189</v>
      </c>
      <c r="G56" s="57" t="s">
        <v>490</v>
      </c>
      <c r="H56" s="57" t="s">
        <v>1516</v>
      </c>
      <c r="I56" s="57" t="s">
        <v>492</v>
      </c>
      <c r="J56" s="57"/>
      <c r="K56" s="57" t="s">
        <v>442</v>
      </c>
      <c r="L56" s="57" t="s">
        <v>374</v>
      </c>
      <c r="M56" s="57"/>
      <c r="N56" s="57" t="s">
        <v>731</v>
      </c>
    </row>
    <row r="57" customFormat="false" ht="27.75" hidden="false" customHeight="true" outlineLevel="0" collapsed="false">
      <c r="A57" s="57" t="s">
        <v>235</v>
      </c>
      <c r="B57" s="57" t="s">
        <v>236</v>
      </c>
      <c r="C57" s="58" t="n">
        <v>46304</v>
      </c>
      <c r="D57" s="57" t="s">
        <v>1507</v>
      </c>
      <c r="E57" s="57" t="s">
        <v>202</v>
      </c>
      <c r="F57" s="57" t="s">
        <v>189</v>
      </c>
      <c r="G57" s="57" t="s">
        <v>490</v>
      </c>
      <c r="H57" s="57" t="s">
        <v>1517</v>
      </c>
      <c r="I57" s="57" t="s">
        <v>492</v>
      </c>
      <c r="J57" s="57"/>
      <c r="K57" s="57" t="s">
        <v>442</v>
      </c>
      <c r="L57" s="57" t="s">
        <v>374</v>
      </c>
      <c r="M57" s="57"/>
      <c r="N57" s="57" t="s">
        <v>733</v>
      </c>
    </row>
    <row r="58" customFormat="false" ht="27.75" hidden="false" customHeight="true" outlineLevel="0" collapsed="false">
      <c r="A58" s="57" t="s">
        <v>235</v>
      </c>
      <c r="B58" s="57" t="s">
        <v>236</v>
      </c>
      <c r="C58" s="58" t="n">
        <v>46304</v>
      </c>
      <c r="D58" s="57" t="s">
        <v>1507</v>
      </c>
      <c r="E58" s="57" t="s">
        <v>202</v>
      </c>
      <c r="F58" s="57" t="s">
        <v>189</v>
      </c>
      <c r="G58" s="57" t="s">
        <v>490</v>
      </c>
      <c r="H58" s="57" t="s">
        <v>1518</v>
      </c>
      <c r="I58" s="57" t="s">
        <v>492</v>
      </c>
      <c r="J58" s="57"/>
      <c r="K58" s="57" t="s">
        <v>442</v>
      </c>
      <c r="L58" s="57" t="s">
        <v>374</v>
      </c>
      <c r="M58" s="57"/>
      <c r="N58" s="57" t="s">
        <v>735</v>
      </c>
    </row>
    <row r="59" customFormat="false" ht="27.75" hidden="false" customHeight="true" outlineLevel="0" collapsed="false">
      <c r="A59" s="57" t="s">
        <v>235</v>
      </c>
      <c r="B59" s="57" t="s">
        <v>236</v>
      </c>
      <c r="C59" s="58" t="n">
        <v>46304</v>
      </c>
      <c r="D59" s="57" t="s">
        <v>1507</v>
      </c>
      <c r="E59" s="57" t="s">
        <v>202</v>
      </c>
      <c r="F59" s="57" t="s">
        <v>189</v>
      </c>
      <c r="G59" s="57" t="s">
        <v>490</v>
      </c>
      <c r="H59" s="57" t="s">
        <v>1519</v>
      </c>
      <c r="I59" s="57" t="s">
        <v>607</v>
      </c>
      <c r="J59" s="57"/>
      <c r="K59" s="57" t="s">
        <v>442</v>
      </c>
      <c r="L59" s="57" t="s">
        <v>374</v>
      </c>
      <c r="M59" s="57" t="s">
        <v>540</v>
      </c>
      <c r="N59" s="57" t="s">
        <v>737</v>
      </c>
    </row>
    <row r="60" customFormat="false" ht="27.75" hidden="false" customHeight="true" outlineLevel="0" collapsed="false">
      <c r="A60" s="57" t="s">
        <v>235</v>
      </c>
      <c r="B60" s="57" t="s">
        <v>236</v>
      </c>
      <c r="C60" s="58" t="n">
        <v>46304</v>
      </c>
      <c r="D60" s="57" t="s">
        <v>1507</v>
      </c>
      <c r="E60" s="57" t="s">
        <v>202</v>
      </c>
      <c r="F60" s="57" t="s">
        <v>189</v>
      </c>
      <c r="G60" s="57" t="s">
        <v>490</v>
      </c>
      <c r="H60" s="57" t="s">
        <v>1520</v>
      </c>
      <c r="I60" s="57" t="s">
        <v>492</v>
      </c>
      <c r="J60" s="57"/>
      <c r="K60" s="57" t="s">
        <v>442</v>
      </c>
      <c r="L60" s="57" t="s">
        <v>374</v>
      </c>
      <c r="M60" s="57"/>
      <c r="N60" s="57" t="s">
        <v>739</v>
      </c>
    </row>
    <row r="61" customFormat="false" ht="27.75" hidden="false" customHeight="true" outlineLevel="0" collapsed="false">
      <c r="A61" s="57" t="s">
        <v>235</v>
      </c>
      <c r="B61" s="57" t="s">
        <v>236</v>
      </c>
      <c r="C61" s="58" t="n">
        <v>46304</v>
      </c>
      <c r="D61" s="57" t="s">
        <v>1507</v>
      </c>
      <c r="E61" s="57" t="s">
        <v>202</v>
      </c>
      <c r="F61" s="57" t="s">
        <v>189</v>
      </c>
      <c r="G61" s="57" t="s">
        <v>438</v>
      </c>
      <c r="H61" s="57" t="s">
        <v>1521</v>
      </c>
      <c r="I61" s="57" t="s">
        <v>440</v>
      </c>
      <c r="J61" s="57"/>
      <c r="K61" s="57" t="s">
        <v>442</v>
      </c>
      <c r="L61" s="57" t="s">
        <v>374</v>
      </c>
      <c r="M61" s="57"/>
      <c r="N61" s="57" t="s">
        <v>741</v>
      </c>
    </row>
    <row r="62" customFormat="false" ht="27.75" hidden="false" customHeight="true" outlineLevel="0" collapsed="false">
      <c r="A62" s="57" t="s">
        <v>235</v>
      </c>
      <c r="B62" s="57" t="s">
        <v>236</v>
      </c>
      <c r="C62" s="58" t="n">
        <v>46304</v>
      </c>
      <c r="D62" s="57" t="s">
        <v>1507</v>
      </c>
      <c r="E62" s="57" t="s">
        <v>202</v>
      </c>
      <c r="F62" s="57" t="s">
        <v>189</v>
      </c>
      <c r="G62" s="57" t="s">
        <v>438</v>
      </c>
      <c r="H62" s="57" t="s">
        <v>1526</v>
      </c>
      <c r="I62" s="57" t="s">
        <v>440</v>
      </c>
      <c r="J62" s="57"/>
      <c r="K62" s="57" t="s">
        <v>442</v>
      </c>
      <c r="L62" s="57" t="s">
        <v>374</v>
      </c>
      <c r="M62" s="57"/>
      <c r="N62" s="57" t="s">
        <v>743</v>
      </c>
    </row>
    <row r="63" customFormat="false" ht="27.75" hidden="false" customHeight="true" outlineLevel="0" collapsed="false">
      <c r="A63" s="57" t="s">
        <v>235</v>
      </c>
      <c r="B63" s="57" t="s">
        <v>236</v>
      </c>
      <c r="C63" s="58" t="n">
        <v>46304</v>
      </c>
      <c r="D63" s="57" t="s">
        <v>1507</v>
      </c>
      <c r="E63" s="57" t="s">
        <v>202</v>
      </c>
      <c r="F63" s="57" t="s">
        <v>189</v>
      </c>
      <c r="G63" s="57" t="s">
        <v>438</v>
      </c>
      <c r="H63" s="57" t="s">
        <v>1527</v>
      </c>
      <c r="I63" s="57" t="s">
        <v>440</v>
      </c>
      <c r="J63" s="57"/>
      <c r="K63" s="57" t="s">
        <v>442</v>
      </c>
      <c r="L63" s="57" t="s">
        <v>374</v>
      </c>
      <c r="M63" s="57"/>
      <c r="N63" s="57" t="s">
        <v>745</v>
      </c>
    </row>
    <row r="64" customFormat="false" ht="27.75" hidden="false" customHeight="true" outlineLevel="0" collapsed="false">
      <c r="A64" s="57" t="s">
        <v>235</v>
      </c>
      <c r="B64" s="57" t="s">
        <v>236</v>
      </c>
      <c r="C64" s="58" t="n">
        <v>46304</v>
      </c>
      <c r="D64" s="57" t="s">
        <v>1507</v>
      </c>
      <c r="E64" s="57" t="s">
        <v>202</v>
      </c>
      <c r="F64" s="57" t="s">
        <v>189</v>
      </c>
      <c r="G64" s="57" t="s">
        <v>620</v>
      </c>
      <c r="H64" s="57" t="s">
        <v>1528</v>
      </c>
      <c r="I64" s="57" t="s">
        <v>492</v>
      </c>
      <c r="J64" s="57"/>
      <c r="K64" s="57" t="s">
        <v>187</v>
      </c>
      <c r="L64" s="57" t="s">
        <v>374</v>
      </c>
      <c r="M64" s="57" t="s">
        <v>623</v>
      </c>
      <c r="N64" s="57" t="s">
        <v>747</v>
      </c>
    </row>
    <row r="65" customFormat="false" ht="27.75" hidden="false" customHeight="true" outlineLevel="0" collapsed="false">
      <c r="A65" s="57" t="s">
        <v>238</v>
      </c>
      <c r="B65" s="57" t="s">
        <v>239</v>
      </c>
      <c r="C65" s="58" t="n">
        <v>46305</v>
      </c>
      <c r="D65" s="57" t="s">
        <v>1533</v>
      </c>
      <c r="E65" s="57" t="s">
        <v>188</v>
      </c>
      <c r="F65" s="57" t="s">
        <v>203</v>
      </c>
      <c r="G65" s="57" t="s">
        <v>438</v>
      </c>
      <c r="H65" s="57" t="s">
        <v>1509</v>
      </c>
      <c r="I65" s="57" t="s">
        <v>440</v>
      </c>
      <c r="J65" s="57"/>
      <c r="K65" s="57" t="s">
        <v>442</v>
      </c>
      <c r="L65" s="57" t="s">
        <v>374</v>
      </c>
      <c r="M65" s="57"/>
      <c r="N65" s="57" t="s">
        <v>844</v>
      </c>
    </row>
    <row r="66" customFormat="false" ht="27.75" hidden="false" customHeight="true" outlineLevel="0" collapsed="false">
      <c r="A66" s="57" t="s">
        <v>246</v>
      </c>
      <c r="B66" s="57" t="s">
        <v>248</v>
      </c>
      <c r="C66" s="58" t="n">
        <v>46306</v>
      </c>
      <c r="D66" s="57" t="s">
        <v>1534</v>
      </c>
      <c r="E66" s="57" t="s">
        <v>202</v>
      </c>
      <c r="F66" s="57" t="s">
        <v>203</v>
      </c>
      <c r="G66" s="57" t="s">
        <v>431</v>
      </c>
      <c r="H66" s="57" t="s">
        <v>1513</v>
      </c>
      <c r="I66" s="57" t="s">
        <v>486</v>
      </c>
      <c r="J66" s="57"/>
      <c r="K66" s="57" t="s">
        <v>442</v>
      </c>
      <c r="L66" s="57" t="s">
        <v>374</v>
      </c>
      <c r="M66" s="57" t="s">
        <v>526</v>
      </c>
      <c r="N66" s="57" t="s">
        <v>867</v>
      </c>
    </row>
    <row r="67" customFormat="false" ht="27.75" hidden="false" customHeight="true" outlineLevel="0" collapsed="false">
      <c r="A67" s="57" t="s">
        <v>246</v>
      </c>
      <c r="B67" s="57" t="s">
        <v>248</v>
      </c>
      <c r="C67" s="58" t="n">
        <v>46306</v>
      </c>
      <c r="D67" s="57" t="s">
        <v>1534</v>
      </c>
      <c r="E67" s="57" t="s">
        <v>202</v>
      </c>
      <c r="F67" s="57" t="s">
        <v>203</v>
      </c>
      <c r="G67" s="57" t="s">
        <v>490</v>
      </c>
      <c r="H67" s="57" t="s">
        <v>1514</v>
      </c>
      <c r="I67" s="57" t="s">
        <v>492</v>
      </c>
      <c r="J67" s="57"/>
      <c r="K67" s="57" t="s">
        <v>442</v>
      </c>
      <c r="L67" s="57" t="s">
        <v>374</v>
      </c>
      <c r="M67" s="57"/>
      <c r="N67" s="57" t="s">
        <v>870</v>
      </c>
    </row>
    <row r="68" customFormat="false" ht="27.75" hidden="false" customHeight="true" outlineLevel="0" collapsed="false">
      <c r="A68" s="57" t="s">
        <v>246</v>
      </c>
      <c r="B68" s="57" t="s">
        <v>248</v>
      </c>
      <c r="C68" s="58" t="n">
        <v>46306</v>
      </c>
      <c r="D68" s="57" t="s">
        <v>1534</v>
      </c>
      <c r="E68" s="57" t="s">
        <v>202</v>
      </c>
      <c r="F68" s="57" t="s">
        <v>203</v>
      </c>
      <c r="G68" s="57" t="s">
        <v>490</v>
      </c>
      <c r="H68" s="57" t="s">
        <v>1515</v>
      </c>
      <c r="I68" s="57" t="s">
        <v>492</v>
      </c>
      <c r="J68" s="57"/>
      <c r="K68" s="57" t="s">
        <v>442</v>
      </c>
      <c r="L68" s="57" t="s">
        <v>374</v>
      </c>
      <c r="M68" s="57"/>
      <c r="N68" s="57" t="s">
        <v>873</v>
      </c>
    </row>
    <row r="69" customFormat="false" ht="27.75" hidden="false" customHeight="true" outlineLevel="0" collapsed="false">
      <c r="A69" s="57" t="s">
        <v>246</v>
      </c>
      <c r="B69" s="57" t="s">
        <v>248</v>
      </c>
      <c r="C69" s="58" t="n">
        <v>46306</v>
      </c>
      <c r="D69" s="57" t="s">
        <v>1534</v>
      </c>
      <c r="E69" s="57" t="s">
        <v>202</v>
      </c>
      <c r="F69" s="57" t="s">
        <v>203</v>
      </c>
      <c r="G69" s="57" t="s">
        <v>490</v>
      </c>
      <c r="H69" s="57" t="s">
        <v>1516</v>
      </c>
      <c r="I69" s="57" t="s">
        <v>492</v>
      </c>
      <c r="J69" s="57"/>
      <c r="K69" s="57" t="s">
        <v>442</v>
      </c>
      <c r="L69" s="57" t="s">
        <v>374</v>
      </c>
      <c r="M69" s="57"/>
      <c r="N69" s="57" t="s">
        <v>875</v>
      </c>
    </row>
    <row r="70" customFormat="false" ht="65.25" hidden="false" customHeight="true" outlineLevel="0" collapsed="false">
      <c r="A70" s="57" t="s">
        <v>246</v>
      </c>
      <c r="B70" s="57" t="s">
        <v>248</v>
      </c>
      <c r="C70" s="58" t="n">
        <v>46306</v>
      </c>
      <c r="D70" s="57" t="s">
        <v>1534</v>
      </c>
      <c r="E70" s="57" t="s">
        <v>202</v>
      </c>
      <c r="F70" s="57" t="s">
        <v>203</v>
      </c>
      <c r="G70" s="57" t="s">
        <v>490</v>
      </c>
      <c r="H70" s="57" t="s">
        <v>1517</v>
      </c>
      <c r="I70" s="57" t="s">
        <v>492</v>
      </c>
      <c r="J70" s="57"/>
      <c r="K70" s="57" t="s">
        <v>442</v>
      </c>
      <c r="L70" s="74" t="s">
        <v>435</v>
      </c>
      <c r="M70" s="57" t="s">
        <v>535</v>
      </c>
      <c r="N70" s="57" t="s">
        <v>877</v>
      </c>
    </row>
    <row r="71" customFormat="false" ht="65.25" hidden="false" customHeight="true" outlineLevel="0" collapsed="false">
      <c r="A71" s="57" t="s">
        <v>246</v>
      </c>
      <c r="B71" s="57" t="s">
        <v>248</v>
      </c>
      <c r="C71" s="58" t="n">
        <v>46306</v>
      </c>
      <c r="D71" s="57" t="s">
        <v>1534</v>
      </c>
      <c r="E71" s="57" t="s">
        <v>202</v>
      </c>
      <c r="F71" s="57" t="s">
        <v>203</v>
      </c>
      <c r="G71" s="57" t="s">
        <v>490</v>
      </c>
      <c r="H71" s="57" t="s">
        <v>1518</v>
      </c>
      <c r="I71" s="57" t="s">
        <v>492</v>
      </c>
      <c r="J71" s="57"/>
      <c r="K71" s="57" t="s">
        <v>442</v>
      </c>
      <c r="L71" s="74" t="s">
        <v>435</v>
      </c>
      <c r="M71" s="57" t="s">
        <v>535</v>
      </c>
      <c r="N71" s="57" t="s">
        <v>880</v>
      </c>
    </row>
    <row r="72" customFormat="false" ht="27.75" hidden="false" customHeight="true" outlineLevel="0" collapsed="false">
      <c r="A72" s="57" t="s">
        <v>246</v>
      </c>
      <c r="B72" s="57" t="s">
        <v>248</v>
      </c>
      <c r="C72" s="58" t="n">
        <v>46306</v>
      </c>
      <c r="D72" s="57" t="s">
        <v>1534</v>
      </c>
      <c r="E72" s="57" t="s">
        <v>202</v>
      </c>
      <c r="F72" s="57" t="s">
        <v>203</v>
      </c>
      <c r="G72" s="57" t="s">
        <v>490</v>
      </c>
      <c r="H72" s="57" t="s">
        <v>1519</v>
      </c>
      <c r="I72" s="57" t="s">
        <v>510</v>
      </c>
      <c r="J72" s="57"/>
      <c r="K72" s="57" t="s">
        <v>442</v>
      </c>
      <c r="L72" s="57" t="s">
        <v>374</v>
      </c>
      <c r="M72" s="57" t="s">
        <v>540</v>
      </c>
      <c r="N72" s="57" t="s">
        <v>882</v>
      </c>
    </row>
    <row r="73" customFormat="false" ht="27.75" hidden="false" customHeight="true" outlineLevel="0" collapsed="false">
      <c r="A73" s="57" t="s">
        <v>246</v>
      </c>
      <c r="B73" s="57" t="s">
        <v>248</v>
      </c>
      <c r="C73" s="58" t="n">
        <v>46306</v>
      </c>
      <c r="D73" s="57" t="s">
        <v>1534</v>
      </c>
      <c r="E73" s="57" t="s">
        <v>202</v>
      </c>
      <c r="F73" s="57" t="s">
        <v>203</v>
      </c>
      <c r="G73" s="57" t="s">
        <v>490</v>
      </c>
      <c r="H73" s="57" t="s">
        <v>1520</v>
      </c>
      <c r="I73" s="57" t="s">
        <v>492</v>
      </c>
      <c r="J73" s="57"/>
      <c r="K73" s="57" t="s">
        <v>442</v>
      </c>
      <c r="L73" s="57" t="s">
        <v>374</v>
      </c>
      <c r="M73" s="57"/>
      <c r="N73" s="57" t="s">
        <v>885</v>
      </c>
    </row>
    <row r="74" customFormat="false" ht="27.75" hidden="false" customHeight="true" outlineLevel="0" collapsed="false">
      <c r="A74" s="57" t="s">
        <v>246</v>
      </c>
      <c r="B74" s="57" t="s">
        <v>248</v>
      </c>
      <c r="C74" s="58" t="n">
        <v>46306</v>
      </c>
      <c r="D74" s="57" t="s">
        <v>1534</v>
      </c>
      <c r="E74" s="57" t="s">
        <v>202</v>
      </c>
      <c r="F74" s="57" t="s">
        <v>203</v>
      </c>
      <c r="G74" s="57" t="s">
        <v>438</v>
      </c>
      <c r="H74" s="57" t="s">
        <v>1521</v>
      </c>
      <c r="I74" s="57" t="s">
        <v>440</v>
      </c>
      <c r="J74" s="57"/>
      <c r="K74" s="57" t="s">
        <v>442</v>
      </c>
      <c r="L74" s="57" t="s">
        <v>374</v>
      </c>
      <c r="M74" s="57"/>
      <c r="N74" s="57" t="s">
        <v>887</v>
      </c>
    </row>
    <row r="75" customFormat="false" ht="27.75" hidden="false" customHeight="true" outlineLevel="0" collapsed="false">
      <c r="A75" s="57" t="s">
        <v>246</v>
      </c>
      <c r="B75" s="57" t="s">
        <v>248</v>
      </c>
      <c r="C75" s="58" t="n">
        <v>46306</v>
      </c>
      <c r="D75" s="57" t="s">
        <v>1534</v>
      </c>
      <c r="E75" s="57" t="s">
        <v>202</v>
      </c>
      <c r="F75" s="57" t="s">
        <v>203</v>
      </c>
      <c r="G75" s="57" t="s">
        <v>438</v>
      </c>
      <c r="H75" s="57" t="s">
        <v>1522</v>
      </c>
      <c r="I75" s="57" t="s">
        <v>440</v>
      </c>
      <c r="J75" s="57"/>
      <c r="K75" s="57" t="s">
        <v>442</v>
      </c>
      <c r="L75" s="57" t="s">
        <v>374</v>
      </c>
      <c r="M75" s="57"/>
      <c r="N75" s="57" t="s">
        <v>889</v>
      </c>
    </row>
    <row r="76" customFormat="false" ht="27.75" hidden="false" customHeight="true" outlineLevel="0" collapsed="false">
      <c r="A76" s="57" t="s">
        <v>251</v>
      </c>
      <c r="B76" s="57" t="s">
        <v>253</v>
      </c>
      <c r="C76" s="58" t="n">
        <v>46307</v>
      </c>
      <c r="D76" s="57" t="s">
        <v>1535</v>
      </c>
      <c r="E76" s="57" t="s">
        <v>202</v>
      </c>
      <c r="F76" s="57" t="s">
        <v>203</v>
      </c>
      <c r="G76" s="57" t="s">
        <v>431</v>
      </c>
      <c r="H76" s="57" t="s">
        <v>1513</v>
      </c>
      <c r="I76" s="57" t="s">
        <v>486</v>
      </c>
      <c r="J76" s="57"/>
      <c r="K76" s="57" t="s">
        <v>442</v>
      </c>
      <c r="L76" s="57" t="s">
        <v>374</v>
      </c>
      <c r="M76" s="57" t="s">
        <v>526</v>
      </c>
      <c r="N76" s="57" t="s">
        <v>924</v>
      </c>
    </row>
    <row r="77" customFormat="false" ht="27.75" hidden="false" customHeight="true" outlineLevel="0" collapsed="false">
      <c r="A77" s="57" t="s">
        <v>251</v>
      </c>
      <c r="B77" s="57" t="s">
        <v>253</v>
      </c>
      <c r="C77" s="58" t="n">
        <v>46307</v>
      </c>
      <c r="D77" s="57" t="s">
        <v>1535</v>
      </c>
      <c r="E77" s="57" t="s">
        <v>202</v>
      </c>
      <c r="F77" s="57" t="s">
        <v>203</v>
      </c>
      <c r="G77" s="57" t="s">
        <v>490</v>
      </c>
      <c r="H77" s="57" t="s">
        <v>1514</v>
      </c>
      <c r="I77" s="57" t="s">
        <v>492</v>
      </c>
      <c r="J77" s="57"/>
      <c r="K77" s="57" t="s">
        <v>442</v>
      </c>
      <c r="L77" s="57" t="s">
        <v>374</v>
      </c>
      <c r="M77" s="57"/>
      <c r="N77" s="57" t="s">
        <v>926</v>
      </c>
    </row>
    <row r="78" customFormat="false" ht="27.75" hidden="false" customHeight="true" outlineLevel="0" collapsed="false">
      <c r="A78" s="57" t="s">
        <v>251</v>
      </c>
      <c r="B78" s="57" t="s">
        <v>253</v>
      </c>
      <c r="C78" s="58" t="n">
        <v>46307</v>
      </c>
      <c r="D78" s="57" t="s">
        <v>1535</v>
      </c>
      <c r="E78" s="57" t="s">
        <v>202</v>
      </c>
      <c r="F78" s="57" t="s">
        <v>203</v>
      </c>
      <c r="G78" s="57" t="s">
        <v>490</v>
      </c>
      <c r="H78" s="57" t="s">
        <v>1515</v>
      </c>
      <c r="I78" s="57" t="s">
        <v>492</v>
      </c>
      <c r="J78" s="57"/>
      <c r="K78" s="57" t="s">
        <v>442</v>
      </c>
      <c r="L78" s="57" t="s">
        <v>374</v>
      </c>
      <c r="M78" s="57"/>
      <c r="N78" s="57" t="s">
        <v>928</v>
      </c>
    </row>
    <row r="79" customFormat="false" ht="27.75" hidden="false" customHeight="true" outlineLevel="0" collapsed="false">
      <c r="A79" s="57" t="s">
        <v>251</v>
      </c>
      <c r="B79" s="57" t="s">
        <v>253</v>
      </c>
      <c r="C79" s="58" t="n">
        <v>46307</v>
      </c>
      <c r="D79" s="57" t="s">
        <v>1535</v>
      </c>
      <c r="E79" s="57" t="s">
        <v>202</v>
      </c>
      <c r="F79" s="57" t="s">
        <v>203</v>
      </c>
      <c r="G79" s="57" t="s">
        <v>490</v>
      </c>
      <c r="H79" s="57" t="s">
        <v>1516</v>
      </c>
      <c r="I79" s="57" t="s">
        <v>492</v>
      </c>
      <c r="J79" s="57"/>
      <c r="K79" s="57" t="s">
        <v>442</v>
      </c>
      <c r="L79" s="57" t="s">
        <v>374</v>
      </c>
      <c r="M79" s="57"/>
      <c r="N79" s="57" t="s">
        <v>930</v>
      </c>
    </row>
    <row r="80" customFormat="false" ht="27.75" hidden="false" customHeight="true" outlineLevel="0" collapsed="false">
      <c r="A80" s="57" t="s">
        <v>251</v>
      </c>
      <c r="B80" s="57" t="s">
        <v>253</v>
      </c>
      <c r="C80" s="58" t="n">
        <v>46307</v>
      </c>
      <c r="D80" s="57" t="s">
        <v>1535</v>
      </c>
      <c r="E80" s="57" t="s">
        <v>202</v>
      </c>
      <c r="F80" s="57" t="s">
        <v>203</v>
      </c>
      <c r="G80" s="57" t="s">
        <v>490</v>
      </c>
      <c r="H80" s="57" t="s">
        <v>1519</v>
      </c>
      <c r="I80" s="57" t="s">
        <v>510</v>
      </c>
      <c r="J80" s="57"/>
      <c r="K80" s="57" t="s">
        <v>442</v>
      </c>
      <c r="L80" s="57" t="s">
        <v>374</v>
      </c>
      <c r="M80" s="57" t="s">
        <v>540</v>
      </c>
      <c r="N80" s="57" t="s">
        <v>932</v>
      </c>
    </row>
    <row r="81" customFormat="false" ht="27.75" hidden="false" customHeight="true" outlineLevel="0" collapsed="false">
      <c r="A81" s="57" t="s">
        <v>251</v>
      </c>
      <c r="B81" s="57" t="s">
        <v>253</v>
      </c>
      <c r="C81" s="58" t="n">
        <v>46307</v>
      </c>
      <c r="D81" s="57" t="s">
        <v>1535</v>
      </c>
      <c r="E81" s="57" t="s">
        <v>202</v>
      </c>
      <c r="F81" s="57" t="s">
        <v>203</v>
      </c>
      <c r="G81" s="57" t="s">
        <v>490</v>
      </c>
      <c r="H81" s="57" t="s">
        <v>1520</v>
      </c>
      <c r="I81" s="57" t="s">
        <v>492</v>
      </c>
      <c r="J81" s="57"/>
      <c r="K81" s="57" t="s">
        <v>442</v>
      </c>
      <c r="L81" s="57" t="s">
        <v>374</v>
      </c>
      <c r="M81" s="57"/>
      <c r="N81" s="57" t="s">
        <v>934</v>
      </c>
    </row>
    <row r="82" customFormat="false" ht="27.75" hidden="false" customHeight="true" outlineLevel="0" collapsed="false">
      <c r="A82" s="57" t="s">
        <v>251</v>
      </c>
      <c r="B82" s="57" t="s">
        <v>253</v>
      </c>
      <c r="C82" s="58" t="n">
        <v>46307</v>
      </c>
      <c r="D82" s="57" t="s">
        <v>1535</v>
      </c>
      <c r="E82" s="57" t="s">
        <v>202</v>
      </c>
      <c r="F82" s="57" t="s">
        <v>203</v>
      </c>
      <c r="G82" s="57" t="s">
        <v>438</v>
      </c>
      <c r="H82" s="57" t="s">
        <v>1521</v>
      </c>
      <c r="I82" s="57" t="s">
        <v>440</v>
      </c>
      <c r="J82" s="57"/>
      <c r="K82" s="57" t="s">
        <v>442</v>
      </c>
      <c r="L82" s="57" t="s">
        <v>374</v>
      </c>
      <c r="M82" s="57"/>
      <c r="N82" s="57" t="s">
        <v>936</v>
      </c>
    </row>
    <row r="83" customFormat="false" ht="27.75" hidden="false" customHeight="true" outlineLevel="0" collapsed="false">
      <c r="A83" s="57" t="s">
        <v>251</v>
      </c>
      <c r="B83" s="57" t="s">
        <v>253</v>
      </c>
      <c r="C83" s="58" t="n">
        <v>46307</v>
      </c>
      <c r="D83" s="57" t="s">
        <v>1535</v>
      </c>
      <c r="E83" s="57" t="s">
        <v>202</v>
      </c>
      <c r="F83" s="57" t="s">
        <v>203</v>
      </c>
      <c r="G83" s="57" t="s">
        <v>438</v>
      </c>
      <c r="H83" s="57" t="s">
        <v>1522</v>
      </c>
      <c r="I83" s="57" t="s">
        <v>440</v>
      </c>
      <c r="J83" s="57"/>
      <c r="K83" s="57" t="s">
        <v>442</v>
      </c>
      <c r="L83" s="57" t="s">
        <v>374</v>
      </c>
      <c r="M83" s="57"/>
      <c r="N83" s="57" t="s">
        <v>938</v>
      </c>
    </row>
    <row r="84" customFormat="false" ht="27.75" hidden="false" customHeight="true" outlineLevel="0" collapsed="false">
      <c r="A84" s="57" t="s">
        <v>258</v>
      </c>
      <c r="B84" s="57" t="s">
        <v>259</v>
      </c>
      <c r="C84" s="58" t="n">
        <v>46307</v>
      </c>
      <c r="D84" s="57" t="s">
        <v>1536</v>
      </c>
      <c r="E84" s="57" t="s">
        <v>188</v>
      </c>
      <c r="F84" s="57" t="s">
        <v>203</v>
      </c>
      <c r="G84" s="57" t="s">
        <v>438</v>
      </c>
      <c r="H84" s="57" t="s">
        <v>1509</v>
      </c>
      <c r="I84" s="57" t="s">
        <v>440</v>
      </c>
      <c r="J84" s="57"/>
      <c r="K84" s="57" t="s">
        <v>442</v>
      </c>
      <c r="L84" s="57" t="s">
        <v>374</v>
      </c>
      <c r="M84" s="57"/>
      <c r="N84" s="57" t="s">
        <v>974</v>
      </c>
    </row>
    <row r="85" customFormat="false" ht="27.75" hidden="false" customHeight="true" outlineLevel="0" collapsed="false">
      <c r="A85" s="57" t="s">
        <v>261</v>
      </c>
      <c r="B85" s="57" t="s">
        <v>262</v>
      </c>
      <c r="C85" s="58" t="n">
        <v>46307</v>
      </c>
      <c r="D85" s="57" t="s">
        <v>1537</v>
      </c>
      <c r="E85" s="57" t="s">
        <v>202</v>
      </c>
      <c r="F85" s="57" t="s">
        <v>264</v>
      </c>
      <c r="G85" s="57" t="s">
        <v>431</v>
      </c>
      <c r="H85" s="57" t="s">
        <v>1508</v>
      </c>
      <c r="I85" s="57" t="s">
        <v>492</v>
      </c>
      <c r="J85" s="57"/>
      <c r="K85" s="57" t="s">
        <v>187</v>
      </c>
      <c r="L85" s="57" t="s">
        <v>374</v>
      </c>
      <c r="M85" s="57"/>
      <c r="N85" s="57" t="s">
        <v>1005</v>
      </c>
    </row>
    <row r="86" customFormat="false" ht="27.75" hidden="false" customHeight="true" outlineLevel="0" collapsed="false">
      <c r="A86" s="57" t="s">
        <v>261</v>
      </c>
      <c r="B86" s="57" t="s">
        <v>262</v>
      </c>
      <c r="C86" s="58" t="n">
        <v>46307</v>
      </c>
      <c r="D86" s="57" t="s">
        <v>1537</v>
      </c>
      <c r="E86" s="57" t="s">
        <v>202</v>
      </c>
      <c r="F86" s="57" t="s">
        <v>264</v>
      </c>
      <c r="G86" s="57" t="s">
        <v>431</v>
      </c>
      <c r="H86" s="57" t="s">
        <v>1525</v>
      </c>
      <c r="I86" s="57" t="s">
        <v>492</v>
      </c>
      <c r="J86" s="57"/>
      <c r="K86" s="57" t="s">
        <v>187</v>
      </c>
      <c r="L86" s="57" t="s">
        <v>374</v>
      </c>
      <c r="M86" s="57"/>
      <c r="N86" s="57" t="s">
        <v>1007</v>
      </c>
    </row>
    <row r="87" customFormat="false" ht="27.75" hidden="false" customHeight="true" outlineLevel="0" collapsed="false">
      <c r="A87" s="57" t="s">
        <v>261</v>
      </c>
      <c r="B87" s="57" t="s">
        <v>262</v>
      </c>
      <c r="C87" s="58" t="n">
        <v>46307</v>
      </c>
      <c r="D87" s="57" t="s">
        <v>1537</v>
      </c>
      <c r="E87" s="57" t="s">
        <v>202</v>
      </c>
      <c r="F87" s="57" t="s">
        <v>264</v>
      </c>
      <c r="G87" s="57" t="s">
        <v>490</v>
      </c>
      <c r="H87" s="57" t="s">
        <v>1514</v>
      </c>
      <c r="I87" s="57" t="s">
        <v>492</v>
      </c>
      <c r="J87" s="57"/>
      <c r="K87" s="57" t="s">
        <v>442</v>
      </c>
      <c r="L87" s="57" t="s">
        <v>374</v>
      </c>
      <c r="M87" s="57"/>
      <c r="N87" s="57" t="s">
        <v>1009</v>
      </c>
    </row>
    <row r="88" customFormat="false" ht="27.75" hidden="false" customHeight="true" outlineLevel="0" collapsed="false">
      <c r="A88" s="57" t="s">
        <v>261</v>
      </c>
      <c r="B88" s="57" t="s">
        <v>262</v>
      </c>
      <c r="C88" s="58" t="n">
        <v>46307</v>
      </c>
      <c r="D88" s="57" t="s">
        <v>1537</v>
      </c>
      <c r="E88" s="57" t="s">
        <v>202</v>
      </c>
      <c r="F88" s="57" t="s">
        <v>264</v>
      </c>
      <c r="G88" s="57" t="s">
        <v>490</v>
      </c>
      <c r="H88" s="57" t="s">
        <v>1515</v>
      </c>
      <c r="I88" s="57" t="s">
        <v>492</v>
      </c>
      <c r="J88" s="57"/>
      <c r="K88" s="57" t="s">
        <v>442</v>
      </c>
      <c r="L88" s="57" t="s">
        <v>374</v>
      </c>
      <c r="M88" s="57"/>
      <c r="N88" s="57" t="s">
        <v>1011</v>
      </c>
    </row>
    <row r="89" customFormat="false" ht="27.75" hidden="false" customHeight="true" outlineLevel="0" collapsed="false">
      <c r="A89" s="57" t="s">
        <v>261</v>
      </c>
      <c r="B89" s="57" t="s">
        <v>262</v>
      </c>
      <c r="C89" s="58" t="n">
        <v>46307</v>
      </c>
      <c r="D89" s="57" t="s">
        <v>1537</v>
      </c>
      <c r="E89" s="57" t="s">
        <v>202</v>
      </c>
      <c r="F89" s="57" t="s">
        <v>264</v>
      </c>
      <c r="G89" s="57" t="s">
        <v>490</v>
      </c>
      <c r="H89" s="57" t="s">
        <v>1516</v>
      </c>
      <c r="I89" s="57" t="s">
        <v>492</v>
      </c>
      <c r="J89" s="57"/>
      <c r="K89" s="57" t="s">
        <v>442</v>
      </c>
      <c r="L89" s="57" t="s">
        <v>374</v>
      </c>
      <c r="M89" s="57"/>
      <c r="N89" s="57" t="s">
        <v>1013</v>
      </c>
    </row>
    <row r="90" customFormat="false" ht="27.75" hidden="false" customHeight="true" outlineLevel="0" collapsed="false">
      <c r="A90" s="57" t="s">
        <v>261</v>
      </c>
      <c r="B90" s="57" t="s">
        <v>262</v>
      </c>
      <c r="C90" s="58" t="n">
        <v>46307</v>
      </c>
      <c r="D90" s="57" t="s">
        <v>1537</v>
      </c>
      <c r="E90" s="57" t="s">
        <v>202</v>
      </c>
      <c r="F90" s="57" t="s">
        <v>264</v>
      </c>
      <c r="G90" s="57" t="s">
        <v>490</v>
      </c>
      <c r="H90" s="57" t="s">
        <v>1517</v>
      </c>
      <c r="I90" s="57" t="s">
        <v>492</v>
      </c>
      <c r="J90" s="57"/>
      <c r="K90" s="57" t="s">
        <v>442</v>
      </c>
      <c r="L90" s="57" t="s">
        <v>374</v>
      </c>
      <c r="M90" s="57"/>
      <c r="N90" s="57" t="s">
        <v>1015</v>
      </c>
    </row>
    <row r="91" customFormat="false" ht="27.75" hidden="false" customHeight="true" outlineLevel="0" collapsed="false">
      <c r="A91" s="57" t="s">
        <v>261</v>
      </c>
      <c r="B91" s="57" t="s">
        <v>262</v>
      </c>
      <c r="C91" s="58" t="n">
        <v>46307</v>
      </c>
      <c r="D91" s="57" t="s">
        <v>1537</v>
      </c>
      <c r="E91" s="57" t="s">
        <v>202</v>
      </c>
      <c r="F91" s="57" t="s">
        <v>264</v>
      </c>
      <c r="G91" s="57" t="s">
        <v>490</v>
      </c>
      <c r="H91" s="57" t="s">
        <v>1518</v>
      </c>
      <c r="I91" s="57" t="s">
        <v>492</v>
      </c>
      <c r="J91" s="57"/>
      <c r="K91" s="57" t="s">
        <v>442</v>
      </c>
      <c r="L91" s="57" t="s">
        <v>374</v>
      </c>
      <c r="M91" s="57"/>
      <c r="N91" s="57" t="s">
        <v>1017</v>
      </c>
    </row>
    <row r="92" customFormat="false" ht="27.75" hidden="false" customHeight="true" outlineLevel="0" collapsed="false">
      <c r="A92" s="57" t="s">
        <v>261</v>
      </c>
      <c r="B92" s="57" t="s">
        <v>262</v>
      </c>
      <c r="C92" s="58" t="n">
        <v>46307</v>
      </c>
      <c r="D92" s="57" t="s">
        <v>1537</v>
      </c>
      <c r="E92" s="57" t="s">
        <v>202</v>
      </c>
      <c r="F92" s="57" t="s">
        <v>264</v>
      </c>
      <c r="G92" s="57" t="s">
        <v>490</v>
      </c>
      <c r="H92" s="57" t="s">
        <v>1519</v>
      </c>
      <c r="I92" s="57" t="s">
        <v>607</v>
      </c>
      <c r="J92" s="57"/>
      <c r="K92" s="57" t="s">
        <v>442</v>
      </c>
      <c r="L92" s="57" t="s">
        <v>374</v>
      </c>
      <c r="M92" s="57" t="s">
        <v>540</v>
      </c>
      <c r="N92" s="57" t="s">
        <v>1019</v>
      </c>
    </row>
    <row r="93" customFormat="false" ht="27.75" hidden="false" customHeight="true" outlineLevel="0" collapsed="false">
      <c r="A93" s="57" t="s">
        <v>261</v>
      </c>
      <c r="B93" s="57" t="s">
        <v>262</v>
      </c>
      <c r="C93" s="58" t="n">
        <v>46307</v>
      </c>
      <c r="D93" s="57" t="s">
        <v>1537</v>
      </c>
      <c r="E93" s="57" t="s">
        <v>202</v>
      </c>
      <c r="F93" s="57" t="s">
        <v>264</v>
      </c>
      <c r="G93" s="57" t="s">
        <v>490</v>
      </c>
      <c r="H93" s="57" t="s">
        <v>1520</v>
      </c>
      <c r="I93" s="57" t="s">
        <v>492</v>
      </c>
      <c r="J93" s="57"/>
      <c r="K93" s="57" t="s">
        <v>442</v>
      </c>
      <c r="L93" s="57" t="s">
        <v>374</v>
      </c>
      <c r="M93" s="57"/>
      <c r="N93" s="57" t="s">
        <v>1021</v>
      </c>
    </row>
    <row r="94" customFormat="false" ht="27.75" hidden="false" customHeight="true" outlineLevel="0" collapsed="false">
      <c r="A94" s="57" t="s">
        <v>261</v>
      </c>
      <c r="B94" s="57" t="s">
        <v>262</v>
      </c>
      <c r="C94" s="58" t="n">
        <v>46307</v>
      </c>
      <c r="D94" s="57" t="s">
        <v>1537</v>
      </c>
      <c r="E94" s="57" t="s">
        <v>202</v>
      </c>
      <c r="F94" s="57" t="s">
        <v>264</v>
      </c>
      <c r="G94" s="57" t="s">
        <v>438</v>
      </c>
      <c r="H94" s="57" t="s">
        <v>1521</v>
      </c>
      <c r="I94" s="57" t="s">
        <v>440</v>
      </c>
      <c r="J94" s="57"/>
      <c r="K94" s="57" t="s">
        <v>442</v>
      </c>
      <c r="L94" s="57" t="s">
        <v>374</v>
      </c>
      <c r="M94" s="57"/>
      <c r="N94" s="57" t="s">
        <v>1023</v>
      </c>
    </row>
    <row r="95" customFormat="false" ht="27.75" hidden="false" customHeight="true" outlineLevel="0" collapsed="false">
      <c r="A95" s="57" t="s">
        <v>261</v>
      </c>
      <c r="B95" s="57" t="s">
        <v>262</v>
      </c>
      <c r="C95" s="58" t="n">
        <v>46307</v>
      </c>
      <c r="D95" s="57" t="s">
        <v>1537</v>
      </c>
      <c r="E95" s="57" t="s">
        <v>202</v>
      </c>
      <c r="F95" s="57" t="s">
        <v>264</v>
      </c>
      <c r="G95" s="57" t="s">
        <v>438</v>
      </c>
      <c r="H95" s="57" t="s">
        <v>1526</v>
      </c>
      <c r="I95" s="57" t="s">
        <v>440</v>
      </c>
      <c r="J95" s="57"/>
      <c r="K95" s="57" t="s">
        <v>442</v>
      </c>
      <c r="L95" s="57" t="s">
        <v>374</v>
      </c>
      <c r="M95" s="57"/>
      <c r="N95" s="57" t="s">
        <v>1025</v>
      </c>
    </row>
    <row r="96" customFormat="false" ht="27.75" hidden="false" customHeight="true" outlineLevel="0" collapsed="false">
      <c r="A96" s="57" t="s">
        <v>261</v>
      </c>
      <c r="B96" s="57" t="s">
        <v>262</v>
      </c>
      <c r="C96" s="58" t="n">
        <v>46307</v>
      </c>
      <c r="D96" s="57" t="s">
        <v>1537</v>
      </c>
      <c r="E96" s="57" t="s">
        <v>202</v>
      </c>
      <c r="F96" s="57" t="s">
        <v>264</v>
      </c>
      <c r="G96" s="57" t="s">
        <v>438</v>
      </c>
      <c r="H96" s="57" t="s">
        <v>1527</v>
      </c>
      <c r="I96" s="57" t="s">
        <v>440</v>
      </c>
      <c r="J96" s="57"/>
      <c r="K96" s="57" t="s">
        <v>442</v>
      </c>
      <c r="L96" s="57" t="s">
        <v>374</v>
      </c>
      <c r="M96" s="57"/>
      <c r="N96" s="57" t="s">
        <v>1027</v>
      </c>
    </row>
    <row r="97" customFormat="false" ht="27.75" hidden="false" customHeight="true" outlineLevel="0" collapsed="false">
      <c r="A97" s="57" t="s">
        <v>261</v>
      </c>
      <c r="B97" s="57" t="s">
        <v>262</v>
      </c>
      <c r="C97" s="58" t="n">
        <v>46307</v>
      </c>
      <c r="D97" s="57" t="s">
        <v>1537</v>
      </c>
      <c r="E97" s="57" t="s">
        <v>202</v>
      </c>
      <c r="F97" s="57" t="s">
        <v>264</v>
      </c>
      <c r="G97" s="57" t="s">
        <v>620</v>
      </c>
      <c r="H97" s="57" t="s">
        <v>1528</v>
      </c>
      <c r="I97" s="57" t="s">
        <v>492</v>
      </c>
      <c r="J97" s="57"/>
      <c r="K97" s="57" t="s">
        <v>187</v>
      </c>
      <c r="L97" s="57" t="s">
        <v>374</v>
      </c>
      <c r="M97" s="57" t="s">
        <v>623</v>
      </c>
      <c r="N97" s="57" t="s">
        <v>1029</v>
      </c>
    </row>
    <row r="98" customFormat="false" ht="27.75" hidden="false" customHeight="true" outlineLevel="0" collapsed="false">
      <c r="A98" s="57" t="s">
        <v>261</v>
      </c>
      <c r="B98" s="57" t="s">
        <v>262</v>
      </c>
      <c r="C98" s="58" t="n">
        <v>46307</v>
      </c>
      <c r="D98" s="57" t="s">
        <v>1537</v>
      </c>
      <c r="E98" s="57" t="s">
        <v>202</v>
      </c>
      <c r="F98" s="57" t="s">
        <v>264</v>
      </c>
      <c r="G98" s="57" t="s">
        <v>625</v>
      </c>
      <c r="H98" s="57" t="s">
        <v>1529</v>
      </c>
      <c r="I98" s="57" t="s">
        <v>1031</v>
      </c>
      <c r="J98" s="57"/>
      <c r="K98" s="57" t="s">
        <v>442</v>
      </c>
      <c r="L98" s="57" t="s">
        <v>374</v>
      </c>
      <c r="M98" s="57" t="s">
        <v>1050</v>
      </c>
      <c r="N98" s="57" t="s">
        <v>1032</v>
      </c>
    </row>
    <row r="99" customFormat="false" ht="40.5" hidden="false" customHeight="true" outlineLevel="0" collapsed="false">
      <c r="A99" s="57" t="s">
        <v>272</v>
      </c>
      <c r="B99" s="57" t="s">
        <v>274</v>
      </c>
      <c r="C99" s="58" t="n">
        <v>46309</v>
      </c>
      <c r="D99" s="57" t="s">
        <v>1538</v>
      </c>
      <c r="E99" s="57" t="s">
        <v>188</v>
      </c>
      <c r="F99" s="57" t="s">
        <v>264</v>
      </c>
      <c r="G99" s="57" t="s">
        <v>431</v>
      </c>
      <c r="H99" s="57" t="s">
        <v>1508</v>
      </c>
      <c r="I99" s="57" t="s">
        <v>433</v>
      </c>
      <c r="J99" s="57"/>
      <c r="K99" s="57" t="s">
        <v>187</v>
      </c>
      <c r="L99" s="74" t="s">
        <v>435</v>
      </c>
      <c r="M99" s="57" t="s">
        <v>436</v>
      </c>
      <c r="N99" s="57" t="s">
        <v>1005</v>
      </c>
    </row>
    <row r="100" customFormat="false" ht="27.75" hidden="false" customHeight="true" outlineLevel="0" collapsed="false">
      <c r="A100" s="57" t="s">
        <v>272</v>
      </c>
      <c r="B100" s="57" t="s">
        <v>274</v>
      </c>
      <c r="C100" s="58" t="n">
        <v>46309</v>
      </c>
      <c r="D100" s="57" t="s">
        <v>1538</v>
      </c>
      <c r="E100" s="57" t="s">
        <v>188</v>
      </c>
      <c r="F100" s="57" t="s">
        <v>264</v>
      </c>
      <c r="G100" s="57" t="s">
        <v>438</v>
      </c>
      <c r="H100" s="57" t="s">
        <v>1509</v>
      </c>
      <c r="I100" s="57" t="s">
        <v>440</v>
      </c>
      <c r="J100" s="57"/>
      <c r="K100" s="57" t="s">
        <v>442</v>
      </c>
      <c r="L100" s="57" t="s">
        <v>374</v>
      </c>
      <c r="M100" s="57"/>
      <c r="N100" s="57" t="s">
        <v>1076</v>
      </c>
    </row>
    <row r="101" customFormat="false" ht="40.5" hidden="false" customHeight="true" outlineLevel="0" collapsed="false">
      <c r="A101" s="57" t="s">
        <v>272</v>
      </c>
      <c r="B101" s="57" t="s">
        <v>274</v>
      </c>
      <c r="C101" s="58" t="n">
        <v>46309</v>
      </c>
      <c r="D101" s="57" t="s">
        <v>1538</v>
      </c>
      <c r="E101" s="57" t="s">
        <v>188</v>
      </c>
      <c r="F101" s="57" t="s">
        <v>264</v>
      </c>
      <c r="G101" s="57" t="s">
        <v>438</v>
      </c>
      <c r="H101" s="57" t="s">
        <v>1510</v>
      </c>
      <c r="I101" s="57" t="s">
        <v>440</v>
      </c>
      <c r="J101" s="57" t="s">
        <v>1539</v>
      </c>
      <c r="K101" s="57" t="s">
        <v>442</v>
      </c>
      <c r="L101" s="57" t="s">
        <v>374</v>
      </c>
      <c r="M101" s="57" t="s">
        <v>1091</v>
      </c>
      <c r="N101" s="57" t="s">
        <v>1080</v>
      </c>
    </row>
    <row r="102" customFormat="false" ht="52.5" hidden="false" customHeight="true" outlineLevel="0" collapsed="false">
      <c r="A102" s="57" t="s">
        <v>272</v>
      </c>
      <c r="B102" s="57" t="s">
        <v>274</v>
      </c>
      <c r="C102" s="58" t="n">
        <v>46309</v>
      </c>
      <c r="D102" s="57" t="s">
        <v>1538</v>
      </c>
      <c r="E102" s="57" t="s">
        <v>188</v>
      </c>
      <c r="F102" s="57" t="s">
        <v>264</v>
      </c>
      <c r="G102" s="57" t="s">
        <v>625</v>
      </c>
      <c r="H102" s="57" t="s">
        <v>1529</v>
      </c>
      <c r="I102" s="57" t="s">
        <v>1031</v>
      </c>
      <c r="J102" s="57"/>
      <c r="K102" s="57" t="s">
        <v>442</v>
      </c>
      <c r="L102" s="74" t="s">
        <v>435</v>
      </c>
      <c r="M102" s="57" t="s">
        <v>1093</v>
      </c>
      <c r="N102" s="57" t="s">
        <v>1032</v>
      </c>
    </row>
    <row r="103" customFormat="false" ht="102.75" hidden="false" customHeight="true" outlineLevel="0" collapsed="false">
      <c r="A103" s="57" t="s">
        <v>276</v>
      </c>
      <c r="B103" s="57" t="s">
        <v>277</v>
      </c>
      <c r="C103" s="58" t="n">
        <v>46310</v>
      </c>
      <c r="D103" s="57" t="s">
        <v>1531</v>
      </c>
      <c r="E103" s="57" t="s">
        <v>188</v>
      </c>
      <c r="F103" s="57" t="s">
        <v>189</v>
      </c>
      <c r="G103" s="57" t="s">
        <v>431</v>
      </c>
      <c r="H103" s="57" t="s">
        <v>1508</v>
      </c>
      <c r="I103" s="57" t="s">
        <v>492</v>
      </c>
      <c r="J103" s="57"/>
      <c r="K103" s="57" t="s">
        <v>717</v>
      </c>
      <c r="L103" s="74" t="s">
        <v>435</v>
      </c>
      <c r="M103" s="57" t="s">
        <v>1112</v>
      </c>
      <c r="N103" s="57" t="s">
        <v>434</v>
      </c>
    </row>
    <row r="104" customFormat="false" ht="27.75" hidden="false" customHeight="true" outlineLevel="0" collapsed="false">
      <c r="A104" s="57" t="s">
        <v>276</v>
      </c>
      <c r="B104" s="57" t="s">
        <v>277</v>
      </c>
      <c r="C104" s="58" t="n">
        <v>46310</v>
      </c>
      <c r="D104" s="57" t="s">
        <v>1531</v>
      </c>
      <c r="E104" s="57" t="s">
        <v>188</v>
      </c>
      <c r="F104" s="57" t="s">
        <v>189</v>
      </c>
      <c r="G104" s="57" t="s">
        <v>438</v>
      </c>
      <c r="H104" s="57" t="s">
        <v>1509</v>
      </c>
      <c r="I104" s="57" t="s">
        <v>440</v>
      </c>
      <c r="J104" s="57"/>
      <c r="K104" s="57" t="s">
        <v>442</v>
      </c>
      <c r="L104" s="57" t="s">
        <v>374</v>
      </c>
      <c r="M104" s="57"/>
      <c r="N104" s="57" t="s">
        <v>441</v>
      </c>
    </row>
    <row r="105" customFormat="false" ht="52.5" hidden="false" customHeight="true" outlineLevel="0" collapsed="false">
      <c r="A105" s="57" t="s">
        <v>276</v>
      </c>
      <c r="B105" s="57" t="s">
        <v>277</v>
      </c>
      <c r="C105" s="58" t="n">
        <v>46310</v>
      </c>
      <c r="D105" s="57" t="s">
        <v>1531</v>
      </c>
      <c r="E105" s="57" t="s">
        <v>188</v>
      </c>
      <c r="F105" s="57" t="s">
        <v>189</v>
      </c>
      <c r="G105" s="57" t="s">
        <v>438</v>
      </c>
      <c r="H105" s="57" t="s">
        <v>1510</v>
      </c>
      <c r="I105" s="57" t="s">
        <v>440</v>
      </c>
      <c r="J105" s="57" t="s">
        <v>1511</v>
      </c>
      <c r="K105" s="57" t="s">
        <v>442</v>
      </c>
      <c r="L105" s="57" t="s">
        <v>374</v>
      </c>
      <c r="M105" s="57" t="s">
        <v>1121</v>
      </c>
      <c r="N105" s="57" t="s">
        <v>447</v>
      </c>
    </row>
    <row r="106" customFormat="false" ht="40.5" hidden="false" customHeight="true" outlineLevel="0" collapsed="false">
      <c r="A106" s="57" t="s">
        <v>278</v>
      </c>
      <c r="B106" s="57" t="s">
        <v>236</v>
      </c>
      <c r="C106" s="58" t="n">
        <v>46320</v>
      </c>
      <c r="D106" s="57" t="s">
        <v>1507</v>
      </c>
      <c r="E106" s="57" t="s">
        <v>188</v>
      </c>
      <c r="F106" s="57" t="s">
        <v>189</v>
      </c>
      <c r="G106" s="57" t="s">
        <v>431</v>
      </c>
      <c r="H106" s="57" t="s">
        <v>1508</v>
      </c>
      <c r="I106" s="57" t="s">
        <v>433</v>
      </c>
      <c r="J106" s="57"/>
      <c r="K106" s="57" t="s">
        <v>186</v>
      </c>
      <c r="L106" s="74" t="s">
        <v>435</v>
      </c>
      <c r="M106" s="57" t="s">
        <v>436</v>
      </c>
      <c r="N106" s="57" t="s">
        <v>434</v>
      </c>
    </row>
    <row r="107" customFormat="false" ht="27.75" hidden="false" customHeight="true" outlineLevel="0" collapsed="false">
      <c r="A107" s="57" t="s">
        <v>278</v>
      </c>
      <c r="B107" s="57" t="s">
        <v>236</v>
      </c>
      <c r="C107" s="58" t="n">
        <v>46320</v>
      </c>
      <c r="D107" s="57" t="s">
        <v>1507</v>
      </c>
      <c r="E107" s="57" t="s">
        <v>188</v>
      </c>
      <c r="F107" s="57" t="s">
        <v>189</v>
      </c>
      <c r="G107" s="57" t="s">
        <v>438</v>
      </c>
      <c r="H107" s="57" t="s">
        <v>1509</v>
      </c>
      <c r="I107" s="57" t="s">
        <v>440</v>
      </c>
      <c r="J107" s="57"/>
      <c r="K107" s="57" t="s">
        <v>442</v>
      </c>
      <c r="L107" s="57" t="s">
        <v>374</v>
      </c>
      <c r="M107" s="57"/>
      <c r="N107" s="57" t="s">
        <v>441</v>
      </c>
    </row>
    <row r="108" customFormat="false" ht="52.5" hidden="false" customHeight="true" outlineLevel="0" collapsed="false">
      <c r="A108" s="57" t="s">
        <v>278</v>
      </c>
      <c r="B108" s="57" t="s">
        <v>236</v>
      </c>
      <c r="C108" s="58" t="n">
        <v>46320</v>
      </c>
      <c r="D108" s="57" t="s">
        <v>1507</v>
      </c>
      <c r="E108" s="57" t="s">
        <v>188</v>
      </c>
      <c r="F108" s="57" t="s">
        <v>189</v>
      </c>
      <c r="G108" s="57" t="s">
        <v>438</v>
      </c>
      <c r="H108" s="57" t="s">
        <v>1510</v>
      </c>
      <c r="I108" s="57" t="s">
        <v>440</v>
      </c>
      <c r="J108" s="57" t="s">
        <v>1511</v>
      </c>
      <c r="K108" s="57" t="s">
        <v>442</v>
      </c>
      <c r="L108" s="57" t="s">
        <v>374</v>
      </c>
      <c r="M108" s="57" t="s">
        <v>1151</v>
      </c>
      <c r="N108" s="57" t="s">
        <v>447</v>
      </c>
    </row>
    <row r="109" customFormat="false" ht="27.75" hidden="false" customHeight="true" outlineLevel="0" collapsed="false">
      <c r="A109" s="57" t="s">
        <v>280</v>
      </c>
      <c r="B109" s="57" t="s">
        <v>281</v>
      </c>
      <c r="C109" s="58" t="n">
        <v>46321</v>
      </c>
      <c r="D109" s="57" t="s">
        <v>1540</v>
      </c>
      <c r="E109" s="57" t="s">
        <v>188</v>
      </c>
      <c r="F109" s="57" t="s">
        <v>203</v>
      </c>
      <c r="G109" s="57" t="s">
        <v>438</v>
      </c>
      <c r="H109" s="57" t="s">
        <v>1509</v>
      </c>
      <c r="I109" s="57" t="s">
        <v>440</v>
      </c>
      <c r="J109" s="57"/>
      <c r="K109" s="57" t="s">
        <v>442</v>
      </c>
      <c r="L109" s="57" t="s">
        <v>374</v>
      </c>
      <c r="M109" s="57"/>
      <c r="N109" s="57" t="s">
        <v>1172</v>
      </c>
    </row>
    <row r="110" customFormat="false" ht="78" hidden="false" customHeight="true" outlineLevel="0" collapsed="false">
      <c r="A110" s="57" t="s">
        <v>280</v>
      </c>
      <c r="B110" s="57" t="s">
        <v>281</v>
      </c>
      <c r="C110" s="58" t="n">
        <v>46321</v>
      </c>
      <c r="D110" s="57" t="s">
        <v>1540</v>
      </c>
      <c r="E110" s="57" t="s">
        <v>188</v>
      </c>
      <c r="F110" s="57" t="s">
        <v>203</v>
      </c>
      <c r="G110" s="57" t="s">
        <v>438</v>
      </c>
      <c r="H110" s="57" t="s">
        <v>1510</v>
      </c>
      <c r="I110" s="57" t="s">
        <v>440</v>
      </c>
      <c r="J110" s="57"/>
      <c r="K110" s="57" t="s">
        <v>442</v>
      </c>
      <c r="L110" s="74" t="s">
        <v>435</v>
      </c>
      <c r="M110" s="57" t="s">
        <v>1185</v>
      </c>
      <c r="N110" s="57" t="s">
        <v>1174</v>
      </c>
    </row>
    <row r="111" customFormat="false" ht="27.75" hidden="false" customHeight="true" outlineLevel="0" collapsed="false">
      <c r="A111" s="57" t="s">
        <v>280</v>
      </c>
      <c r="B111" s="57" t="s">
        <v>281</v>
      </c>
      <c r="C111" s="58" t="n">
        <v>46321</v>
      </c>
      <c r="D111" s="57" t="s">
        <v>1540</v>
      </c>
      <c r="E111" s="57" t="s">
        <v>188</v>
      </c>
      <c r="F111" s="57" t="s">
        <v>203</v>
      </c>
      <c r="G111" s="57" t="s">
        <v>625</v>
      </c>
      <c r="H111" s="57" t="s">
        <v>1541</v>
      </c>
      <c r="I111" s="57" t="s">
        <v>1178</v>
      </c>
      <c r="J111" s="57"/>
      <c r="K111" s="57" t="s">
        <v>442</v>
      </c>
      <c r="L111" s="57" t="s">
        <v>374</v>
      </c>
      <c r="M111" s="57" t="s">
        <v>1188</v>
      </c>
      <c r="N111" s="57" t="s">
        <v>1179</v>
      </c>
    </row>
    <row r="112" customFormat="false" ht="27.75" hidden="false" customHeight="true" outlineLevel="0" collapsed="false">
      <c r="A112" s="57" t="s">
        <v>290</v>
      </c>
      <c r="B112" s="57" t="s">
        <v>292</v>
      </c>
      <c r="C112" s="58" t="n">
        <v>46322</v>
      </c>
      <c r="D112" s="57" t="s">
        <v>1542</v>
      </c>
      <c r="E112" s="57" t="s">
        <v>202</v>
      </c>
      <c r="F112" s="57" t="s">
        <v>203</v>
      </c>
      <c r="G112" s="57" t="s">
        <v>431</v>
      </c>
      <c r="H112" s="57" t="s">
        <v>1543</v>
      </c>
      <c r="I112" s="57" t="s">
        <v>492</v>
      </c>
      <c r="J112" s="57"/>
      <c r="K112" s="57" t="s">
        <v>187</v>
      </c>
      <c r="L112" s="57" t="s">
        <v>374</v>
      </c>
      <c r="M112" s="57"/>
      <c r="N112" s="57" t="s">
        <v>1213</v>
      </c>
    </row>
    <row r="113" customFormat="false" ht="27.75" hidden="false" customHeight="true" outlineLevel="0" collapsed="false">
      <c r="A113" s="57" t="s">
        <v>290</v>
      </c>
      <c r="B113" s="57" t="s">
        <v>292</v>
      </c>
      <c r="C113" s="58" t="n">
        <v>46322</v>
      </c>
      <c r="D113" s="57" t="s">
        <v>1542</v>
      </c>
      <c r="E113" s="57" t="s">
        <v>202</v>
      </c>
      <c r="F113" s="57" t="s">
        <v>203</v>
      </c>
      <c r="G113" s="57" t="s">
        <v>490</v>
      </c>
      <c r="H113" s="57" t="s">
        <v>1514</v>
      </c>
      <c r="I113" s="57" t="s">
        <v>492</v>
      </c>
      <c r="J113" s="57"/>
      <c r="K113" s="57" t="s">
        <v>442</v>
      </c>
      <c r="L113" s="57" t="s">
        <v>374</v>
      </c>
      <c r="M113" s="57"/>
      <c r="N113" s="57" t="s">
        <v>1216</v>
      </c>
    </row>
    <row r="114" customFormat="false" ht="27.75" hidden="false" customHeight="true" outlineLevel="0" collapsed="false">
      <c r="A114" s="57" t="s">
        <v>290</v>
      </c>
      <c r="B114" s="57" t="s">
        <v>292</v>
      </c>
      <c r="C114" s="58" t="n">
        <v>46322</v>
      </c>
      <c r="D114" s="57" t="s">
        <v>1542</v>
      </c>
      <c r="E114" s="57" t="s">
        <v>202</v>
      </c>
      <c r="F114" s="57" t="s">
        <v>203</v>
      </c>
      <c r="G114" s="57" t="s">
        <v>490</v>
      </c>
      <c r="H114" s="57" t="s">
        <v>1515</v>
      </c>
      <c r="I114" s="57" t="s">
        <v>492</v>
      </c>
      <c r="J114" s="57"/>
      <c r="K114" s="57" t="s">
        <v>442</v>
      </c>
      <c r="L114" s="57" t="s">
        <v>374</v>
      </c>
      <c r="M114" s="57"/>
      <c r="N114" s="57" t="s">
        <v>1219</v>
      </c>
    </row>
    <row r="115" customFormat="false" ht="27.75" hidden="false" customHeight="true" outlineLevel="0" collapsed="false">
      <c r="A115" s="57" t="s">
        <v>290</v>
      </c>
      <c r="B115" s="57" t="s">
        <v>292</v>
      </c>
      <c r="C115" s="58" t="n">
        <v>46322</v>
      </c>
      <c r="D115" s="57" t="s">
        <v>1542</v>
      </c>
      <c r="E115" s="57" t="s">
        <v>202</v>
      </c>
      <c r="F115" s="57" t="s">
        <v>203</v>
      </c>
      <c r="G115" s="57" t="s">
        <v>490</v>
      </c>
      <c r="H115" s="57" t="s">
        <v>1516</v>
      </c>
      <c r="I115" s="57" t="s">
        <v>492</v>
      </c>
      <c r="J115" s="57"/>
      <c r="K115" s="57" t="s">
        <v>442</v>
      </c>
      <c r="L115" s="57" t="s">
        <v>374</v>
      </c>
      <c r="M115" s="57"/>
      <c r="N115" s="57" t="s">
        <v>1221</v>
      </c>
    </row>
    <row r="116" customFormat="false" ht="65.25" hidden="false" customHeight="true" outlineLevel="0" collapsed="false">
      <c r="A116" s="57" t="s">
        <v>290</v>
      </c>
      <c r="B116" s="57" t="s">
        <v>292</v>
      </c>
      <c r="C116" s="58" t="n">
        <v>46322</v>
      </c>
      <c r="D116" s="57" t="s">
        <v>1542</v>
      </c>
      <c r="E116" s="57" t="s">
        <v>202</v>
      </c>
      <c r="F116" s="57" t="s">
        <v>203</v>
      </c>
      <c r="G116" s="57" t="s">
        <v>490</v>
      </c>
      <c r="H116" s="57" t="s">
        <v>1517</v>
      </c>
      <c r="I116" s="57" t="s">
        <v>492</v>
      </c>
      <c r="J116" s="57"/>
      <c r="K116" s="57" t="s">
        <v>442</v>
      </c>
      <c r="L116" s="74" t="s">
        <v>435</v>
      </c>
      <c r="M116" s="57" t="s">
        <v>1249</v>
      </c>
      <c r="N116" s="57" t="s">
        <v>1223</v>
      </c>
    </row>
    <row r="117" customFormat="false" ht="65.25" hidden="false" customHeight="true" outlineLevel="0" collapsed="false">
      <c r="A117" s="57" t="s">
        <v>290</v>
      </c>
      <c r="B117" s="57" t="s">
        <v>292</v>
      </c>
      <c r="C117" s="58" t="n">
        <v>46322</v>
      </c>
      <c r="D117" s="57" t="s">
        <v>1542</v>
      </c>
      <c r="E117" s="57" t="s">
        <v>202</v>
      </c>
      <c r="F117" s="57" t="s">
        <v>203</v>
      </c>
      <c r="G117" s="57" t="s">
        <v>490</v>
      </c>
      <c r="H117" s="57" t="s">
        <v>1518</v>
      </c>
      <c r="I117" s="57" t="s">
        <v>492</v>
      </c>
      <c r="J117" s="57"/>
      <c r="K117" s="57" t="s">
        <v>442</v>
      </c>
      <c r="L117" s="74" t="s">
        <v>435</v>
      </c>
      <c r="M117" s="57" t="s">
        <v>1249</v>
      </c>
      <c r="N117" s="57" t="s">
        <v>1226</v>
      </c>
    </row>
    <row r="118" customFormat="false" ht="27.75" hidden="false" customHeight="true" outlineLevel="0" collapsed="false">
      <c r="A118" s="57" t="s">
        <v>290</v>
      </c>
      <c r="B118" s="57" t="s">
        <v>292</v>
      </c>
      <c r="C118" s="58" t="n">
        <v>46322</v>
      </c>
      <c r="D118" s="57" t="s">
        <v>1542</v>
      </c>
      <c r="E118" s="57" t="s">
        <v>202</v>
      </c>
      <c r="F118" s="57" t="s">
        <v>203</v>
      </c>
      <c r="G118" s="57" t="s">
        <v>490</v>
      </c>
      <c r="H118" s="57" t="s">
        <v>1519</v>
      </c>
      <c r="I118" s="57" t="s">
        <v>510</v>
      </c>
      <c r="J118" s="57"/>
      <c r="K118" s="57" t="s">
        <v>442</v>
      </c>
      <c r="L118" s="57" t="s">
        <v>374</v>
      </c>
      <c r="M118" s="57" t="s">
        <v>540</v>
      </c>
      <c r="N118" s="57" t="s">
        <v>1228</v>
      </c>
    </row>
    <row r="119" customFormat="false" ht="27.75" hidden="false" customHeight="true" outlineLevel="0" collapsed="false">
      <c r="A119" s="57" t="s">
        <v>290</v>
      </c>
      <c r="B119" s="57" t="s">
        <v>292</v>
      </c>
      <c r="C119" s="58" t="n">
        <v>46322</v>
      </c>
      <c r="D119" s="57" t="s">
        <v>1542</v>
      </c>
      <c r="E119" s="57" t="s">
        <v>202</v>
      </c>
      <c r="F119" s="57" t="s">
        <v>203</v>
      </c>
      <c r="G119" s="57" t="s">
        <v>490</v>
      </c>
      <c r="H119" s="57" t="s">
        <v>1520</v>
      </c>
      <c r="I119" s="57" t="s">
        <v>492</v>
      </c>
      <c r="J119" s="57"/>
      <c r="K119" s="57" t="s">
        <v>442</v>
      </c>
      <c r="L119" s="57" t="s">
        <v>374</v>
      </c>
      <c r="M119" s="57"/>
      <c r="N119" s="57" t="s">
        <v>1231</v>
      </c>
    </row>
    <row r="120" customFormat="false" ht="27.75" hidden="false" customHeight="true" outlineLevel="0" collapsed="false">
      <c r="A120" s="57" t="s">
        <v>290</v>
      </c>
      <c r="B120" s="57" t="s">
        <v>292</v>
      </c>
      <c r="C120" s="58" t="n">
        <v>46322</v>
      </c>
      <c r="D120" s="57" t="s">
        <v>1542</v>
      </c>
      <c r="E120" s="57" t="s">
        <v>202</v>
      </c>
      <c r="F120" s="57" t="s">
        <v>203</v>
      </c>
      <c r="G120" s="57" t="s">
        <v>438</v>
      </c>
      <c r="H120" s="57" t="s">
        <v>1521</v>
      </c>
      <c r="I120" s="57" t="s">
        <v>440</v>
      </c>
      <c r="J120" s="57"/>
      <c r="K120" s="57" t="s">
        <v>442</v>
      </c>
      <c r="L120" s="57" t="s">
        <v>374</v>
      </c>
      <c r="M120" s="57"/>
      <c r="N120" s="57" t="s">
        <v>1233</v>
      </c>
    </row>
    <row r="121" customFormat="false" ht="27.75" hidden="false" customHeight="true" outlineLevel="0" collapsed="false">
      <c r="A121" s="57" t="s">
        <v>290</v>
      </c>
      <c r="B121" s="57" t="s">
        <v>292</v>
      </c>
      <c r="C121" s="58" t="n">
        <v>46322</v>
      </c>
      <c r="D121" s="57" t="s">
        <v>1542</v>
      </c>
      <c r="E121" s="57" t="s">
        <v>202</v>
      </c>
      <c r="F121" s="57" t="s">
        <v>203</v>
      </c>
      <c r="G121" s="57" t="s">
        <v>438</v>
      </c>
      <c r="H121" s="57" t="s">
        <v>1522</v>
      </c>
      <c r="I121" s="57" t="s">
        <v>440</v>
      </c>
      <c r="J121" s="57"/>
      <c r="K121" s="57" t="s">
        <v>442</v>
      </c>
      <c r="L121" s="57" t="s">
        <v>374</v>
      </c>
      <c r="M121" s="57"/>
      <c r="N121" s="57" t="s">
        <v>1235</v>
      </c>
    </row>
    <row r="122" customFormat="false" ht="52.5" hidden="false" customHeight="true" outlineLevel="0" collapsed="false">
      <c r="A122" s="57" t="s">
        <v>290</v>
      </c>
      <c r="B122" s="57" t="s">
        <v>292</v>
      </c>
      <c r="C122" s="58" t="n">
        <v>46322</v>
      </c>
      <c r="D122" s="57" t="s">
        <v>1542</v>
      </c>
      <c r="E122" s="57" t="s">
        <v>202</v>
      </c>
      <c r="F122" s="57" t="s">
        <v>203</v>
      </c>
      <c r="G122" s="57" t="s">
        <v>625</v>
      </c>
      <c r="H122" s="57" t="s">
        <v>1541</v>
      </c>
      <c r="I122" s="57" t="s">
        <v>1178</v>
      </c>
      <c r="J122" s="57"/>
      <c r="K122" s="57" t="s">
        <v>442</v>
      </c>
      <c r="L122" s="74" t="s">
        <v>435</v>
      </c>
      <c r="M122" s="57" t="s">
        <v>1256</v>
      </c>
      <c r="N122" s="57" t="s">
        <v>1179</v>
      </c>
    </row>
    <row r="123" customFormat="false" ht="27.75" hidden="false" customHeight="true" outlineLevel="0" collapsed="false">
      <c r="A123" s="57" t="s">
        <v>293</v>
      </c>
      <c r="B123" s="57" t="s">
        <v>294</v>
      </c>
      <c r="C123" s="58" t="n">
        <v>46322</v>
      </c>
      <c r="D123" s="57" t="s">
        <v>1544</v>
      </c>
      <c r="E123" s="57" t="s">
        <v>202</v>
      </c>
      <c r="F123" s="57" t="s">
        <v>215</v>
      </c>
      <c r="G123" s="57" t="s">
        <v>431</v>
      </c>
      <c r="H123" s="57" t="s">
        <v>1525</v>
      </c>
      <c r="I123" s="57" t="s">
        <v>492</v>
      </c>
      <c r="J123" s="57"/>
      <c r="K123" s="57" t="s">
        <v>187</v>
      </c>
      <c r="L123" s="57" t="s">
        <v>374</v>
      </c>
      <c r="M123" s="57"/>
      <c r="N123" s="57" t="s">
        <v>1277</v>
      </c>
    </row>
    <row r="124" customFormat="false" ht="27.75" hidden="false" customHeight="true" outlineLevel="0" collapsed="false">
      <c r="A124" s="57" t="s">
        <v>293</v>
      </c>
      <c r="B124" s="57" t="s">
        <v>294</v>
      </c>
      <c r="C124" s="58" t="n">
        <v>46322</v>
      </c>
      <c r="D124" s="57" t="s">
        <v>1544</v>
      </c>
      <c r="E124" s="57" t="s">
        <v>202</v>
      </c>
      <c r="F124" s="57" t="s">
        <v>215</v>
      </c>
      <c r="G124" s="57" t="s">
        <v>490</v>
      </c>
      <c r="H124" s="57" t="s">
        <v>1514</v>
      </c>
      <c r="I124" s="57" t="s">
        <v>492</v>
      </c>
      <c r="J124" s="57"/>
      <c r="K124" s="57" t="s">
        <v>442</v>
      </c>
      <c r="L124" s="57" t="s">
        <v>374</v>
      </c>
      <c r="M124" s="57"/>
      <c r="N124" s="57" t="s">
        <v>1279</v>
      </c>
    </row>
    <row r="125" customFormat="false" ht="27.75" hidden="false" customHeight="true" outlineLevel="0" collapsed="false">
      <c r="A125" s="57" t="s">
        <v>293</v>
      </c>
      <c r="B125" s="57" t="s">
        <v>294</v>
      </c>
      <c r="C125" s="58" t="n">
        <v>46322</v>
      </c>
      <c r="D125" s="57" t="s">
        <v>1544</v>
      </c>
      <c r="E125" s="57" t="s">
        <v>202</v>
      </c>
      <c r="F125" s="57" t="s">
        <v>215</v>
      </c>
      <c r="G125" s="57" t="s">
        <v>490</v>
      </c>
      <c r="H125" s="57" t="s">
        <v>1515</v>
      </c>
      <c r="I125" s="57" t="s">
        <v>492</v>
      </c>
      <c r="J125" s="57"/>
      <c r="K125" s="57" t="s">
        <v>442</v>
      </c>
      <c r="L125" s="57" t="s">
        <v>374</v>
      </c>
      <c r="M125" s="57"/>
      <c r="N125" s="57" t="s">
        <v>1281</v>
      </c>
    </row>
    <row r="126" customFormat="false" ht="27.75" hidden="false" customHeight="true" outlineLevel="0" collapsed="false">
      <c r="A126" s="57" t="s">
        <v>293</v>
      </c>
      <c r="B126" s="57" t="s">
        <v>294</v>
      </c>
      <c r="C126" s="58" t="n">
        <v>46322</v>
      </c>
      <c r="D126" s="57" t="s">
        <v>1544</v>
      </c>
      <c r="E126" s="57" t="s">
        <v>202</v>
      </c>
      <c r="F126" s="57" t="s">
        <v>215</v>
      </c>
      <c r="G126" s="57" t="s">
        <v>490</v>
      </c>
      <c r="H126" s="57" t="s">
        <v>1516</v>
      </c>
      <c r="I126" s="57" t="s">
        <v>492</v>
      </c>
      <c r="J126" s="57"/>
      <c r="K126" s="57" t="s">
        <v>442</v>
      </c>
      <c r="L126" s="57" t="s">
        <v>374</v>
      </c>
      <c r="M126" s="57"/>
      <c r="N126" s="57" t="s">
        <v>1283</v>
      </c>
    </row>
    <row r="127" customFormat="false" ht="27.75" hidden="false" customHeight="true" outlineLevel="0" collapsed="false">
      <c r="A127" s="57" t="s">
        <v>293</v>
      </c>
      <c r="B127" s="57" t="s">
        <v>294</v>
      </c>
      <c r="C127" s="58" t="n">
        <v>46322</v>
      </c>
      <c r="D127" s="57" t="s">
        <v>1544</v>
      </c>
      <c r="E127" s="57" t="s">
        <v>202</v>
      </c>
      <c r="F127" s="57" t="s">
        <v>215</v>
      </c>
      <c r="G127" s="57" t="s">
        <v>490</v>
      </c>
      <c r="H127" s="57" t="s">
        <v>1517</v>
      </c>
      <c r="I127" s="57" t="s">
        <v>492</v>
      </c>
      <c r="J127" s="57"/>
      <c r="K127" s="57" t="s">
        <v>442</v>
      </c>
      <c r="L127" s="57" t="s">
        <v>374</v>
      </c>
      <c r="M127" s="57"/>
      <c r="N127" s="57" t="s">
        <v>1285</v>
      </c>
    </row>
    <row r="128" customFormat="false" ht="27.75" hidden="false" customHeight="true" outlineLevel="0" collapsed="false">
      <c r="A128" s="57" t="s">
        <v>293</v>
      </c>
      <c r="B128" s="57" t="s">
        <v>294</v>
      </c>
      <c r="C128" s="58" t="n">
        <v>46322</v>
      </c>
      <c r="D128" s="57" t="s">
        <v>1544</v>
      </c>
      <c r="E128" s="57" t="s">
        <v>202</v>
      </c>
      <c r="F128" s="57" t="s">
        <v>215</v>
      </c>
      <c r="G128" s="57" t="s">
        <v>490</v>
      </c>
      <c r="H128" s="57" t="s">
        <v>1518</v>
      </c>
      <c r="I128" s="57" t="s">
        <v>492</v>
      </c>
      <c r="J128" s="57"/>
      <c r="K128" s="57" t="s">
        <v>442</v>
      </c>
      <c r="L128" s="57" t="s">
        <v>374</v>
      </c>
      <c r="M128" s="57"/>
      <c r="N128" s="57" t="s">
        <v>1287</v>
      </c>
    </row>
    <row r="129" customFormat="false" ht="27.75" hidden="false" customHeight="true" outlineLevel="0" collapsed="false">
      <c r="A129" s="57" t="s">
        <v>293</v>
      </c>
      <c r="B129" s="57" t="s">
        <v>294</v>
      </c>
      <c r="C129" s="58" t="n">
        <v>46322</v>
      </c>
      <c r="D129" s="57" t="s">
        <v>1544</v>
      </c>
      <c r="E129" s="57" t="s">
        <v>202</v>
      </c>
      <c r="F129" s="57" t="s">
        <v>215</v>
      </c>
      <c r="G129" s="57" t="s">
        <v>490</v>
      </c>
      <c r="H129" s="57" t="s">
        <v>1519</v>
      </c>
      <c r="I129" s="57" t="s">
        <v>607</v>
      </c>
      <c r="J129" s="57"/>
      <c r="K129" s="57" t="s">
        <v>442</v>
      </c>
      <c r="L129" s="57" t="s">
        <v>374</v>
      </c>
      <c r="M129" s="57" t="s">
        <v>540</v>
      </c>
      <c r="N129" s="57" t="s">
        <v>1289</v>
      </c>
    </row>
    <row r="130" customFormat="false" ht="27.75" hidden="false" customHeight="true" outlineLevel="0" collapsed="false">
      <c r="A130" s="57" t="s">
        <v>293</v>
      </c>
      <c r="B130" s="57" t="s">
        <v>294</v>
      </c>
      <c r="C130" s="58" t="n">
        <v>46322</v>
      </c>
      <c r="D130" s="57" t="s">
        <v>1544</v>
      </c>
      <c r="E130" s="57" t="s">
        <v>202</v>
      </c>
      <c r="F130" s="57" t="s">
        <v>215</v>
      </c>
      <c r="G130" s="57" t="s">
        <v>490</v>
      </c>
      <c r="H130" s="57" t="s">
        <v>1520</v>
      </c>
      <c r="I130" s="57" t="s">
        <v>492</v>
      </c>
      <c r="J130" s="57"/>
      <c r="K130" s="57" t="s">
        <v>442</v>
      </c>
      <c r="L130" s="57" t="s">
        <v>374</v>
      </c>
      <c r="M130" s="57"/>
      <c r="N130" s="57" t="s">
        <v>1291</v>
      </c>
    </row>
    <row r="131" customFormat="false" ht="27.75" hidden="false" customHeight="true" outlineLevel="0" collapsed="false">
      <c r="A131" s="57" t="s">
        <v>293</v>
      </c>
      <c r="B131" s="57" t="s">
        <v>294</v>
      </c>
      <c r="C131" s="58" t="n">
        <v>46322</v>
      </c>
      <c r="D131" s="57" t="s">
        <v>1544</v>
      </c>
      <c r="E131" s="57" t="s">
        <v>202</v>
      </c>
      <c r="F131" s="57" t="s">
        <v>215</v>
      </c>
      <c r="G131" s="57" t="s">
        <v>438</v>
      </c>
      <c r="H131" s="57" t="s">
        <v>1521</v>
      </c>
      <c r="I131" s="57" t="s">
        <v>440</v>
      </c>
      <c r="J131" s="57"/>
      <c r="K131" s="57" t="s">
        <v>442</v>
      </c>
      <c r="L131" s="57" t="s">
        <v>374</v>
      </c>
      <c r="M131" s="57"/>
      <c r="N131" s="57" t="s">
        <v>1293</v>
      </c>
    </row>
    <row r="132" customFormat="false" ht="27.75" hidden="false" customHeight="true" outlineLevel="0" collapsed="false">
      <c r="A132" s="57" t="s">
        <v>293</v>
      </c>
      <c r="B132" s="57" t="s">
        <v>294</v>
      </c>
      <c r="C132" s="58" t="n">
        <v>46322</v>
      </c>
      <c r="D132" s="57" t="s">
        <v>1544</v>
      </c>
      <c r="E132" s="57" t="s">
        <v>202</v>
      </c>
      <c r="F132" s="57" t="s">
        <v>215</v>
      </c>
      <c r="G132" s="57" t="s">
        <v>438</v>
      </c>
      <c r="H132" s="57" t="s">
        <v>1526</v>
      </c>
      <c r="I132" s="57" t="s">
        <v>440</v>
      </c>
      <c r="J132" s="57"/>
      <c r="K132" s="57" t="s">
        <v>442</v>
      </c>
      <c r="L132" s="57" t="s">
        <v>374</v>
      </c>
      <c r="M132" s="57"/>
      <c r="N132" s="57" t="s">
        <v>1295</v>
      </c>
    </row>
    <row r="133" customFormat="false" ht="27.75" hidden="false" customHeight="true" outlineLevel="0" collapsed="false">
      <c r="A133" s="57" t="s">
        <v>293</v>
      </c>
      <c r="B133" s="57" t="s">
        <v>294</v>
      </c>
      <c r="C133" s="58" t="n">
        <v>46322</v>
      </c>
      <c r="D133" s="57" t="s">
        <v>1544</v>
      </c>
      <c r="E133" s="57" t="s">
        <v>202</v>
      </c>
      <c r="F133" s="57" t="s">
        <v>215</v>
      </c>
      <c r="G133" s="57" t="s">
        <v>438</v>
      </c>
      <c r="H133" s="57" t="s">
        <v>1527</v>
      </c>
      <c r="I133" s="57" t="s">
        <v>440</v>
      </c>
      <c r="J133" s="57"/>
      <c r="K133" s="57" t="s">
        <v>442</v>
      </c>
      <c r="L133" s="57" t="s">
        <v>374</v>
      </c>
      <c r="M133" s="57"/>
      <c r="N133" s="57" t="s">
        <v>1297</v>
      </c>
    </row>
    <row r="134" customFormat="false" ht="27.75" hidden="false" customHeight="true" outlineLevel="0" collapsed="false">
      <c r="A134" s="57" t="s">
        <v>293</v>
      </c>
      <c r="B134" s="57" t="s">
        <v>294</v>
      </c>
      <c r="C134" s="58" t="n">
        <v>46322</v>
      </c>
      <c r="D134" s="57" t="s">
        <v>1544</v>
      </c>
      <c r="E134" s="57" t="s">
        <v>202</v>
      </c>
      <c r="F134" s="57" t="s">
        <v>215</v>
      </c>
      <c r="G134" s="57" t="s">
        <v>620</v>
      </c>
      <c r="H134" s="57" t="s">
        <v>1528</v>
      </c>
      <c r="I134" s="57" t="s">
        <v>492</v>
      </c>
      <c r="J134" s="57"/>
      <c r="K134" s="57" t="s">
        <v>187</v>
      </c>
      <c r="L134" s="57" t="s">
        <v>374</v>
      </c>
      <c r="M134" s="57" t="s">
        <v>623</v>
      </c>
      <c r="N134" s="57" t="s">
        <v>1299</v>
      </c>
    </row>
    <row r="135" customFormat="false" ht="27.75" hidden="false" customHeight="true" outlineLevel="0" collapsed="false">
      <c r="A135" s="57" t="s">
        <v>293</v>
      </c>
      <c r="B135" s="57" t="s">
        <v>294</v>
      </c>
      <c r="C135" s="58" t="n">
        <v>46322</v>
      </c>
      <c r="D135" s="57" t="s">
        <v>1544</v>
      </c>
      <c r="E135" s="57" t="s">
        <v>202</v>
      </c>
      <c r="F135" s="57" t="s">
        <v>215</v>
      </c>
      <c r="G135" s="57" t="s">
        <v>625</v>
      </c>
      <c r="H135" s="57" t="s">
        <v>1529</v>
      </c>
      <c r="I135" s="57" t="s">
        <v>1301</v>
      </c>
      <c r="J135" s="57"/>
      <c r="K135" s="57" t="s">
        <v>442</v>
      </c>
      <c r="L135" s="57" t="s">
        <v>374</v>
      </c>
      <c r="M135" s="57" t="s">
        <v>1319</v>
      </c>
      <c r="N135" s="57" t="s">
        <v>1302</v>
      </c>
    </row>
    <row r="136" customFormat="false" ht="27.75" hidden="false" customHeight="true" outlineLevel="0" collapsed="false">
      <c r="A136" s="57" t="s">
        <v>301</v>
      </c>
      <c r="B136" s="57" t="s">
        <v>302</v>
      </c>
      <c r="C136" s="58" t="n">
        <v>46324</v>
      </c>
      <c r="D136" s="57" t="s">
        <v>1545</v>
      </c>
      <c r="E136" s="57" t="s">
        <v>188</v>
      </c>
      <c r="F136" s="57" t="s">
        <v>215</v>
      </c>
      <c r="G136" s="57" t="s">
        <v>438</v>
      </c>
      <c r="H136" s="57" t="s">
        <v>1509</v>
      </c>
      <c r="I136" s="57" t="s">
        <v>440</v>
      </c>
      <c r="J136" s="57"/>
      <c r="K136" s="57" t="s">
        <v>442</v>
      </c>
      <c r="L136" s="57" t="s">
        <v>374</v>
      </c>
      <c r="M136" s="57"/>
      <c r="N136" s="57" t="s">
        <v>1339</v>
      </c>
    </row>
    <row r="137" customFormat="false" ht="40.5" hidden="false" customHeight="true" outlineLevel="0" collapsed="false">
      <c r="A137" s="57" t="s">
        <v>301</v>
      </c>
      <c r="B137" s="57" t="s">
        <v>302</v>
      </c>
      <c r="C137" s="58" t="n">
        <v>46324</v>
      </c>
      <c r="D137" s="57" t="s">
        <v>1545</v>
      </c>
      <c r="E137" s="57" t="s">
        <v>188</v>
      </c>
      <c r="F137" s="57" t="s">
        <v>215</v>
      </c>
      <c r="G137" s="57" t="s">
        <v>438</v>
      </c>
      <c r="H137" s="57" t="s">
        <v>1510</v>
      </c>
      <c r="I137" s="57" t="s">
        <v>440</v>
      </c>
      <c r="J137" s="57" t="s">
        <v>1539</v>
      </c>
      <c r="K137" s="57" t="s">
        <v>442</v>
      </c>
      <c r="L137" s="57" t="s">
        <v>374</v>
      </c>
      <c r="M137" s="57" t="s">
        <v>1350</v>
      </c>
      <c r="N137" s="57" t="s">
        <v>1342</v>
      </c>
    </row>
    <row r="138" customFormat="false" ht="52.5" hidden="false" customHeight="true" outlineLevel="0" collapsed="false">
      <c r="A138" s="57" t="s">
        <v>301</v>
      </c>
      <c r="B138" s="57" t="s">
        <v>302</v>
      </c>
      <c r="C138" s="58" t="n">
        <v>46324</v>
      </c>
      <c r="D138" s="57" t="s">
        <v>1545</v>
      </c>
      <c r="E138" s="57" t="s">
        <v>188</v>
      </c>
      <c r="F138" s="57" t="s">
        <v>215</v>
      </c>
      <c r="G138" s="57" t="s">
        <v>625</v>
      </c>
      <c r="H138" s="57" t="s">
        <v>1529</v>
      </c>
      <c r="I138" s="57" t="s">
        <v>1301</v>
      </c>
      <c r="J138" s="57"/>
      <c r="K138" s="57" t="s">
        <v>442</v>
      </c>
      <c r="L138" s="74" t="s">
        <v>435</v>
      </c>
      <c r="M138" s="57" t="s">
        <v>1352</v>
      </c>
      <c r="N138" s="57" t="s">
        <v>1302</v>
      </c>
    </row>
    <row r="139" customFormat="false" ht="27.75" hidden="false" customHeight="true" outlineLevel="0" collapsed="false">
      <c r="A139" s="57" t="s">
        <v>304</v>
      </c>
      <c r="B139" s="57" t="s">
        <v>305</v>
      </c>
      <c r="C139" s="58" t="n">
        <v>46324</v>
      </c>
      <c r="D139" s="57" t="s">
        <v>1546</v>
      </c>
      <c r="E139" s="57" t="s">
        <v>188</v>
      </c>
      <c r="F139" s="57" t="s">
        <v>203</v>
      </c>
      <c r="G139" s="57" t="s">
        <v>438</v>
      </c>
      <c r="H139" s="57" t="s">
        <v>1509</v>
      </c>
      <c r="I139" s="57" t="s">
        <v>440</v>
      </c>
      <c r="J139" s="57"/>
      <c r="K139" s="57" t="s">
        <v>442</v>
      </c>
      <c r="L139" s="57" t="s">
        <v>374</v>
      </c>
      <c r="M139" s="57"/>
      <c r="N139" s="57" t="s">
        <v>1372</v>
      </c>
    </row>
    <row r="140" customFormat="false" ht="27.75" hidden="false" customHeight="true" outlineLevel="0" collapsed="false">
      <c r="A140" s="57" t="s">
        <v>310</v>
      </c>
      <c r="B140" s="57" t="s">
        <v>311</v>
      </c>
      <c r="C140" s="58" t="n">
        <v>46325</v>
      </c>
      <c r="D140" s="57" t="s">
        <v>1547</v>
      </c>
      <c r="E140" s="57" t="s">
        <v>202</v>
      </c>
      <c r="F140" s="57" t="s">
        <v>203</v>
      </c>
      <c r="G140" s="57" t="s">
        <v>431</v>
      </c>
      <c r="H140" s="57" t="s">
        <v>1513</v>
      </c>
      <c r="I140" s="57" t="s">
        <v>486</v>
      </c>
      <c r="J140" s="57"/>
      <c r="K140" s="57" t="s">
        <v>442</v>
      </c>
      <c r="L140" s="57" t="s">
        <v>374</v>
      </c>
      <c r="M140" s="57" t="s">
        <v>526</v>
      </c>
      <c r="N140" s="57" t="s">
        <v>1397</v>
      </c>
    </row>
    <row r="141" customFormat="false" ht="27.75" hidden="false" customHeight="true" outlineLevel="0" collapsed="false">
      <c r="A141" s="57" t="s">
        <v>310</v>
      </c>
      <c r="B141" s="57" t="s">
        <v>311</v>
      </c>
      <c r="C141" s="58" t="n">
        <v>46325</v>
      </c>
      <c r="D141" s="57" t="s">
        <v>1547</v>
      </c>
      <c r="E141" s="57" t="s">
        <v>202</v>
      </c>
      <c r="F141" s="57" t="s">
        <v>203</v>
      </c>
      <c r="G141" s="57" t="s">
        <v>490</v>
      </c>
      <c r="H141" s="57" t="s">
        <v>1514</v>
      </c>
      <c r="I141" s="57" t="s">
        <v>492</v>
      </c>
      <c r="J141" s="57"/>
      <c r="K141" s="57" t="s">
        <v>442</v>
      </c>
      <c r="L141" s="57" t="s">
        <v>374</v>
      </c>
      <c r="M141" s="57"/>
      <c r="N141" s="57" t="s">
        <v>1400</v>
      </c>
    </row>
    <row r="142" customFormat="false" ht="27.75" hidden="false" customHeight="true" outlineLevel="0" collapsed="false">
      <c r="A142" s="57" t="s">
        <v>310</v>
      </c>
      <c r="B142" s="57" t="s">
        <v>311</v>
      </c>
      <c r="C142" s="58" t="n">
        <v>46325</v>
      </c>
      <c r="D142" s="57" t="s">
        <v>1547</v>
      </c>
      <c r="E142" s="57" t="s">
        <v>202</v>
      </c>
      <c r="F142" s="57" t="s">
        <v>203</v>
      </c>
      <c r="G142" s="57" t="s">
        <v>490</v>
      </c>
      <c r="H142" s="57" t="s">
        <v>1515</v>
      </c>
      <c r="I142" s="57" t="s">
        <v>492</v>
      </c>
      <c r="J142" s="57"/>
      <c r="K142" s="57" t="s">
        <v>442</v>
      </c>
      <c r="L142" s="57" t="s">
        <v>374</v>
      </c>
      <c r="M142" s="57"/>
      <c r="N142" s="57" t="s">
        <v>1402</v>
      </c>
    </row>
    <row r="143" customFormat="false" ht="27.75" hidden="false" customHeight="true" outlineLevel="0" collapsed="false">
      <c r="A143" s="57" t="s">
        <v>310</v>
      </c>
      <c r="B143" s="57" t="s">
        <v>311</v>
      </c>
      <c r="C143" s="58" t="n">
        <v>46325</v>
      </c>
      <c r="D143" s="57" t="s">
        <v>1547</v>
      </c>
      <c r="E143" s="57" t="s">
        <v>202</v>
      </c>
      <c r="F143" s="57" t="s">
        <v>203</v>
      </c>
      <c r="G143" s="57" t="s">
        <v>490</v>
      </c>
      <c r="H143" s="57" t="s">
        <v>1516</v>
      </c>
      <c r="I143" s="57" t="s">
        <v>492</v>
      </c>
      <c r="J143" s="57"/>
      <c r="K143" s="57" t="s">
        <v>442</v>
      </c>
      <c r="L143" s="57" t="s">
        <v>374</v>
      </c>
      <c r="M143" s="57"/>
      <c r="N143" s="57" t="s">
        <v>1404</v>
      </c>
    </row>
    <row r="144" customFormat="false" ht="27.75" hidden="false" customHeight="true" outlineLevel="0" collapsed="false">
      <c r="A144" s="57" t="s">
        <v>310</v>
      </c>
      <c r="B144" s="57" t="s">
        <v>311</v>
      </c>
      <c r="C144" s="58" t="n">
        <v>46325</v>
      </c>
      <c r="D144" s="57" t="s">
        <v>1547</v>
      </c>
      <c r="E144" s="57" t="s">
        <v>202</v>
      </c>
      <c r="F144" s="57" t="s">
        <v>203</v>
      </c>
      <c r="G144" s="57" t="s">
        <v>490</v>
      </c>
      <c r="H144" s="57" t="s">
        <v>1519</v>
      </c>
      <c r="I144" s="57" t="s">
        <v>510</v>
      </c>
      <c r="J144" s="57"/>
      <c r="K144" s="57" t="s">
        <v>442</v>
      </c>
      <c r="L144" s="57" t="s">
        <v>374</v>
      </c>
      <c r="M144" s="57" t="s">
        <v>540</v>
      </c>
      <c r="N144" s="57" t="s">
        <v>1406</v>
      </c>
    </row>
    <row r="145" customFormat="false" ht="27.75" hidden="false" customHeight="true" outlineLevel="0" collapsed="false">
      <c r="A145" s="57" t="s">
        <v>310</v>
      </c>
      <c r="B145" s="57" t="s">
        <v>311</v>
      </c>
      <c r="C145" s="58" t="n">
        <v>46325</v>
      </c>
      <c r="D145" s="57" t="s">
        <v>1547</v>
      </c>
      <c r="E145" s="57" t="s">
        <v>202</v>
      </c>
      <c r="F145" s="57" t="s">
        <v>203</v>
      </c>
      <c r="G145" s="57" t="s">
        <v>490</v>
      </c>
      <c r="H145" s="57" t="s">
        <v>1520</v>
      </c>
      <c r="I145" s="57" t="s">
        <v>492</v>
      </c>
      <c r="J145" s="57"/>
      <c r="K145" s="57" t="s">
        <v>442</v>
      </c>
      <c r="L145" s="57" t="s">
        <v>374</v>
      </c>
      <c r="M145" s="57"/>
      <c r="N145" s="57" t="s">
        <v>1409</v>
      </c>
    </row>
    <row r="146" customFormat="false" ht="27.75" hidden="false" customHeight="true" outlineLevel="0" collapsed="false">
      <c r="A146" s="57" t="s">
        <v>310</v>
      </c>
      <c r="B146" s="57" t="s">
        <v>311</v>
      </c>
      <c r="C146" s="58" t="n">
        <v>46325</v>
      </c>
      <c r="D146" s="57" t="s">
        <v>1547</v>
      </c>
      <c r="E146" s="57" t="s">
        <v>202</v>
      </c>
      <c r="F146" s="57" t="s">
        <v>203</v>
      </c>
      <c r="G146" s="57" t="s">
        <v>438</v>
      </c>
      <c r="H146" s="57" t="s">
        <v>1521</v>
      </c>
      <c r="I146" s="57" t="s">
        <v>440</v>
      </c>
      <c r="J146" s="57"/>
      <c r="K146" s="57" t="s">
        <v>442</v>
      </c>
      <c r="L146" s="57" t="s">
        <v>374</v>
      </c>
      <c r="M146" s="57"/>
      <c r="N146" s="57" t="s">
        <v>1411</v>
      </c>
    </row>
    <row r="147" customFormat="false" ht="27.75" hidden="false" customHeight="true" outlineLevel="0" collapsed="false">
      <c r="A147" s="57" t="s">
        <v>310</v>
      </c>
      <c r="B147" s="57" t="s">
        <v>311</v>
      </c>
      <c r="C147" s="58" t="n">
        <v>46325</v>
      </c>
      <c r="D147" s="57" t="s">
        <v>1547</v>
      </c>
      <c r="E147" s="57" t="s">
        <v>202</v>
      </c>
      <c r="F147" s="57" t="s">
        <v>203</v>
      </c>
      <c r="G147" s="57" t="s">
        <v>438</v>
      </c>
      <c r="H147" s="57" t="s">
        <v>1522</v>
      </c>
      <c r="I147" s="57" t="s">
        <v>440</v>
      </c>
      <c r="J147" s="57"/>
      <c r="K147" s="57" t="s">
        <v>442</v>
      </c>
      <c r="L147" s="57" t="s">
        <v>374</v>
      </c>
      <c r="M147" s="57"/>
      <c r="N147" s="57" t="s">
        <v>1413</v>
      </c>
    </row>
    <row r="148" customFormat="false" ht="78" hidden="false" customHeight="true" outlineLevel="0" collapsed="false">
      <c r="A148" s="57" t="s">
        <v>312</v>
      </c>
      <c r="B148" s="57" t="s">
        <v>232</v>
      </c>
      <c r="C148" s="58" t="n">
        <v>46325</v>
      </c>
      <c r="D148" s="57" t="s">
        <v>1531</v>
      </c>
      <c r="E148" s="57" t="s">
        <v>202</v>
      </c>
      <c r="F148" s="57" t="s">
        <v>189</v>
      </c>
      <c r="G148" s="57" t="s">
        <v>431</v>
      </c>
      <c r="H148" s="57" t="s">
        <v>1508</v>
      </c>
      <c r="I148" s="57" t="s">
        <v>492</v>
      </c>
      <c r="J148" s="57"/>
      <c r="K148" s="57" t="s">
        <v>717</v>
      </c>
      <c r="L148" s="74" t="s">
        <v>435</v>
      </c>
      <c r="M148" s="57" t="s">
        <v>718</v>
      </c>
      <c r="N148" s="57" t="s">
        <v>434</v>
      </c>
    </row>
    <row r="149" customFormat="false" ht="27.75" hidden="false" customHeight="true" outlineLevel="0" collapsed="false">
      <c r="A149" s="57" t="s">
        <v>312</v>
      </c>
      <c r="B149" s="57" t="s">
        <v>232</v>
      </c>
      <c r="C149" s="58" t="n">
        <v>46325</v>
      </c>
      <c r="D149" s="57" t="s">
        <v>1531</v>
      </c>
      <c r="E149" s="57" t="s">
        <v>202</v>
      </c>
      <c r="F149" s="57" t="s">
        <v>189</v>
      </c>
      <c r="G149" s="57" t="s">
        <v>431</v>
      </c>
      <c r="H149" s="57" t="s">
        <v>1532</v>
      </c>
      <c r="I149" s="57" t="s">
        <v>721</v>
      </c>
      <c r="J149" s="57"/>
      <c r="K149" s="57" t="s">
        <v>187</v>
      </c>
      <c r="L149" s="57" t="s">
        <v>374</v>
      </c>
      <c r="M149" s="57" t="s">
        <v>723</v>
      </c>
      <c r="N149" s="57" t="s">
        <v>722</v>
      </c>
    </row>
    <row r="150" customFormat="false" ht="27.75" hidden="false" customHeight="true" outlineLevel="0" collapsed="false">
      <c r="A150" s="57" t="s">
        <v>312</v>
      </c>
      <c r="B150" s="57" t="s">
        <v>232</v>
      </c>
      <c r="C150" s="58" t="n">
        <v>46325</v>
      </c>
      <c r="D150" s="57" t="s">
        <v>1531</v>
      </c>
      <c r="E150" s="57" t="s">
        <v>202</v>
      </c>
      <c r="F150" s="57" t="s">
        <v>189</v>
      </c>
      <c r="G150" s="57" t="s">
        <v>431</v>
      </c>
      <c r="H150" s="57" t="s">
        <v>1525</v>
      </c>
      <c r="I150" s="57" t="s">
        <v>492</v>
      </c>
      <c r="J150" s="57"/>
      <c r="K150" s="57" t="s">
        <v>187</v>
      </c>
      <c r="L150" s="57" t="s">
        <v>374</v>
      </c>
      <c r="M150" s="57"/>
      <c r="N150" s="57" t="s">
        <v>725</v>
      </c>
    </row>
    <row r="151" customFormat="false" ht="27.75" hidden="false" customHeight="true" outlineLevel="0" collapsed="false">
      <c r="A151" s="57" t="s">
        <v>312</v>
      </c>
      <c r="B151" s="57" t="s">
        <v>232</v>
      </c>
      <c r="C151" s="58" t="n">
        <v>46325</v>
      </c>
      <c r="D151" s="57" t="s">
        <v>1531</v>
      </c>
      <c r="E151" s="57" t="s">
        <v>202</v>
      </c>
      <c r="F151" s="57" t="s">
        <v>189</v>
      </c>
      <c r="G151" s="57" t="s">
        <v>490</v>
      </c>
      <c r="H151" s="57" t="s">
        <v>1514</v>
      </c>
      <c r="I151" s="57" t="s">
        <v>492</v>
      </c>
      <c r="J151" s="57"/>
      <c r="K151" s="57" t="s">
        <v>442</v>
      </c>
      <c r="L151" s="57" t="s">
        <v>374</v>
      </c>
      <c r="M151" s="57"/>
      <c r="N151" s="57" t="s">
        <v>727</v>
      </c>
    </row>
    <row r="152" customFormat="false" ht="27.75" hidden="false" customHeight="true" outlineLevel="0" collapsed="false">
      <c r="A152" s="57" t="s">
        <v>312</v>
      </c>
      <c r="B152" s="57" t="s">
        <v>232</v>
      </c>
      <c r="C152" s="58" t="n">
        <v>46325</v>
      </c>
      <c r="D152" s="57" t="s">
        <v>1531</v>
      </c>
      <c r="E152" s="57" t="s">
        <v>202</v>
      </c>
      <c r="F152" s="57" t="s">
        <v>189</v>
      </c>
      <c r="G152" s="57" t="s">
        <v>490</v>
      </c>
      <c r="H152" s="57" t="s">
        <v>1515</v>
      </c>
      <c r="I152" s="57" t="s">
        <v>492</v>
      </c>
      <c r="J152" s="57"/>
      <c r="K152" s="57" t="s">
        <v>442</v>
      </c>
      <c r="L152" s="57" t="s">
        <v>374</v>
      </c>
      <c r="M152" s="57"/>
      <c r="N152" s="57" t="s">
        <v>729</v>
      </c>
    </row>
    <row r="153" customFormat="false" ht="27.75" hidden="false" customHeight="true" outlineLevel="0" collapsed="false">
      <c r="A153" s="57" t="s">
        <v>312</v>
      </c>
      <c r="B153" s="57" t="s">
        <v>232</v>
      </c>
      <c r="C153" s="58" t="n">
        <v>46325</v>
      </c>
      <c r="D153" s="57" t="s">
        <v>1531</v>
      </c>
      <c r="E153" s="57" t="s">
        <v>202</v>
      </c>
      <c r="F153" s="57" t="s">
        <v>189</v>
      </c>
      <c r="G153" s="57" t="s">
        <v>490</v>
      </c>
      <c r="H153" s="57" t="s">
        <v>1516</v>
      </c>
      <c r="I153" s="57" t="s">
        <v>492</v>
      </c>
      <c r="J153" s="57"/>
      <c r="K153" s="57" t="s">
        <v>442</v>
      </c>
      <c r="L153" s="57" t="s">
        <v>374</v>
      </c>
      <c r="M153" s="57"/>
      <c r="N153" s="57" t="s">
        <v>731</v>
      </c>
    </row>
    <row r="154" customFormat="false" ht="27.75" hidden="false" customHeight="true" outlineLevel="0" collapsed="false">
      <c r="A154" s="57" t="s">
        <v>312</v>
      </c>
      <c r="B154" s="57" t="s">
        <v>232</v>
      </c>
      <c r="C154" s="58" t="n">
        <v>46325</v>
      </c>
      <c r="D154" s="57" t="s">
        <v>1531</v>
      </c>
      <c r="E154" s="57" t="s">
        <v>202</v>
      </c>
      <c r="F154" s="57" t="s">
        <v>189</v>
      </c>
      <c r="G154" s="57" t="s">
        <v>490</v>
      </c>
      <c r="H154" s="57" t="s">
        <v>1517</v>
      </c>
      <c r="I154" s="57" t="s">
        <v>492</v>
      </c>
      <c r="J154" s="57"/>
      <c r="K154" s="57" t="s">
        <v>442</v>
      </c>
      <c r="L154" s="57" t="s">
        <v>374</v>
      </c>
      <c r="M154" s="57"/>
      <c r="N154" s="57" t="s">
        <v>733</v>
      </c>
    </row>
    <row r="155" customFormat="false" ht="27.75" hidden="false" customHeight="true" outlineLevel="0" collapsed="false">
      <c r="A155" s="57" t="s">
        <v>312</v>
      </c>
      <c r="B155" s="57" t="s">
        <v>232</v>
      </c>
      <c r="C155" s="58" t="n">
        <v>46325</v>
      </c>
      <c r="D155" s="57" t="s">
        <v>1531</v>
      </c>
      <c r="E155" s="57" t="s">
        <v>202</v>
      </c>
      <c r="F155" s="57" t="s">
        <v>189</v>
      </c>
      <c r="G155" s="57" t="s">
        <v>490</v>
      </c>
      <c r="H155" s="57" t="s">
        <v>1518</v>
      </c>
      <c r="I155" s="57" t="s">
        <v>492</v>
      </c>
      <c r="J155" s="57"/>
      <c r="K155" s="57" t="s">
        <v>442</v>
      </c>
      <c r="L155" s="57" t="s">
        <v>374</v>
      </c>
      <c r="M155" s="57"/>
      <c r="N155" s="57" t="s">
        <v>735</v>
      </c>
    </row>
    <row r="156" customFormat="false" ht="27.75" hidden="false" customHeight="true" outlineLevel="0" collapsed="false">
      <c r="A156" s="57" t="s">
        <v>312</v>
      </c>
      <c r="B156" s="57" t="s">
        <v>232</v>
      </c>
      <c r="C156" s="58" t="n">
        <v>46325</v>
      </c>
      <c r="D156" s="57" t="s">
        <v>1531</v>
      </c>
      <c r="E156" s="57" t="s">
        <v>202</v>
      </c>
      <c r="F156" s="57" t="s">
        <v>189</v>
      </c>
      <c r="G156" s="57" t="s">
        <v>490</v>
      </c>
      <c r="H156" s="57" t="s">
        <v>1519</v>
      </c>
      <c r="I156" s="57" t="s">
        <v>607</v>
      </c>
      <c r="J156" s="57"/>
      <c r="K156" s="57" t="s">
        <v>442</v>
      </c>
      <c r="L156" s="57" t="s">
        <v>374</v>
      </c>
      <c r="M156" s="57" t="s">
        <v>540</v>
      </c>
      <c r="N156" s="57" t="s">
        <v>737</v>
      </c>
    </row>
    <row r="157" customFormat="false" ht="27.75" hidden="false" customHeight="true" outlineLevel="0" collapsed="false">
      <c r="A157" s="57" t="s">
        <v>312</v>
      </c>
      <c r="B157" s="57" t="s">
        <v>232</v>
      </c>
      <c r="C157" s="58" t="n">
        <v>46325</v>
      </c>
      <c r="D157" s="57" t="s">
        <v>1531</v>
      </c>
      <c r="E157" s="57" t="s">
        <v>202</v>
      </c>
      <c r="F157" s="57" t="s">
        <v>189</v>
      </c>
      <c r="G157" s="57" t="s">
        <v>490</v>
      </c>
      <c r="H157" s="57" t="s">
        <v>1520</v>
      </c>
      <c r="I157" s="57" t="s">
        <v>492</v>
      </c>
      <c r="J157" s="57"/>
      <c r="K157" s="57" t="s">
        <v>442</v>
      </c>
      <c r="L157" s="57" t="s">
        <v>374</v>
      </c>
      <c r="M157" s="57"/>
      <c r="N157" s="57" t="s">
        <v>739</v>
      </c>
    </row>
    <row r="158" customFormat="false" ht="27.75" hidden="false" customHeight="true" outlineLevel="0" collapsed="false">
      <c r="A158" s="57" t="s">
        <v>312</v>
      </c>
      <c r="B158" s="57" t="s">
        <v>232</v>
      </c>
      <c r="C158" s="58" t="n">
        <v>46325</v>
      </c>
      <c r="D158" s="57" t="s">
        <v>1531</v>
      </c>
      <c r="E158" s="57" t="s">
        <v>202</v>
      </c>
      <c r="F158" s="57" t="s">
        <v>189</v>
      </c>
      <c r="G158" s="57" t="s">
        <v>438</v>
      </c>
      <c r="H158" s="57" t="s">
        <v>1521</v>
      </c>
      <c r="I158" s="57" t="s">
        <v>440</v>
      </c>
      <c r="J158" s="57"/>
      <c r="K158" s="57" t="s">
        <v>442</v>
      </c>
      <c r="L158" s="57" t="s">
        <v>374</v>
      </c>
      <c r="M158" s="57"/>
      <c r="N158" s="57" t="s">
        <v>741</v>
      </c>
    </row>
    <row r="159" customFormat="false" ht="27.75" hidden="false" customHeight="true" outlineLevel="0" collapsed="false">
      <c r="A159" s="57" t="s">
        <v>312</v>
      </c>
      <c r="B159" s="57" t="s">
        <v>232</v>
      </c>
      <c r="C159" s="58" t="n">
        <v>46325</v>
      </c>
      <c r="D159" s="57" t="s">
        <v>1531</v>
      </c>
      <c r="E159" s="57" t="s">
        <v>202</v>
      </c>
      <c r="F159" s="57" t="s">
        <v>189</v>
      </c>
      <c r="G159" s="57" t="s">
        <v>438</v>
      </c>
      <c r="H159" s="57" t="s">
        <v>1526</v>
      </c>
      <c r="I159" s="57" t="s">
        <v>440</v>
      </c>
      <c r="J159" s="57"/>
      <c r="K159" s="57" t="s">
        <v>442</v>
      </c>
      <c r="L159" s="57" t="s">
        <v>374</v>
      </c>
      <c r="M159" s="57"/>
      <c r="N159" s="57" t="s">
        <v>743</v>
      </c>
    </row>
    <row r="160" customFormat="false" ht="27.75" hidden="false" customHeight="true" outlineLevel="0" collapsed="false">
      <c r="A160" s="57" t="s">
        <v>312</v>
      </c>
      <c r="B160" s="57" t="s">
        <v>232</v>
      </c>
      <c r="C160" s="58" t="n">
        <v>46325</v>
      </c>
      <c r="D160" s="57" t="s">
        <v>1531</v>
      </c>
      <c r="E160" s="57" t="s">
        <v>202</v>
      </c>
      <c r="F160" s="57" t="s">
        <v>189</v>
      </c>
      <c r="G160" s="57" t="s">
        <v>438</v>
      </c>
      <c r="H160" s="57" t="s">
        <v>1527</v>
      </c>
      <c r="I160" s="57" t="s">
        <v>440</v>
      </c>
      <c r="J160" s="57"/>
      <c r="K160" s="57" t="s">
        <v>442</v>
      </c>
      <c r="L160" s="57" t="s">
        <v>374</v>
      </c>
      <c r="M160" s="57"/>
      <c r="N160" s="57" t="s">
        <v>745</v>
      </c>
    </row>
    <row r="161" customFormat="false" ht="27.75" hidden="false" customHeight="true" outlineLevel="0" collapsed="false">
      <c r="A161" s="57" t="s">
        <v>312</v>
      </c>
      <c r="B161" s="57" t="s">
        <v>232</v>
      </c>
      <c r="C161" s="58" t="n">
        <v>46325</v>
      </c>
      <c r="D161" s="57" t="s">
        <v>1531</v>
      </c>
      <c r="E161" s="57" t="s">
        <v>202</v>
      </c>
      <c r="F161" s="57" t="s">
        <v>189</v>
      </c>
      <c r="G161" s="57" t="s">
        <v>620</v>
      </c>
      <c r="H161" s="57" t="s">
        <v>1528</v>
      </c>
      <c r="I161" s="57" t="s">
        <v>492</v>
      </c>
      <c r="J161" s="57"/>
      <c r="K161" s="57" t="s">
        <v>187</v>
      </c>
      <c r="L161" s="57" t="s">
        <v>374</v>
      </c>
      <c r="M161" s="57" t="s">
        <v>623</v>
      </c>
      <c r="N161" s="57" t="s">
        <v>747</v>
      </c>
    </row>
    <row r="163" customFormat="false" ht="15" hidden="false" customHeight="false" outlineLevel="0" collapsed="false">
      <c r="A163" s="75" t="s">
        <v>1548</v>
      </c>
    </row>
    <row r="164" customFormat="false" ht="30" hidden="false" customHeight="true" outlineLevel="0" collapsed="false">
      <c r="A164" s="56" t="s">
        <v>137</v>
      </c>
      <c r="B164" s="56" t="s">
        <v>140</v>
      </c>
      <c r="C164" s="56" t="s">
        <v>108</v>
      </c>
      <c r="D164" s="56" t="s">
        <v>109</v>
      </c>
      <c r="E164" s="56" t="s">
        <v>318</v>
      </c>
      <c r="F164" s="56" t="s">
        <v>111</v>
      </c>
      <c r="G164" s="56" t="s">
        <v>320</v>
      </c>
      <c r="H164" s="56" t="s">
        <v>1501</v>
      </c>
      <c r="I164" s="56" t="s">
        <v>1506</v>
      </c>
    </row>
    <row r="165" customFormat="false" ht="27.75" hidden="false" customHeight="true" outlineLevel="0" collapsed="false">
      <c r="A165" s="76" t="s">
        <v>183</v>
      </c>
      <c r="B165" s="76" t="s">
        <v>185</v>
      </c>
      <c r="C165" s="77" t="n">
        <v>46303</v>
      </c>
      <c r="D165" s="76" t="s">
        <v>1507</v>
      </c>
      <c r="E165" s="76" t="s">
        <v>188</v>
      </c>
      <c r="F165" s="76" t="s">
        <v>189</v>
      </c>
      <c r="G165" s="76" t="s">
        <v>625</v>
      </c>
      <c r="H165" s="76" t="s">
        <v>1549</v>
      </c>
      <c r="I165" s="76" t="s">
        <v>1550</v>
      </c>
    </row>
    <row r="166" customFormat="false" ht="27.75" hidden="false" customHeight="true" outlineLevel="0" collapsed="false">
      <c r="A166" s="76" t="s">
        <v>198</v>
      </c>
      <c r="B166" s="76" t="s">
        <v>200</v>
      </c>
      <c r="C166" s="77" t="n">
        <v>46304</v>
      </c>
      <c r="D166" s="76" t="s">
        <v>1512</v>
      </c>
      <c r="E166" s="76" t="s">
        <v>202</v>
      </c>
      <c r="F166" s="76" t="s">
        <v>203</v>
      </c>
      <c r="G166" s="76" t="s">
        <v>431</v>
      </c>
      <c r="H166" s="76" t="s">
        <v>1508</v>
      </c>
      <c r="I166" s="76" t="s">
        <v>1551</v>
      </c>
    </row>
    <row r="167" customFormat="false" ht="27.75" hidden="false" customHeight="true" outlineLevel="0" collapsed="false">
      <c r="A167" s="76" t="s">
        <v>198</v>
      </c>
      <c r="B167" s="76" t="s">
        <v>200</v>
      </c>
      <c r="C167" s="77" t="n">
        <v>46304</v>
      </c>
      <c r="D167" s="76" t="s">
        <v>1512</v>
      </c>
      <c r="E167" s="76" t="s">
        <v>202</v>
      </c>
      <c r="F167" s="76" t="s">
        <v>203</v>
      </c>
      <c r="G167" s="76" t="s">
        <v>431</v>
      </c>
      <c r="H167" s="76" t="s">
        <v>1552</v>
      </c>
      <c r="I167" s="76" t="s">
        <v>1553</v>
      </c>
    </row>
    <row r="168" customFormat="false" ht="27.75" hidden="false" customHeight="true" outlineLevel="0" collapsed="false">
      <c r="A168" s="76" t="s">
        <v>198</v>
      </c>
      <c r="B168" s="76" t="s">
        <v>200</v>
      </c>
      <c r="C168" s="77" t="n">
        <v>46304</v>
      </c>
      <c r="D168" s="76" t="s">
        <v>1512</v>
      </c>
      <c r="E168" s="76" t="s">
        <v>202</v>
      </c>
      <c r="F168" s="76" t="s">
        <v>203</v>
      </c>
      <c r="G168" s="76" t="s">
        <v>431</v>
      </c>
      <c r="H168" s="76" t="s">
        <v>1525</v>
      </c>
      <c r="I168" s="76" t="s">
        <v>1554</v>
      </c>
    </row>
    <row r="169" customFormat="false" ht="27.75" hidden="false" customHeight="true" outlineLevel="0" collapsed="false">
      <c r="A169" s="76" t="s">
        <v>198</v>
      </c>
      <c r="B169" s="76" t="s">
        <v>200</v>
      </c>
      <c r="C169" s="77" t="n">
        <v>46304</v>
      </c>
      <c r="D169" s="76" t="s">
        <v>1512</v>
      </c>
      <c r="E169" s="76" t="s">
        <v>202</v>
      </c>
      <c r="F169" s="76" t="s">
        <v>203</v>
      </c>
      <c r="G169" s="76" t="s">
        <v>620</v>
      </c>
      <c r="H169" s="76" t="s">
        <v>1555</v>
      </c>
      <c r="I169" s="76" t="s">
        <v>1556</v>
      </c>
    </row>
    <row r="170" customFormat="false" ht="27.75" hidden="false" customHeight="true" outlineLevel="0" collapsed="false">
      <c r="A170" s="76" t="s">
        <v>198</v>
      </c>
      <c r="B170" s="76" t="s">
        <v>200</v>
      </c>
      <c r="C170" s="77" t="n">
        <v>46304</v>
      </c>
      <c r="D170" s="76" t="s">
        <v>1512</v>
      </c>
      <c r="E170" s="76" t="s">
        <v>202</v>
      </c>
      <c r="F170" s="76" t="s">
        <v>203</v>
      </c>
      <c r="G170" s="76" t="s">
        <v>438</v>
      </c>
      <c r="H170" s="76" t="s">
        <v>1557</v>
      </c>
      <c r="I170" s="76" t="s">
        <v>1558</v>
      </c>
    </row>
    <row r="171" customFormat="false" ht="27.75" hidden="false" customHeight="true" outlineLevel="0" collapsed="false">
      <c r="A171" s="76" t="s">
        <v>198</v>
      </c>
      <c r="B171" s="76" t="s">
        <v>200</v>
      </c>
      <c r="C171" s="77" t="n">
        <v>46304</v>
      </c>
      <c r="D171" s="76" t="s">
        <v>1512</v>
      </c>
      <c r="E171" s="76" t="s">
        <v>202</v>
      </c>
      <c r="F171" s="76" t="s">
        <v>203</v>
      </c>
      <c r="G171" s="76" t="s">
        <v>438</v>
      </c>
      <c r="H171" s="76" t="s">
        <v>1559</v>
      </c>
      <c r="I171" s="76" t="s">
        <v>1560</v>
      </c>
    </row>
    <row r="172" customFormat="false" ht="27.75" hidden="false" customHeight="true" outlineLevel="0" collapsed="false">
      <c r="A172" s="76" t="s">
        <v>198</v>
      </c>
      <c r="B172" s="76" t="s">
        <v>200</v>
      </c>
      <c r="C172" s="77" t="n">
        <v>46304</v>
      </c>
      <c r="D172" s="76" t="s">
        <v>1512</v>
      </c>
      <c r="E172" s="76" t="s">
        <v>202</v>
      </c>
      <c r="F172" s="76" t="s">
        <v>203</v>
      </c>
      <c r="G172" s="76" t="s">
        <v>625</v>
      </c>
      <c r="H172" s="76" t="s">
        <v>1561</v>
      </c>
      <c r="I172" s="76" t="s">
        <v>1562</v>
      </c>
    </row>
    <row r="173" customFormat="false" ht="27.75" hidden="false" customHeight="true" outlineLevel="0" collapsed="false">
      <c r="A173" s="76" t="s">
        <v>212</v>
      </c>
      <c r="B173" s="76" t="s">
        <v>214</v>
      </c>
      <c r="C173" s="77" t="n">
        <v>46305</v>
      </c>
      <c r="D173" s="76" t="s">
        <v>1523</v>
      </c>
      <c r="E173" s="76" t="s">
        <v>188</v>
      </c>
      <c r="F173" s="76" t="s">
        <v>215</v>
      </c>
      <c r="G173" s="76" t="s">
        <v>431</v>
      </c>
      <c r="H173" s="76" t="s">
        <v>1508</v>
      </c>
      <c r="I173" s="76" t="s">
        <v>1551</v>
      </c>
    </row>
    <row r="174" customFormat="false" ht="27.75" hidden="false" customHeight="true" outlineLevel="0" collapsed="false">
      <c r="A174" s="76" t="s">
        <v>212</v>
      </c>
      <c r="B174" s="76" t="s">
        <v>214</v>
      </c>
      <c r="C174" s="77" t="n">
        <v>46305</v>
      </c>
      <c r="D174" s="76" t="s">
        <v>1523</v>
      </c>
      <c r="E174" s="76" t="s">
        <v>188</v>
      </c>
      <c r="F174" s="76" t="s">
        <v>215</v>
      </c>
      <c r="G174" s="76" t="s">
        <v>438</v>
      </c>
      <c r="H174" s="76" t="s">
        <v>1510</v>
      </c>
      <c r="I174" s="76" t="s">
        <v>1563</v>
      </c>
    </row>
    <row r="175" customFormat="false" ht="27.75" hidden="false" customHeight="true" outlineLevel="0" collapsed="false">
      <c r="A175" s="76" t="s">
        <v>212</v>
      </c>
      <c r="B175" s="76" t="s">
        <v>214</v>
      </c>
      <c r="C175" s="77" t="n">
        <v>46305</v>
      </c>
      <c r="D175" s="76" t="s">
        <v>1523</v>
      </c>
      <c r="E175" s="76" t="s">
        <v>188</v>
      </c>
      <c r="F175" s="76" t="s">
        <v>215</v>
      </c>
      <c r="G175" s="76" t="s">
        <v>625</v>
      </c>
      <c r="H175" s="76" t="s">
        <v>1561</v>
      </c>
      <c r="I175" s="76" t="s">
        <v>1562</v>
      </c>
    </row>
    <row r="176" customFormat="false" ht="27.75" hidden="false" customHeight="true" outlineLevel="0" collapsed="false">
      <c r="A176" s="76" t="s">
        <v>218</v>
      </c>
      <c r="B176" s="76" t="s">
        <v>219</v>
      </c>
      <c r="C176" s="77" t="n">
        <v>46305</v>
      </c>
      <c r="D176" s="76" t="s">
        <v>1524</v>
      </c>
      <c r="E176" s="76" t="s">
        <v>202</v>
      </c>
      <c r="F176" s="76" t="s">
        <v>189</v>
      </c>
      <c r="G176" s="76" t="s">
        <v>431</v>
      </c>
      <c r="H176" s="76" t="s">
        <v>1552</v>
      </c>
      <c r="I176" s="76" t="s">
        <v>1564</v>
      </c>
    </row>
    <row r="177" customFormat="false" ht="27.75" hidden="false" customHeight="true" outlineLevel="0" collapsed="false">
      <c r="A177" s="76" t="s">
        <v>218</v>
      </c>
      <c r="B177" s="76" t="s">
        <v>219</v>
      </c>
      <c r="C177" s="77" t="n">
        <v>46305</v>
      </c>
      <c r="D177" s="76" t="s">
        <v>1524</v>
      </c>
      <c r="E177" s="76" t="s">
        <v>202</v>
      </c>
      <c r="F177" s="76" t="s">
        <v>189</v>
      </c>
      <c r="G177" s="76" t="s">
        <v>438</v>
      </c>
      <c r="H177" s="76" t="s">
        <v>1565</v>
      </c>
      <c r="I177" s="76" t="s">
        <v>1566</v>
      </c>
    </row>
    <row r="178" customFormat="false" ht="27.75" hidden="false" customHeight="true" outlineLevel="0" collapsed="false">
      <c r="A178" s="76" t="s">
        <v>231</v>
      </c>
      <c r="B178" s="76" t="s">
        <v>232</v>
      </c>
      <c r="C178" s="77" t="n">
        <v>46310</v>
      </c>
      <c r="D178" s="76" t="s">
        <v>1531</v>
      </c>
      <c r="E178" s="76" t="s">
        <v>202</v>
      </c>
      <c r="F178" s="76" t="s">
        <v>189</v>
      </c>
      <c r="G178" s="76" t="s">
        <v>438</v>
      </c>
      <c r="H178" s="76" t="s">
        <v>1565</v>
      </c>
      <c r="I178" s="76" t="s">
        <v>1567</v>
      </c>
    </row>
    <row r="179" customFormat="false" ht="27.75" hidden="false" customHeight="true" outlineLevel="0" collapsed="false">
      <c r="A179" s="76" t="s">
        <v>231</v>
      </c>
      <c r="B179" s="76" t="s">
        <v>232</v>
      </c>
      <c r="C179" s="77" t="n">
        <v>46310</v>
      </c>
      <c r="D179" s="76" t="s">
        <v>1531</v>
      </c>
      <c r="E179" s="76" t="s">
        <v>202</v>
      </c>
      <c r="F179" s="76" t="s">
        <v>189</v>
      </c>
      <c r="G179" s="76" t="s">
        <v>625</v>
      </c>
      <c r="H179" s="76" t="s">
        <v>1549</v>
      </c>
      <c r="I179" s="76" t="s">
        <v>1550</v>
      </c>
    </row>
    <row r="180" customFormat="false" ht="27.75" hidden="false" customHeight="true" outlineLevel="0" collapsed="false">
      <c r="A180" s="76" t="s">
        <v>235</v>
      </c>
      <c r="B180" s="76" t="s">
        <v>236</v>
      </c>
      <c r="C180" s="77" t="n">
        <v>46304</v>
      </c>
      <c r="D180" s="76" t="s">
        <v>1507</v>
      </c>
      <c r="E180" s="76" t="s">
        <v>202</v>
      </c>
      <c r="F180" s="76" t="s">
        <v>189</v>
      </c>
      <c r="G180" s="76" t="s">
        <v>438</v>
      </c>
      <c r="H180" s="76" t="s">
        <v>1565</v>
      </c>
      <c r="I180" s="76" t="s">
        <v>1567</v>
      </c>
    </row>
    <row r="181" customFormat="false" ht="27.75" hidden="false" customHeight="true" outlineLevel="0" collapsed="false">
      <c r="A181" s="76" t="s">
        <v>235</v>
      </c>
      <c r="B181" s="76" t="s">
        <v>236</v>
      </c>
      <c r="C181" s="77" t="n">
        <v>46304</v>
      </c>
      <c r="D181" s="76" t="s">
        <v>1507</v>
      </c>
      <c r="E181" s="76" t="s">
        <v>202</v>
      </c>
      <c r="F181" s="76" t="s">
        <v>189</v>
      </c>
      <c r="G181" s="76" t="s">
        <v>625</v>
      </c>
      <c r="H181" s="76" t="s">
        <v>1549</v>
      </c>
      <c r="I181" s="76" t="s">
        <v>1550</v>
      </c>
    </row>
    <row r="182" customFormat="false" ht="27.75" hidden="false" customHeight="true" outlineLevel="0" collapsed="false">
      <c r="A182" s="76" t="s">
        <v>238</v>
      </c>
      <c r="B182" s="76" t="s">
        <v>239</v>
      </c>
      <c r="C182" s="77" t="n">
        <v>46305</v>
      </c>
      <c r="D182" s="76" t="s">
        <v>1533</v>
      </c>
      <c r="E182" s="76" t="s">
        <v>188</v>
      </c>
      <c r="F182" s="76" t="s">
        <v>203</v>
      </c>
      <c r="G182" s="76" t="s">
        <v>431</v>
      </c>
      <c r="H182" s="76" t="s">
        <v>1508</v>
      </c>
      <c r="I182" s="76" t="s">
        <v>1568</v>
      </c>
    </row>
    <row r="183" customFormat="false" ht="27.75" hidden="false" customHeight="true" outlineLevel="0" collapsed="false">
      <c r="A183" s="76" t="s">
        <v>238</v>
      </c>
      <c r="B183" s="76" t="s">
        <v>239</v>
      </c>
      <c r="C183" s="77" t="n">
        <v>46305</v>
      </c>
      <c r="D183" s="76" t="s">
        <v>1533</v>
      </c>
      <c r="E183" s="76" t="s">
        <v>188</v>
      </c>
      <c r="F183" s="76" t="s">
        <v>203</v>
      </c>
      <c r="G183" s="76" t="s">
        <v>438</v>
      </c>
      <c r="H183" s="76" t="s">
        <v>1510</v>
      </c>
      <c r="I183" s="76" t="s">
        <v>1563</v>
      </c>
    </row>
    <row r="184" customFormat="false" ht="27.75" hidden="false" customHeight="true" outlineLevel="0" collapsed="false">
      <c r="A184" s="76" t="s">
        <v>238</v>
      </c>
      <c r="B184" s="76" t="s">
        <v>239</v>
      </c>
      <c r="C184" s="77" t="n">
        <v>46305</v>
      </c>
      <c r="D184" s="76" t="s">
        <v>1533</v>
      </c>
      <c r="E184" s="76" t="s">
        <v>188</v>
      </c>
      <c r="F184" s="76" t="s">
        <v>203</v>
      </c>
      <c r="G184" s="76" t="s">
        <v>625</v>
      </c>
      <c r="H184" s="76" t="s">
        <v>1561</v>
      </c>
      <c r="I184" s="76" t="s">
        <v>1562</v>
      </c>
    </row>
    <row r="185" customFormat="false" ht="27.75" hidden="false" customHeight="true" outlineLevel="0" collapsed="false">
      <c r="A185" s="76" t="s">
        <v>246</v>
      </c>
      <c r="B185" s="76" t="s">
        <v>248</v>
      </c>
      <c r="C185" s="77" t="n">
        <v>46306</v>
      </c>
      <c r="D185" s="76" t="s">
        <v>1534</v>
      </c>
      <c r="E185" s="76" t="s">
        <v>202</v>
      </c>
      <c r="F185" s="76" t="s">
        <v>203</v>
      </c>
      <c r="G185" s="76" t="s">
        <v>431</v>
      </c>
      <c r="H185" s="76" t="s">
        <v>1508</v>
      </c>
      <c r="I185" s="76" t="s">
        <v>1568</v>
      </c>
    </row>
    <row r="186" customFormat="false" ht="27.75" hidden="false" customHeight="true" outlineLevel="0" collapsed="false">
      <c r="A186" s="76" t="s">
        <v>246</v>
      </c>
      <c r="B186" s="76" t="s">
        <v>248</v>
      </c>
      <c r="C186" s="77" t="n">
        <v>46306</v>
      </c>
      <c r="D186" s="76" t="s">
        <v>1534</v>
      </c>
      <c r="E186" s="76" t="s">
        <v>202</v>
      </c>
      <c r="F186" s="76" t="s">
        <v>203</v>
      </c>
      <c r="G186" s="76" t="s">
        <v>431</v>
      </c>
      <c r="H186" s="76" t="s">
        <v>1552</v>
      </c>
      <c r="I186" s="76" t="s">
        <v>1569</v>
      </c>
    </row>
    <row r="187" customFormat="false" ht="27.75" hidden="false" customHeight="true" outlineLevel="0" collapsed="false">
      <c r="A187" s="76" t="s">
        <v>246</v>
      </c>
      <c r="B187" s="76" t="s">
        <v>248</v>
      </c>
      <c r="C187" s="77" t="n">
        <v>46306</v>
      </c>
      <c r="D187" s="76" t="s">
        <v>1534</v>
      </c>
      <c r="E187" s="76" t="s">
        <v>202</v>
      </c>
      <c r="F187" s="76" t="s">
        <v>203</v>
      </c>
      <c r="G187" s="76" t="s">
        <v>431</v>
      </c>
      <c r="H187" s="76" t="s">
        <v>1525</v>
      </c>
      <c r="I187" s="76" t="s">
        <v>1570</v>
      </c>
    </row>
    <row r="188" customFormat="false" ht="27.75" hidden="false" customHeight="true" outlineLevel="0" collapsed="false">
      <c r="A188" s="76" t="s">
        <v>246</v>
      </c>
      <c r="B188" s="76" t="s">
        <v>248</v>
      </c>
      <c r="C188" s="77" t="n">
        <v>46306</v>
      </c>
      <c r="D188" s="76" t="s">
        <v>1534</v>
      </c>
      <c r="E188" s="76" t="s">
        <v>202</v>
      </c>
      <c r="F188" s="76" t="s">
        <v>203</v>
      </c>
      <c r="G188" s="76" t="s">
        <v>620</v>
      </c>
      <c r="H188" s="76" t="s">
        <v>1555</v>
      </c>
      <c r="I188" s="76" t="s">
        <v>1571</v>
      </c>
    </row>
    <row r="189" customFormat="false" ht="27.75" hidden="false" customHeight="true" outlineLevel="0" collapsed="false">
      <c r="A189" s="76" t="s">
        <v>246</v>
      </c>
      <c r="B189" s="76" t="s">
        <v>248</v>
      </c>
      <c r="C189" s="77" t="n">
        <v>46306</v>
      </c>
      <c r="D189" s="76" t="s">
        <v>1534</v>
      </c>
      <c r="E189" s="76" t="s">
        <v>202</v>
      </c>
      <c r="F189" s="76" t="s">
        <v>203</v>
      </c>
      <c r="G189" s="76" t="s">
        <v>438</v>
      </c>
      <c r="H189" s="76" t="s">
        <v>1557</v>
      </c>
      <c r="I189" s="76" t="s">
        <v>1572</v>
      </c>
    </row>
    <row r="190" customFormat="false" ht="27.75" hidden="false" customHeight="true" outlineLevel="0" collapsed="false">
      <c r="A190" s="76" t="s">
        <v>246</v>
      </c>
      <c r="B190" s="76" t="s">
        <v>248</v>
      </c>
      <c r="C190" s="77" t="n">
        <v>46306</v>
      </c>
      <c r="D190" s="76" t="s">
        <v>1534</v>
      </c>
      <c r="E190" s="76" t="s">
        <v>202</v>
      </c>
      <c r="F190" s="76" t="s">
        <v>203</v>
      </c>
      <c r="G190" s="76" t="s">
        <v>438</v>
      </c>
      <c r="H190" s="76" t="s">
        <v>1559</v>
      </c>
      <c r="I190" s="76" t="s">
        <v>1573</v>
      </c>
    </row>
    <row r="191" customFormat="false" ht="27.75" hidden="false" customHeight="true" outlineLevel="0" collapsed="false">
      <c r="A191" s="76" t="s">
        <v>246</v>
      </c>
      <c r="B191" s="76" t="s">
        <v>248</v>
      </c>
      <c r="C191" s="77" t="n">
        <v>46306</v>
      </c>
      <c r="D191" s="76" t="s">
        <v>1534</v>
      </c>
      <c r="E191" s="76" t="s">
        <v>202</v>
      </c>
      <c r="F191" s="76" t="s">
        <v>203</v>
      </c>
      <c r="G191" s="76" t="s">
        <v>625</v>
      </c>
      <c r="H191" s="76" t="s">
        <v>1561</v>
      </c>
      <c r="I191" s="76" t="s">
        <v>1562</v>
      </c>
    </row>
    <row r="192" customFormat="false" ht="27.75" hidden="false" customHeight="true" outlineLevel="0" collapsed="false">
      <c r="A192" s="76" t="s">
        <v>251</v>
      </c>
      <c r="B192" s="76" t="s">
        <v>253</v>
      </c>
      <c r="C192" s="77" t="n">
        <v>46307</v>
      </c>
      <c r="D192" s="76" t="s">
        <v>1535</v>
      </c>
      <c r="E192" s="76" t="s">
        <v>202</v>
      </c>
      <c r="F192" s="76" t="s">
        <v>203</v>
      </c>
      <c r="G192" s="76" t="s">
        <v>431</v>
      </c>
      <c r="H192" s="76" t="s">
        <v>1508</v>
      </c>
      <c r="I192" s="76" t="s">
        <v>1574</v>
      </c>
    </row>
    <row r="193" customFormat="false" ht="27.75" hidden="false" customHeight="true" outlineLevel="0" collapsed="false">
      <c r="A193" s="76" t="s">
        <v>251</v>
      </c>
      <c r="B193" s="76" t="s">
        <v>253</v>
      </c>
      <c r="C193" s="77" t="n">
        <v>46307</v>
      </c>
      <c r="D193" s="76" t="s">
        <v>1535</v>
      </c>
      <c r="E193" s="76" t="s">
        <v>202</v>
      </c>
      <c r="F193" s="76" t="s">
        <v>203</v>
      </c>
      <c r="G193" s="76" t="s">
        <v>431</v>
      </c>
      <c r="H193" s="76" t="s">
        <v>1552</v>
      </c>
      <c r="I193" s="76" t="s">
        <v>1575</v>
      </c>
    </row>
    <row r="194" customFormat="false" ht="27.75" hidden="false" customHeight="true" outlineLevel="0" collapsed="false">
      <c r="A194" s="76" t="s">
        <v>251</v>
      </c>
      <c r="B194" s="76" t="s">
        <v>253</v>
      </c>
      <c r="C194" s="77" t="n">
        <v>46307</v>
      </c>
      <c r="D194" s="76" t="s">
        <v>1535</v>
      </c>
      <c r="E194" s="76" t="s">
        <v>202</v>
      </c>
      <c r="F194" s="76" t="s">
        <v>203</v>
      </c>
      <c r="G194" s="76" t="s">
        <v>431</v>
      </c>
      <c r="H194" s="76" t="s">
        <v>1525</v>
      </c>
      <c r="I194" s="76" t="s">
        <v>1576</v>
      </c>
    </row>
    <row r="195" customFormat="false" ht="27.75" hidden="false" customHeight="true" outlineLevel="0" collapsed="false">
      <c r="A195" s="76" t="s">
        <v>251</v>
      </c>
      <c r="B195" s="76" t="s">
        <v>253</v>
      </c>
      <c r="C195" s="77" t="n">
        <v>46307</v>
      </c>
      <c r="D195" s="76" t="s">
        <v>1535</v>
      </c>
      <c r="E195" s="76" t="s">
        <v>202</v>
      </c>
      <c r="F195" s="76" t="s">
        <v>203</v>
      </c>
      <c r="G195" s="76" t="s">
        <v>490</v>
      </c>
      <c r="H195" s="76" t="s">
        <v>1517</v>
      </c>
      <c r="I195" s="76" t="s">
        <v>1577</v>
      </c>
    </row>
    <row r="196" customFormat="false" ht="27.75" hidden="false" customHeight="true" outlineLevel="0" collapsed="false">
      <c r="A196" s="76" t="s">
        <v>251</v>
      </c>
      <c r="B196" s="76" t="s">
        <v>253</v>
      </c>
      <c r="C196" s="77" t="n">
        <v>46307</v>
      </c>
      <c r="D196" s="76" t="s">
        <v>1535</v>
      </c>
      <c r="E196" s="76" t="s">
        <v>202</v>
      </c>
      <c r="F196" s="76" t="s">
        <v>203</v>
      </c>
      <c r="G196" s="76" t="s">
        <v>490</v>
      </c>
      <c r="H196" s="76" t="s">
        <v>1578</v>
      </c>
      <c r="I196" s="76" t="s">
        <v>1579</v>
      </c>
    </row>
    <row r="197" customFormat="false" ht="27.75" hidden="false" customHeight="true" outlineLevel="0" collapsed="false">
      <c r="A197" s="76" t="s">
        <v>251</v>
      </c>
      <c r="B197" s="76" t="s">
        <v>253</v>
      </c>
      <c r="C197" s="77" t="n">
        <v>46307</v>
      </c>
      <c r="D197" s="76" t="s">
        <v>1535</v>
      </c>
      <c r="E197" s="76" t="s">
        <v>202</v>
      </c>
      <c r="F197" s="76" t="s">
        <v>203</v>
      </c>
      <c r="G197" s="76" t="s">
        <v>620</v>
      </c>
      <c r="H197" s="76" t="s">
        <v>1555</v>
      </c>
      <c r="I197" s="76" t="s">
        <v>1580</v>
      </c>
    </row>
    <row r="198" customFormat="false" ht="27.75" hidden="false" customHeight="true" outlineLevel="0" collapsed="false">
      <c r="A198" s="76" t="s">
        <v>251</v>
      </c>
      <c r="B198" s="76" t="s">
        <v>253</v>
      </c>
      <c r="C198" s="77" t="n">
        <v>46307</v>
      </c>
      <c r="D198" s="76" t="s">
        <v>1535</v>
      </c>
      <c r="E198" s="76" t="s">
        <v>202</v>
      </c>
      <c r="F198" s="76" t="s">
        <v>203</v>
      </c>
      <c r="G198" s="76" t="s">
        <v>438</v>
      </c>
      <c r="H198" s="76" t="s">
        <v>1557</v>
      </c>
      <c r="I198" s="76" t="s">
        <v>1581</v>
      </c>
    </row>
    <row r="199" customFormat="false" ht="27.75" hidden="false" customHeight="true" outlineLevel="0" collapsed="false">
      <c r="A199" s="76" t="s">
        <v>251</v>
      </c>
      <c r="B199" s="76" t="s">
        <v>253</v>
      </c>
      <c r="C199" s="77" t="n">
        <v>46307</v>
      </c>
      <c r="D199" s="76" t="s">
        <v>1535</v>
      </c>
      <c r="E199" s="76" t="s">
        <v>202</v>
      </c>
      <c r="F199" s="76" t="s">
        <v>203</v>
      </c>
      <c r="G199" s="76" t="s">
        <v>438</v>
      </c>
      <c r="H199" s="76" t="s">
        <v>1559</v>
      </c>
      <c r="I199" s="76" t="s">
        <v>1582</v>
      </c>
    </row>
    <row r="200" customFormat="false" ht="27.75" hidden="false" customHeight="true" outlineLevel="0" collapsed="false">
      <c r="A200" s="76" t="s">
        <v>251</v>
      </c>
      <c r="B200" s="76" t="s">
        <v>253</v>
      </c>
      <c r="C200" s="77" t="n">
        <v>46307</v>
      </c>
      <c r="D200" s="76" t="s">
        <v>1535</v>
      </c>
      <c r="E200" s="76" t="s">
        <v>202</v>
      </c>
      <c r="F200" s="76" t="s">
        <v>203</v>
      </c>
      <c r="G200" s="76" t="s">
        <v>625</v>
      </c>
      <c r="H200" s="76" t="s">
        <v>1561</v>
      </c>
      <c r="I200" s="76" t="s">
        <v>1562</v>
      </c>
    </row>
    <row r="201" customFormat="false" ht="27.75" hidden="false" customHeight="true" outlineLevel="0" collapsed="false">
      <c r="A201" s="76" t="s">
        <v>258</v>
      </c>
      <c r="B201" s="76" t="s">
        <v>259</v>
      </c>
      <c r="C201" s="77" t="n">
        <v>46307</v>
      </c>
      <c r="D201" s="76" t="s">
        <v>1536</v>
      </c>
      <c r="E201" s="76" t="s">
        <v>188</v>
      </c>
      <c r="F201" s="76" t="s">
        <v>203</v>
      </c>
      <c r="G201" s="76" t="s">
        <v>431</v>
      </c>
      <c r="H201" s="76" t="s">
        <v>1508</v>
      </c>
      <c r="I201" s="76" t="s">
        <v>1574</v>
      </c>
    </row>
    <row r="202" customFormat="false" ht="27.75" hidden="false" customHeight="true" outlineLevel="0" collapsed="false">
      <c r="A202" s="76" t="s">
        <v>258</v>
      </c>
      <c r="B202" s="76" t="s">
        <v>259</v>
      </c>
      <c r="C202" s="77" t="n">
        <v>46307</v>
      </c>
      <c r="D202" s="76" t="s">
        <v>1536</v>
      </c>
      <c r="E202" s="76" t="s">
        <v>188</v>
      </c>
      <c r="F202" s="76" t="s">
        <v>203</v>
      </c>
      <c r="G202" s="76" t="s">
        <v>438</v>
      </c>
      <c r="H202" s="76" t="s">
        <v>1510</v>
      </c>
      <c r="I202" s="76" t="s">
        <v>1563</v>
      </c>
    </row>
    <row r="203" customFormat="false" ht="27.75" hidden="false" customHeight="true" outlineLevel="0" collapsed="false">
      <c r="A203" s="76" t="s">
        <v>258</v>
      </c>
      <c r="B203" s="76" t="s">
        <v>259</v>
      </c>
      <c r="C203" s="77" t="n">
        <v>46307</v>
      </c>
      <c r="D203" s="76" t="s">
        <v>1536</v>
      </c>
      <c r="E203" s="76" t="s">
        <v>188</v>
      </c>
      <c r="F203" s="76" t="s">
        <v>203</v>
      </c>
      <c r="G203" s="76" t="s">
        <v>625</v>
      </c>
      <c r="H203" s="76" t="s">
        <v>1561</v>
      </c>
      <c r="I203" s="76" t="s">
        <v>1562</v>
      </c>
    </row>
    <row r="204" customFormat="false" ht="27.75" hidden="false" customHeight="true" outlineLevel="0" collapsed="false">
      <c r="A204" s="76" t="s">
        <v>261</v>
      </c>
      <c r="B204" s="76" t="s">
        <v>262</v>
      </c>
      <c r="C204" s="77" t="n">
        <v>46307</v>
      </c>
      <c r="D204" s="76" t="s">
        <v>1537</v>
      </c>
      <c r="E204" s="76" t="s">
        <v>202</v>
      </c>
      <c r="F204" s="76" t="s">
        <v>264</v>
      </c>
      <c r="G204" s="76" t="s">
        <v>431</v>
      </c>
      <c r="H204" s="76" t="s">
        <v>1552</v>
      </c>
      <c r="I204" s="76" t="s">
        <v>1583</v>
      </c>
    </row>
    <row r="205" customFormat="false" ht="27.75" hidden="false" customHeight="true" outlineLevel="0" collapsed="false">
      <c r="A205" s="76" t="s">
        <v>261</v>
      </c>
      <c r="B205" s="76" t="s">
        <v>262</v>
      </c>
      <c r="C205" s="77" t="n">
        <v>46307</v>
      </c>
      <c r="D205" s="76" t="s">
        <v>1537</v>
      </c>
      <c r="E205" s="76" t="s">
        <v>202</v>
      </c>
      <c r="F205" s="76" t="s">
        <v>264</v>
      </c>
      <c r="G205" s="76" t="s">
        <v>438</v>
      </c>
      <c r="H205" s="76" t="s">
        <v>1565</v>
      </c>
      <c r="I205" s="76" t="s">
        <v>1584</v>
      </c>
    </row>
    <row r="206" customFormat="false" ht="27.75" hidden="false" customHeight="true" outlineLevel="0" collapsed="false">
      <c r="A206" s="76" t="s">
        <v>276</v>
      </c>
      <c r="B206" s="76" t="s">
        <v>277</v>
      </c>
      <c r="C206" s="77" t="n">
        <v>46310</v>
      </c>
      <c r="D206" s="76" t="s">
        <v>1531</v>
      </c>
      <c r="E206" s="76" t="s">
        <v>188</v>
      </c>
      <c r="F206" s="76" t="s">
        <v>189</v>
      </c>
      <c r="G206" s="76" t="s">
        <v>625</v>
      </c>
      <c r="H206" s="76" t="s">
        <v>1549</v>
      </c>
      <c r="I206" s="76" t="s">
        <v>1550</v>
      </c>
    </row>
    <row r="207" customFormat="false" ht="27.75" hidden="false" customHeight="true" outlineLevel="0" collapsed="false">
      <c r="A207" s="76" t="s">
        <v>278</v>
      </c>
      <c r="B207" s="76" t="s">
        <v>236</v>
      </c>
      <c r="C207" s="77" t="n">
        <v>46320</v>
      </c>
      <c r="D207" s="76" t="s">
        <v>1507</v>
      </c>
      <c r="E207" s="76" t="s">
        <v>188</v>
      </c>
      <c r="F207" s="76" t="s">
        <v>189</v>
      </c>
      <c r="G207" s="76" t="s">
        <v>625</v>
      </c>
      <c r="H207" s="76" t="s">
        <v>1549</v>
      </c>
      <c r="I207" s="76" t="s">
        <v>1550</v>
      </c>
    </row>
    <row r="208" customFormat="false" ht="27.75" hidden="false" customHeight="true" outlineLevel="0" collapsed="false">
      <c r="A208" s="76" t="s">
        <v>280</v>
      </c>
      <c r="B208" s="76" t="s">
        <v>281</v>
      </c>
      <c r="C208" s="77" t="n">
        <v>46321</v>
      </c>
      <c r="D208" s="76" t="s">
        <v>1540</v>
      </c>
      <c r="E208" s="76" t="s">
        <v>188</v>
      </c>
      <c r="F208" s="76" t="s">
        <v>203</v>
      </c>
      <c r="G208" s="76" t="s">
        <v>431</v>
      </c>
      <c r="H208" s="76" t="s">
        <v>1508</v>
      </c>
      <c r="I208" s="76" t="s">
        <v>1585</v>
      </c>
    </row>
    <row r="209" customFormat="false" ht="27.75" hidden="false" customHeight="true" outlineLevel="0" collapsed="false">
      <c r="A209" s="76" t="s">
        <v>290</v>
      </c>
      <c r="B209" s="76" t="s">
        <v>292</v>
      </c>
      <c r="C209" s="77" t="n">
        <v>46322</v>
      </c>
      <c r="D209" s="76" t="s">
        <v>1542</v>
      </c>
      <c r="E209" s="76" t="s">
        <v>202</v>
      </c>
      <c r="F209" s="76" t="s">
        <v>203</v>
      </c>
      <c r="G209" s="76" t="s">
        <v>431</v>
      </c>
      <c r="H209" s="76" t="s">
        <v>1508</v>
      </c>
      <c r="I209" s="76" t="s">
        <v>1585</v>
      </c>
    </row>
    <row r="210" customFormat="false" ht="27.75" hidden="false" customHeight="true" outlineLevel="0" collapsed="false">
      <c r="A210" s="76" t="s">
        <v>290</v>
      </c>
      <c r="B210" s="76" t="s">
        <v>292</v>
      </c>
      <c r="C210" s="77" t="n">
        <v>46322</v>
      </c>
      <c r="D210" s="76" t="s">
        <v>1542</v>
      </c>
      <c r="E210" s="76" t="s">
        <v>202</v>
      </c>
      <c r="F210" s="76" t="s">
        <v>203</v>
      </c>
      <c r="G210" s="76" t="s">
        <v>431</v>
      </c>
      <c r="H210" s="76" t="s">
        <v>1552</v>
      </c>
      <c r="I210" s="76" t="s">
        <v>1586</v>
      </c>
    </row>
    <row r="211" customFormat="false" ht="27.75" hidden="false" customHeight="true" outlineLevel="0" collapsed="false">
      <c r="A211" s="76" t="s">
        <v>290</v>
      </c>
      <c r="B211" s="76" t="s">
        <v>292</v>
      </c>
      <c r="C211" s="77" t="n">
        <v>46322</v>
      </c>
      <c r="D211" s="76" t="s">
        <v>1542</v>
      </c>
      <c r="E211" s="76" t="s">
        <v>202</v>
      </c>
      <c r="F211" s="76" t="s">
        <v>203</v>
      </c>
      <c r="G211" s="76" t="s">
        <v>620</v>
      </c>
      <c r="H211" s="76" t="s">
        <v>1555</v>
      </c>
      <c r="I211" s="76" t="s">
        <v>1587</v>
      </c>
    </row>
    <row r="212" customFormat="false" ht="27.75" hidden="false" customHeight="true" outlineLevel="0" collapsed="false">
      <c r="A212" s="76" t="s">
        <v>290</v>
      </c>
      <c r="B212" s="76" t="s">
        <v>292</v>
      </c>
      <c r="C212" s="77" t="n">
        <v>46322</v>
      </c>
      <c r="D212" s="76" t="s">
        <v>1542</v>
      </c>
      <c r="E212" s="76" t="s">
        <v>202</v>
      </c>
      <c r="F212" s="76" t="s">
        <v>203</v>
      </c>
      <c r="G212" s="76" t="s">
        <v>438</v>
      </c>
      <c r="H212" s="76" t="s">
        <v>1557</v>
      </c>
      <c r="I212" s="76" t="s">
        <v>1588</v>
      </c>
    </row>
    <row r="213" customFormat="false" ht="27.75" hidden="false" customHeight="true" outlineLevel="0" collapsed="false">
      <c r="A213" s="76" t="s">
        <v>290</v>
      </c>
      <c r="B213" s="76" t="s">
        <v>292</v>
      </c>
      <c r="C213" s="77" t="n">
        <v>46322</v>
      </c>
      <c r="D213" s="76" t="s">
        <v>1542</v>
      </c>
      <c r="E213" s="76" t="s">
        <v>202</v>
      </c>
      <c r="F213" s="76" t="s">
        <v>203</v>
      </c>
      <c r="G213" s="76" t="s">
        <v>438</v>
      </c>
      <c r="H213" s="76" t="s">
        <v>1559</v>
      </c>
      <c r="I213" s="76" t="s">
        <v>1589</v>
      </c>
    </row>
    <row r="214" customFormat="false" ht="27.75" hidden="false" customHeight="true" outlineLevel="0" collapsed="false">
      <c r="A214" s="76" t="s">
        <v>293</v>
      </c>
      <c r="B214" s="76" t="s">
        <v>294</v>
      </c>
      <c r="C214" s="77" t="n">
        <v>46322</v>
      </c>
      <c r="D214" s="76" t="s">
        <v>1544</v>
      </c>
      <c r="E214" s="76" t="s">
        <v>202</v>
      </c>
      <c r="F214" s="76" t="s">
        <v>215</v>
      </c>
      <c r="G214" s="76" t="s">
        <v>431</v>
      </c>
      <c r="H214" s="76" t="s">
        <v>1508</v>
      </c>
      <c r="I214" s="76" t="s">
        <v>1590</v>
      </c>
    </row>
    <row r="215" customFormat="false" ht="27.75" hidden="false" customHeight="true" outlineLevel="0" collapsed="false">
      <c r="A215" s="76" t="s">
        <v>293</v>
      </c>
      <c r="B215" s="76" t="s">
        <v>294</v>
      </c>
      <c r="C215" s="77" t="n">
        <v>46322</v>
      </c>
      <c r="D215" s="76" t="s">
        <v>1544</v>
      </c>
      <c r="E215" s="76" t="s">
        <v>202</v>
      </c>
      <c r="F215" s="76" t="s">
        <v>215</v>
      </c>
      <c r="G215" s="76" t="s">
        <v>431</v>
      </c>
      <c r="H215" s="76" t="s">
        <v>1552</v>
      </c>
      <c r="I215" s="76" t="s">
        <v>1591</v>
      </c>
    </row>
    <row r="216" customFormat="false" ht="27.75" hidden="false" customHeight="true" outlineLevel="0" collapsed="false">
      <c r="A216" s="76" t="s">
        <v>293</v>
      </c>
      <c r="B216" s="76" t="s">
        <v>294</v>
      </c>
      <c r="C216" s="77" t="n">
        <v>46322</v>
      </c>
      <c r="D216" s="76" t="s">
        <v>1544</v>
      </c>
      <c r="E216" s="76" t="s">
        <v>202</v>
      </c>
      <c r="F216" s="76" t="s">
        <v>215</v>
      </c>
      <c r="G216" s="76" t="s">
        <v>438</v>
      </c>
      <c r="H216" s="76" t="s">
        <v>1565</v>
      </c>
      <c r="I216" s="76" t="s">
        <v>1592</v>
      </c>
    </row>
    <row r="217" customFormat="false" ht="27.75" hidden="false" customHeight="true" outlineLevel="0" collapsed="false">
      <c r="A217" s="76" t="s">
        <v>301</v>
      </c>
      <c r="B217" s="76" t="s">
        <v>302</v>
      </c>
      <c r="C217" s="77" t="n">
        <v>46324</v>
      </c>
      <c r="D217" s="76" t="s">
        <v>1545</v>
      </c>
      <c r="E217" s="76" t="s">
        <v>188</v>
      </c>
      <c r="F217" s="76" t="s">
        <v>215</v>
      </c>
      <c r="G217" s="76" t="s">
        <v>431</v>
      </c>
      <c r="H217" s="76" t="s">
        <v>1508</v>
      </c>
      <c r="I217" s="76" t="s">
        <v>1590</v>
      </c>
    </row>
    <row r="218" customFormat="false" ht="27.75" hidden="false" customHeight="true" outlineLevel="0" collapsed="false">
      <c r="A218" s="76" t="s">
        <v>304</v>
      </c>
      <c r="B218" s="76" t="s">
        <v>305</v>
      </c>
      <c r="C218" s="77" t="n">
        <v>46324</v>
      </c>
      <c r="D218" s="76" t="s">
        <v>1546</v>
      </c>
      <c r="E218" s="76" t="s">
        <v>188</v>
      </c>
      <c r="F218" s="76" t="s">
        <v>203</v>
      </c>
      <c r="G218" s="76" t="s">
        <v>431</v>
      </c>
      <c r="H218" s="76" t="s">
        <v>1508</v>
      </c>
      <c r="I218" s="76" t="s">
        <v>1593</v>
      </c>
    </row>
    <row r="219" customFormat="false" ht="27.75" hidden="false" customHeight="true" outlineLevel="0" collapsed="false">
      <c r="A219" s="76" t="s">
        <v>304</v>
      </c>
      <c r="B219" s="76" t="s">
        <v>305</v>
      </c>
      <c r="C219" s="77" t="n">
        <v>46324</v>
      </c>
      <c r="D219" s="76" t="s">
        <v>1546</v>
      </c>
      <c r="E219" s="76" t="s">
        <v>188</v>
      </c>
      <c r="F219" s="76" t="s">
        <v>203</v>
      </c>
      <c r="G219" s="76" t="s">
        <v>438</v>
      </c>
      <c r="H219" s="76" t="s">
        <v>1510</v>
      </c>
      <c r="I219" s="76" t="s">
        <v>1563</v>
      </c>
    </row>
    <row r="220" customFormat="false" ht="27.75" hidden="false" customHeight="true" outlineLevel="0" collapsed="false">
      <c r="A220" s="76" t="s">
        <v>304</v>
      </c>
      <c r="B220" s="76" t="s">
        <v>305</v>
      </c>
      <c r="C220" s="77" t="n">
        <v>46324</v>
      </c>
      <c r="D220" s="76" t="s">
        <v>1546</v>
      </c>
      <c r="E220" s="76" t="s">
        <v>188</v>
      </c>
      <c r="F220" s="76" t="s">
        <v>203</v>
      </c>
      <c r="G220" s="76" t="s">
        <v>625</v>
      </c>
      <c r="H220" s="76" t="s">
        <v>1561</v>
      </c>
      <c r="I220" s="76" t="s">
        <v>1562</v>
      </c>
    </row>
    <row r="221" customFormat="false" ht="27.75" hidden="false" customHeight="true" outlineLevel="0" collapsed="false">
      <c r="A221" s="76" t="s">
        <v>310</v>
      </c>
      <c r="B221" s="76" t="s">
        <v>311</v>
      </c>
      <c r="C221" s="77" t="n">
        <v>46325</v>
      </c>
      <c r="D221" s="76" t="s">
        <v>1547</v>
      </c>
      <c r="E221" s="76" t="s">
        <v>202</v>
      </c>
      <c r="F221" s="76" t="s">
        <v>203</v>
      </c>
      <c r="G221" s="76" t="s">
        <v>431</v>
      </c>
      <c r="H221" s="76" t="s">
        <v>1508</v>
      </c>
      <c r="I221" s="76" t="s">
        <v>1593</v>
      </c>
    </row>
    <row r="222" customFormat="false" ht="27.75" hidden="false" customHeight="true" outlineLevel="0" collapsed="false">
      <c r="A222" s="76" t="s">
        <v>310</v>
      </c>
      <c r="B222" s="76" t="s">
        <v>311</v>
      </c>
      <c r="C222" s="77" t="n">
        <v>46325</v>
      </c>
      <c r="D222" s="76" t="s">
        <v>1547</v>
      </c>
      <c r="E222" s="76" t="s">
        <v>202</v>
      </c>
      <c r="F222" s="76" t="s">
        <v>203</v>
      </c>
      <c r="G222" s="76" t="s">
        <v>431</v>
      </c>
      <c r="H222" s="76" t="s">
        <v>1552</v>
      </c>
      <c r="I222" s="76" t="s">
        <v>1594</v>
      </c>
    </row>
    <row r="223" customFormat="false" ht="27.75" hidden="false" customHeight="true" outlineLevel="0" collapsed="false">
      <c r="A223" s="76" t="s">
        <v>310</v>
      </c>
      <c r="B223" s="76" t="s">
        <v>311</v>
      </c>
      <c r="C223" s="77" t="n">
        <v>46325</v>
      </c>
      <c r="D223" s="76" t="s">
        <v>1547</v>
      </c>
      <c r="E223" s="76" t="s">
        <v>202</v>
      </c>
      <c r="F223" s="76" t="s">
        <v>203</v>
      </c>
      <c r="G223" s="76" t="s">
        <v>431</v>
      </c>
      <c r="H223" s="76" t="s">
        <v>1525</v>
      </c>
      <c r="I223" s="76" t="s">
        <v>1595</v>
      </c>
    </row>
    <row r="224" customFormat="false" ht="27.75" hidden="false" customHeight="true" outlineLevel="0" collapsed="false">
      <c r="A224" s="76" t="s">
        <v>310</v>
      </c>
      <c r="B224" s="76" t="s">
        <v>311</v>
      </c>
      <c r="C224" s="77" t="n">
        <v>46325</v>
      </c>
      <c r="D224" s="76" t="s">
        <v>1547</v>
      </c>
      <c r="E224" s="76" t="s">
        <v>202</v>
      </c>
      <c r="F224" s="76" t="s">
        <v>203</v>
      </c>
      <c r="G224" s="76" t="s">
        <v>490</v>
      </c>
      <c r="H224" s="76" t="s">
        <v>1517</v>
      </c>
      <c r="I224" s="76" t="s">
        <v>1596</v>
      </c>
    </row>
    <row r="225" customFormat="false" ht="27.75" hidden="false" customHeight="true" outlineLevel="0" collapsed="false">
      <c r="A225" s="76" t="s">
        <v>310</v>
      </c>
      <c r="B225" s="76" t="s">
        <v>311</v>
      </c>
      <c r="C225" s="77" t="n">
        <v>46325</v>
      </c>
      <c r="D225" s="76" t="s">
        <v>1547</v>
      </c>
      <c r="E225" s="76" t="s">
        <v>202</v>
      </c>
      <c r="F225" s="76" t="s">
        <v>203</v>
      </c>
      <c r="G225" s="76" t="s">
        <v>490</v>
      </c>
      <c r="H225" s="76" t="s">
        <v>1578</v>
      </c>
      <c r="I225" s="76" t="s">
        <v>1597</v>
      </c>
    </row>
    <row r="226" customFormat="false" ht="27.75" hidden="false" customHeight="true" outlineLevel="0" collapsed="false">
      <c r="A226" s="76" t="s">
        <v>310</v>
      </c>
      <c r="B226" s="76" t="s">
        <v>311</v>
      </c>
      <c r="C226" s="77" t="n">
        <v>46325</v>
      </c>
      <c r="D226" s="76" t="s">
        <v>1547</v>
      </c>
      <c r="E226" s="76" t="s">
        <v>202</v>
      </c>
      <c r="F226" s="76" t="s">
        <v>203</v>
      </c>
      <c r="G226" s="76" t="s">
        <v>620</v>
      </c>
      <c r="H226" s="76" t="s">
        <v>1555</v>
      </c>
      <c r="I226" s="76" t="s">
        <v>1598</v>
      </c>
    </row>
    <row r="227" customFormat="false" ht="27.75" hidden="false" customHeight="true" outlineLevel="0" collapsed="false">
      <c r="A227" s="76" t="s">
        <v>310</v>
      </c>
      <c r="B227" s="76" t="s">
        <v>311</v>
      </c>
      <c r="C227" s="77" t="n">
        <v>46325</v>
      </c>
      <c r="D227" s="76" t="s">
        <v>1547</v>
      </c>
      <c r="E227" s="76" t="s">
        <v>202</v>
      </c>
      <c r="F227" s="76" t="s">
        <v>203</v>
      </c>
      <c r="G227" s="76" t="s">
        <v>438</v>
      </c>
      <c r="H227" s="76" t="s">
        <v>1557</v>
      </c>
      <c r="I227" s="76" t="s">
        <v>1599</v>
      </c>
    </row>
    <row r="228" customFormat="false" ht="27.75" hidden="false" customHeight="true" outlineLevel="0" collapsed="false">
      <c r="A228" s="76" t="s">
        <v>310</v>
      </c>
      <c r="B228" s="76" t="s">
        <v>311</v>
      </c>
      <c r="C228" s="77" t="n">
        <v>46325</v>
      </c>
      <c r="D228" s="76" t="s">
        <v>1547</v>
      </c>
      <c r="E228" s="76" t="s">
        <v>202</v>
      </c>
      <c r="F228" s="76" t="s">
        <v>203</v>
      </c>
      <c r="G228" s="76" t="s">
        <v>438</v>
      </c>
      <c r="H228" s="76" t="s">
        <v>1559</v>
      </c>
      <c r="I228" s="76" t="s">
        <v>1600</v>
      </c>
    </row>
    <row r="229" customFormat="false" ht="27.75" hidden="false" customHeight="true" outlineLevel="0" collapsed="false">
      <c r="A229" s="76" t="s">
        <v>310</v>
      </c>
      <c r="B229" s="76" t="s">
        <v>311</v>
      </c>
      <c r="C229" s="77" t="n">
        <v>46325</v>
      </c>
      <c r="D229" s="76" t="s">
        <v>1547</v>
      </c>
      <c r="E229" s="76" t="s">
        <v>202</v>
      </c>
      <c r="F229" s="76" t="s">
        <v>203</v>
      </c>
      <c r="G229" s="76" t="s">
        <v>625</v>
      </c>
      <c r="H229" s="76" t="s">
        <v>1561</v>
      </c>
      <c r="I229" s="76" t="s">
        <v>1562</v>
      </c>
    </row>
    <row r="230" customFormat="false" ht="27.75" hidden="false" customHeight="true" outlineLevel="0" collapsed="false">
      <c r="A230" s="76" t="s">
        <v>312</v>
      </c>
      <c r="B230" s="76" t="s">
        <v>232</v>
      </c>
      <c r="C230" s="77" t="n">
        <v>46325</v>
      </c>
      <c r="D230" s="76" t="s">
        <v>1531</v>
      </c>
      <c r="E230" s="76" t="s">
        <v>202</v>
      </c>
      <c r="F230" s="76" t="s">
        <v>189</v>
      </c>
      <c r="G230" s="76" t="s">
        <v>438</v>
      </c>
      <c r="H230" s="76" t="s">
        <v>1565</v>
      </c>
      <c r="I230" s="76" t="s">
        <v>1567</v>
      </c>
    </row>
    <row r="231" customFormat="false" ht="27.75" hidden="false" customHeight="true" outlineLevel="0" collapsed="false">
      <c r="A231" s="76" t="s">
        <v>312</v>
      </c>
      <c r="B231" s="76" t="s">
        <v>232</v>
      </c>
      <c r="C231" s="77" t="n">
        <v>46325</v>
      </c>
      <c r="D231" s="76" t="s">
        <v>1531</v>
      </c>
      <c r="E231" s="76" t="s">
        <v>202</v>
      </c>
      <c r="F231" s="76" t="s">
        <v>189</v>
      </c>
      <c r="G231" s="76" t="s">
        <v>625</v>
      </c>
      <c r="H231" s="76" t="s">
        <v>1549</v>
      </c>
      <c r="I231" s="76" t="s">
        <v>1550</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7" min="11" style="0" width="22"/>
  </cols>
  <sheetData>
    <row r="1" customFormat="false" ht="24" hidden="false" customHeight="true" outlineLevel="0" collapsed="false">
      <c r="A1" s="54" t="s">
        <v>1601</v>
      </c>
    </row>
    <row r="2" customFormat="false" ht="15" hidden="false" customHeight="false" outlineLevel="0" collapsed="false">
      <c r="A2" s="2" t="s">
        <v>1602</v>
      </c>
    </row>
    <row r="3" customFormat="false" ht="48" hidden="false" customHeight="true" outlineLevel="0" collapsed="false">
      <c r="H3" s="78" t="s">
        <v>1603</v>
      </c>
      <c r="I3" s="78" t="s">
        <v>1604</v>
      </c>
      <c r="K3" s="78" t="s">
        <v>1605</v>
      </c>
      <c r="L3" s="79" t="s">
        <v>1606</v>
      </c>
      <c r="M3" s="79" t="s">
        <v>1607</v>
      </c>
      <c r="N3" s="79" t="s">
        <v>1608</v>
      </c>
      <c r="O3" s="79" t="s">
        <v>1609</v>
      </c>
      <c r="P3" s="79" t="s">
        <v>1610</v>
      </c>
      <c r="Q3" s="79" t="s">
        <v>1611</v>
      </c>
    </row>
    <row r="4" customFormat="false" ht="39.75" hidden="false" customHeight="true" outlineLevel="0" collapsed="false">
      <c r="A4" s="80" t="s">
        <v>1612</v>
      </c>
      <c r="B4" s="81"/>
      <c r="H4" s="82" t="s">
        <v>1613</v>
      </c>
      <c r="I4" s="82" t="s">
        <v>77</v>
      </c>
      <c r="K4" s="82" t="s">
        <v>1614</v>
      </c>
      <c r="L4" s="82" t="s">
        <v>1615</v>
      </c>
      <c r="M4" s="82" t="s">
        <v>1616</v>
      </c>
      <c r="N4" s="82" t="s">
        <v>1617</v>
      </c>
      <c r="O4" s="82" t="s">
        <v>1618</v>
      </c>
      <c r="P4" s="82" t="s">
        <v>1619</v>
      </c>
      <c r="Q4" s="82" t="s">
        <v>1618</v>
      </c>
    </row>
    <row r="5" customFormat="false" ht="27.75" hidden="false" customHeight="true" outlineLevel="0" collapsed="false">
      <c r="A5" s="80" t="s">
        <v>1620</v>
      </c>
      <c r="B5" s="83" t="n">
        <v>8</v>
      </c>
      <c r="H5" s="82" t="s">
        <v>1621</v>
      </c>
      <c r="I5" s="82" t="s">
        <v>1622</v>
      </c>
      <c r="K5" s="82" t="s">
        <v>1618</v>
      </c>
      <c r="L5" s="82" t="s">
        <v>1623</v>
      </c>
      <c r="M5" s="82" t="s">
        <v>1624</v>
      </c>
      <c r="N5" s="82" t="s">
        <v>1625</v>
      </c>
      <c r="O5" s="82" t="s">
        <v>1626</v>
      </c>
      <c r="P5" s="82" t="s">
        <v>1627</v>
      </c>
      <c r="Q5" s="82" t="s">
        <v>1626</v>
      </c>
    </row>
    <row r="6" customFormat="false" ht="25.5" hidden="false" customHeight="true" outlineLevel="0" collapsed="false">
      <c r="A6" s="80" t="s">
        <v>1628</v>
      </c>
      <c r="B6" s="84" t="n">
        <f aca="true">IF(ISNUMBER(B4),B4,NOW()-N(B5)/24)</f>
        <v>46294.1149443658</v>
      </c>
      <c r="C6" s="85" t="n">
        <f aca="false">B6+8/24</f>
        <v>46294.4482776991</v>
      </c>
      <c r="D6" s="86" t="s">
        <v>1629</v>
      </c>
      <c r="H6" s="82" t="s">
        <v>1630</v>
      </c>
      <c r="K6" s="82" t="s">
        <v>1631</v>
      </c>
      <c r="L6" s="82" t="s">
        <v>1632</v>
      </c>
      <c r="M6" s="82" t="s">
        <v>1633</v>
      </c>
      <c r="N6" s="82" t="s">
        <v>1634</v>
      </c>
      <c r="O6" s="82" t="s">
        <v>1631</v>
      </c>
      <c r="P6" s="82" t="s">
        <v>1635</v>
      </c>
      <c r="Q6" s="82" t="s">
        <v>1631</v>
      </c>
    </row>
    <row r="7" customFormat="false" ht="51.75" hidden="false" customHeight="true" outlineLevel="0" collapsed="false">
      <c r="A7" s="80" t="s">
        <v>1636</v>
      </c>
      <c r="B7" s="83" t="n">
        <v>6</v>
      </c>
      <c r="C7" s="87" t="n">
        <f aca="false">IF(ISNUMBER(B7),MIN(MAX(B7,1),10),6)</f>
        <v>6</v>
      </c>
      <c r="D7" s="86" t="s">
        <v>1637</v>
      </c>
      <c r="H7" s="82" t="s">
        <v>1638</v>
      </c>
      <c r="K7" s="82" t="s">
        <v>1626</v>
      </c>
      <c r="L7" s="82" t="s">
        <v>1639</v>
      </c>
      <c r="M7" s="82" t="s">
        <v>1640</v>
      </c>
      <c r="N7" s="82" t="s">
        <v>1641</v>
      </c>
      <c r="O7" s="82" t="s">
        <v>1642</v>
      </c>
      <c r="P7" s="82" t="s">
        <v>1643</v>
      </c>
      <c r="Q7" s="82" t="s">
        <v>1642</v>
      </c>
    </row>
    <row r="8" customFormat="false" ht="39.75" hidden="false" customHeight="true" outlineLevel="0" collapsed="false">
      <c r="A8" s="80" t="s">
        <v>1644</v>
      </c>
      <c r="B8" s="83" t="n">
        <v>24</v>
      </c>
      <c r="C8" s="87" t="n">
        <f aca="false">IF(ISNUMBER(B8),MIN(MAX(B8,1),72),24)</f>
        <v>24</v>
      </c>
      <c r="D8" s="86" t="s">
        <v>1645</v>
      </c>
      <c r="H8" s="82" t="s">
        <v>1646</v>
      </c>
      <c r="K8" s="82" t="s">
        <v>1647</v>
      </c>
      <c r="L8" s="82" t="s">
        <v>1648</v>
      </c>
      <c r="M8" s="82" t="s">
        <v>1649</v>
      </c>
      <c r="N8" s="82" t="s">
        <v>1650</v>
      </c>
      <c r="O8" s="82" t="s">
        <v>1651</v>
      </c>
      <c r="P8" s="82" t="s">
        <v>1652</v>
      </c>
      <c r="Q8" s="82" t="s">
        <v>1651</v>
      </c>
    </row>
    <row r="9" customFormat="false" ht="27.75" hidden="false" customHeight="true" outlineLevel="0" collapsed="false">
      <c r="A9" s="80" t="s">
        <v>1653</v>
      </c>
      <c r="B9" s="83" t="n">
        <v>12</v>
      </c>
      <c r="C9" s="87" t="n">
        <f aca="false">IF(ISNUMBER(B9),MIN(MAX(B9,1),48),12)</f>
        <v>12</v>
      </c>
      <c r="D9" s="86" t="s">
        <v>1654</v>
      </c>
      <c r="H9" s="82" t="s">
        <v>94</v>
      </c>
      <c r="K9" s="82" t="s">
        <v>1655</v>
      </c>
      <c r="L9" s="82" t="s">
        <v>1656</v>
      </c>
      <c r="M9" s="82" t="s">
        <v>1657</v>
      </c>
      <c r="N9" s="82" t="s">
        <v>1658</v>
      </c>
      <c r="O9" s="82" t="s">
        <v>1659</v>
      </c>
      <c r="P9" s="82" t="s">
        <v>1660</v>
      </c>
      <c r="Q9" s="82" t="s">
        <v>1659</v>
      </c>
    </row>
    <row r="10" customFormat="false" ht="27.75" hidden="false" customHeight="true" outlineLevel="0" collapsed="false">
      <c r="A10" s="80" t="s">
        <v>1661</v>
      </c>
      <c r="B10" s="83" t="n">
        <v>14</v>
      </c>
      <c r="C10" s="87" t="n">
        <f aca="false">IF(ISNUMBER(B10),MIN(MAX(B10,1),60),14)</f>
        <v>14</v>
      </c>
      <c r="D10" s="86" t="s">
        <v>1662</v>
      </c>
      <c r="K10" s="82" t="s">
        <v>1663</v>
      </c>
      <c r="L10" s="82" t="s">
        <v>1664</v>
      </c>
      <c r="M10" s="82" t="s">
        <v>1665</v>
      </c>
      <c r="N10" s="82" t="s">
        <v>1666</v>
      </c>
      <c r="O10" s="82" t="s">
        <v>1667</v>
      </c>
      <c r="P10" s="82" t="s">
        <v>1668</v>
      </c>
      <c r="Q10" s="82" t="s">
        <v>1667</v>
      </c>
    </row>
    <row r="11" customFormat="false" ht="15" hidden="false" customHeight="false" outlineLevel="0" collapsed="false">
      <c r="A11" s="88" t="s">
        <v>1669</v>
      </c>
      <c r="K11" s="82" t="s">
        <v>1642</v>
      </c>
      <c r="L11" s="82" t="s">
        <v>1670</v>
      </c>
      <c r="M11" s="82" t="s">
        <v>1671</v>
      </c>
      <c r="N11" s="82" t="s">
        <v>1672</v>
      </c>
      <c r="O11" s="82" t="s">
        <v>1673</v>
      </c>
      <c r="P11" s="82" t="s">
        <v>1674</v>
      </c>
      <c r="Q11" s="82" t="s">
        <v>1673</v>
      </c>
    </row>
    <row r="12" customFormat="false" ht="30" hidden="false" customHeight="true" outlineLevel="0" collapsed="false">
      <c r="A12" s="56" t="s">
        <v>1675</v>
      </c>
      <c r="B12" s="56" t="s">
        <v>1676</v>
      </c>
      <c r="C12" s="56" t="s">
        <v>1677</v>
      </c>
      <c r="D12" s="56" t="s">
        <v>1678</v>
      </c>
      <c r="E12" s="56" t="s">
        <v>1679</v>
      </c>
      <c r="F12" s="56" t="s">
        <v>1680</v>
      </c>
      <c r="K12" s="82" t="s">
        <v>1651</v>
      </c>
      <c r="L12" s="82" t="s">
        <v>1681</v>
      </c>
      <c r="M12" s="82" t="s">
        <v>1682</v>
      </c>
      <c r="N12" s="82" t="s">
        <v>1683</v>
      </c>
      <c r="O12" s="82" t="s">
        <v>1684</v>
      </c>
      <c r="P12" s="82" t="s">
        <v>1685</v>
      </c>
      <c r="Q12" s="82" t="s">
        <v>1684</v>
      </c>
    </row>
    <row r="13" customFormat="false" ht="15" hidden="false" customHeight="false" outlineLevel="0" collapsed="false">
      <c r="A13" s="89" t="s">
        <v>187</v>
      </c>
      <c r="B13" s="89" t="s">
        <v>1686</v>
      </c>
      <c r="C13" s="89" t="n">
        <v>8</v>
      </c>
      <c r="D13" s="89"/>
      <c r="E13" s="90"/>
      <c r="F13" s="90"/>
      <c r="K13" s="82" t="s">
        <v>1687</v>
      </c>
      <c r="L13" s="82" t="s">
        <v>1688</v>
      </c>
      <c r="M13" s="82" t="s">
        <v>1689</v>
      </c>
      <c r="N13" s="82" t="s">
        <v>1690</v>
      </c>
      <c r="O13" s="82" t="s">
        <v>1691</v>
      </c>
      <c r="P13" s="82" t="s">
        <v>1692</v>
      </c>
      <c r="Q13" s="82" t="s">
        <v>1691</v>
      </c>
    </row>
    <row r="14" customFormat="false" ht="15" hidden="false" customHeight="false" outlineLevel="0" collapsed="false">
      <c r="A14" s="89" t="s">
        <v>254</v>
      </c>
      <c r="B14" s="89" t="s">
        <v>1686</v>
      </c>
      <c r="C14" s="89" t="n">
        <v>8</v>
      </c>
      <c r="D14" s="89"/>
      <c r="E14" s="90"/>
      <c r="F14" s="90"/>
      <c r="K14" s="82" t="s">
        <v>1693</v>
      </c>
      <c r="L14" s="82" t="s">
        <v>1694</v>
      </c>
      <c r="M14" s="82" t="s">
        <v>1695</v>
      </c>
      <c r="N14" s="82" t="s">
        <v>1696</v>
      </c>
      <c r="O14" s="82" t="s">
        <v>1697</v>
      </c>
      <c r="P14" s="82" t="s">
        <v>1698</v>
      </c>
      <c r="Q14" s="82" t="s">
        <v>1697</v>
      </c>
    </row>
    <row r="15" customFormat="false" ht="15" hidden="false" customHeight="false" outlineLevel="0" collapsed="false">
      <c r="A15" s="89" t="s">
        <v>306</v>
      </c>
      <c r="B15" s="89" t="s">
        <v>1686</v>
      </c>
      <c r="C15" s="89" t="n">
        <v>8</v>
      </c>
      <c r="D15" s="89"/>
      <c r="E15" s="90"/>
      <c r="F15" s="90"/>
      <c r="K15" s="82" t="s">
        <v>1699</v>
      </c>
      <c r="L15" s="82" t="s">
        <v>1700</v>
      </c>
      <c r="M15" s="82" t="s">
        <v>1701</v>
      </c>
      <c r="N15" s="82" t="s">
        <v>1702</v>
      </c>
      <c r="O15" s="82" t="s">
        <v>1703</v>
      </c>
      <c r="P15" s="82" t="s">
        <v>1704</v>
      </c>
      <c r="Q15" s="82" t="s">
        <v>1703</v>
      </c>
    </row>
    <row r="16" customFormat="false" ht="15" hidden="false" customHeight="false" outlineLevel="0" collapsed="false">
      <c r="A16" s="89" t="s">
        <v>186</v>
      </c>
      <c r="B16" s="89" t="s">
        <v>1705</v>
      </c>
      <c r="C16" s="89" t="n">
        <v>0</v>
      </c>
      <c r="D16" s="89" t="n">
        <v>1</v>
      </c>
      <c r="E16" s="90" t="n">
        <v>46110.0416666667</v>
      </c>
      <c r="F16" s="90" t="n">
        <v>46320.0416666667</v>
      </c>
      <c r="K16" s="82" t="s">
        <v>1706</v>
      </c>
      <c r="L16" s="82" t="s">
        <v>1707</v>
      </c>
      <c r="M16" s="82" t="s">
        <v>1708</v>
      </c>
      <c r="N16" s="82" t="s">
        <v>1709</v>
      </c>
      <c r="O16" s="82" t="s">
        <v>1710</v>
      </c>
      <c r="P16" s="82" t="s">
        <v>1711</v>
      </c>
      <c r="Q16" s="82" t="s">
        <v>1710</v>
      </c>
    </row>
    <row r="17" customFormat="false" ht="15" hidden="false" customHeight="false" outlineLevel="0" collapsed="false">
      <c r="A17" s="89" t="s">
        <v>201</v>
      </c>
      <c r="B17" s="89" t="s">
        <v>1712</v>
      </c>
      <c r="C17" s="89" t="n">
        <v>7</v>
      </c>
      <c r="D17" s="89"/>
      <c r="E17" s="90"/>
      <c r="F17" s="90"/>
      <c r="K17" s="82" t="s">
        <v>1713</v>
      </c>
      <c r="L17" s="82" t="s">
        <v>1714</v>
      </c>
      <c r="M17" s="82" t="s">
        <v>1715</v>
      </c>
      <c r="N17" s="82" t="s">
        <v>1716</v>
      </c>
      <c r="O17" s="82" t="s">
        <v>1717</v>
      </c>
      <c r="P17" s="82" t="s">
        <v>1718</v>
      </c>
      <c r="Q17" s="82" t="s">
        <v>1717</v>
      </c>
    </row>
    <row r="18" customFormat="false" ht="15" hidden="false" customHeight="false" outlineLevel="0" collapsed="false">
      <c r="A18" s="89" t="s">
        <v>240</v>
      </c>
      <c r="B18" s="89" t="s">
        <v>1719</v>
      </c>
      <c r="C18" s="89" t="n">
        <v>7</v>
      </c>
      <c r="D18" s="89"/>
      <c r="E18" s="90"/>
      <c r="F18" s="90"/>
      <c r="K18" s="82" t="s">
        <v>1720</v>
      </c>
      <c r="L18" s="82" t="s">
        <v>1721</v>
      </c>
      <c r="M18" s="82" t="s">
        <v>1722</v>
      </c>
      <c r="N18" s="82" t="s">
        <v>1723</v>
      </c>
      <c r="O18" s="82" t="s">
        <v>1724</v>
      </c>
      <c r="P18" s="82" t="s">
        <v>1725</v>
      </c>
      <c r="Q18" s="82" t="s">
        <v>1724</v>
      </c>
    </row>
    <row r="19" customFormat="false" ht="15" hidden="false" customHeight="false" outlineLevel="0" collapsed="false">
      <c r="A19" s="89" t="s">
        <v>220</v>
      </c>
      <c r="B19" s="89" t="s">
        <v>1726</v>
      </c>
      <c r="C19" s="89" t="n">
        <v>9</v>
      </c>
      <c r="D19" s="89"/>
      <c r="E19" s="90"/>
      <c r="F19" s="90"/>
      <c r="K19" s="82" t="s">
        <v>1727</v>
      </c>
      <c r="L19" s="82" t="s">
        <v>1728</v>
      </c>
      <c r="M19" s="82" t="s">
        <v>1729</v>
      </c>
      <c r="N19" s="82" t="s">
        <v>1730</v>
      </c>
      <c r="O19" s="82" t="s">
        <v>1731</v>
      </c>
      <c r="P19" s="82" t="s">
        <v>1732</v>
      </c>
      <c r="Q19" s="82" t="s">
        <v>1731</v>
      </c>
    </row>
    <row r="20" customFormat="false" ht="15" hidden="false" customHeight="false" outlineLevel="0" collapsed="false">
      <c r="A20" s="89" t="s">
        <v>295</v>
      </c>
      <c r="B20" s="89" t="s">
        <v>1726</v>
      </c>
      <c r="C20" s="89" t="n">
        <v>9</v>
      </c>
      <c r="D20" s="89"/>
      <c r="E20" s="90"/>
      <c r="F20" s="90"/>
      <c r="K20" s="82" t="s">
        <v>1733</v>
      </c>
      <c r="M20" s="82" t="s">
        <v>1734</v>
      </c>
      <c r="N20" s="82" t="s">
        <v>1735</v>
      </c>
      <c r="O20" s="82" t="s">
        <v>1736</v>
      </c>
      <c r="P20" s="82" t="s">
        <v>1737</v>
      </c>
      <c r="Q20" s="82" t="s">
        <v>1736</v>
      </c>
    </row>
    <row r="21" customFormat="false" ht="15" hidden="false" customHeight="false" outlineLevel="0" collapsed="false">
      <c r="A21" s="89" t="s">
        <v>282</v>
      </c>
      <c r="B21" s="89" t="s">
        <v>1738</v>
      </c>
      <c r="C21" s="89" t="n">
        <v>8</v>
      </c>
      <c r="D21" s="89"/>
      <c r="E21" s="90"/>
      <c r="F21" s="90"/>
      <c r="K21" s="82" t="s">
        <v>1739</v>
      </c>
      <c r="M21" s="82" t="s">
        <v>1740</v>
      </c>
      <c r="N21" s="82" t="s">
        <v>1741</v>
      </c>
      <c r="O21" s="82" t="s">
        <v>1742</v>
      </c>
      <c r="P21" s="82" t="s">
        <v>1743</v>
      </c>
      <c r="Q21" s="82" t="s">
        <v>1742</v>
      </c>
    </row>
    <row r="22" customFormat="false" ht="15" hidden="false" customHeight="false" outlineLevel="0" collapsed="false">
      <c r="A22" s="89" t="s">
        <v>263</v>
      </c>
      <c r="B22" s="89" t="s">
        <v>1744</v>
      </c>
      <c r="C22" s="89" t="n">
        <v>9.5</v>
      </c>
      <c r="D22" s="89" t="n">
        <v>10.5</v>
      </c>
      <c r="E22" s="90" t="n">
        <v>46298.6875</v>
      </c>
      <c r="F22" s="90" t="n">
        <v>46480.6875</v>
      </c>
      <c r="K22" s="82" t="s">
        <v>1745</v>
      </c>
      <c r="M22" s="82" t="s">
        <v>1746</v>
      </c>
      <c r="N22" s="82" t="s">
        <v>1747</v>
      </c>
      <c r="O22" s="82" t="s">
        <v>1748</v>
      </c>
      <c r="P22" s="82" t="s">
        <v>1749</v>
      </c>
      <c r="Q22" s="82" t="s">
        <v>1748</v>
      </c>
    </row>
    <row r="23" customFormat="false" ht="30" hidden="false" customHeight="true" outlineLevel="0" collapsed="false">
      <c r="A23" s="91" t="s">
        <v>1750</v>
      </c>
      <c r="B23" s="91"/>
      <c r="C23" s="91"/>
      <c r="D23" s="91"/>
      <c r="E23" s="91"/>
      <c r="F23" s="91"/>
      <c r="K23" s="82" t="s">
        <v>1751</v>
      </c>
      <c r="M23" s="82" t="s">
        <v>1752</v>
      </c>
      <c r="N23" s="82" t="s">
        <v>1753</v>
      </c>
      <c r="O23" s="82" t="s">
        <v>1754</v>
      </c>
      <c r="P23" s="82" t="s">
        <v>1755</v>
      </c>
      <c r="Q23" s="82" t="s">
        <v>1754</v>
      </c>
    </row>
    <row r="24" customFormat="false" ht="15" hidden="false" customHeight="false" outlineLevel="0" collapsed="false">
      <c r="K24" s="82" t="s">
        <v>1756</v>
      </c>
      <c r="M24" s="82" t="s">
        <v>1757</v>
      </c>
      <c r="N24" s="82" t="s">
        <v>1758</v>
      </c>
      <c r="O24" s="82" t="s">
        <v>1759</v>
      </c>
      <c r="P24" s="82" t="s">
        <v>1760</v>
      </c>
      <c r="Q24" s="82" t="s">
        <v>1759</v>
      </c>
    </row>
    <row r="25" customFormat="false" ht="15" hidden="false" customHeight="false" outlineLevel="0" collapsed="false">
      <c r="K25" s="82" t="s">
        <v>1761</v>
      </c>
      <c r="M25" s="82" t="s">
        <v>1762</v>
      </c>
      <c r="N25" s="82" t="s">
        <v>1763</v>
      </c>
      <c r="O25" s="82" t="s">
        <v>1764</v>
      </c>
      <c r="P25" s="82" t="s">
        <v>1765</v>
      </c>
      <c r="Q25" s="82" t="s">
        <v>1764</v>
      </c>
    </row>
    <row r="26" customFormat="false" ht="15" hidden="false" customHeight="false" outlineLevel="0" collapsed="false">
      <c r="K26" s="82" t="s">
        <v>1766</v>
      </c>
      <c r="M26" s="82" t="s">
        <v>1767</v>
      </c>
      <c r="N26" s="82" t="s">
        <v>1768</v>
      </c>
      <c r="O26" s="82" t="s">
        <v>1769</v>
      </c>
      <c r="P26" s="82" t="s">
        <v>1770</v>
      </c>
      <c r="Q26" s="82" t="s">
        <v>1769</v>
      </c>
    </row>
    <row r="27" customFormat="false" ht="15" hidden="false" customHeight="false" outlineLevel="0" collapsed="false">
      <c r="K27" s="82" t="s">
        <v>1771</v>
      </c>
      <c r="M27" s="82" t="s">
        <v>1772</v>
      </c>
      <c r="N27" s="82" t="s">
        <v>1773</v>
      </c>
      <c r="O27" s="82" t="s">
        <v>1774</v>
      </c>
      <c r="P27" s="82" t="s">
        <v>1775</v>
      </c>
      <c r="Q27" s="82" t="s">
        <v>1774</v>
      </c>
    </row>
    <row r="28" customFormat="false" ht="15" hidden="false" customHeight="false" outlineLevel="0" collapsed="false">
      <c r="K28" s="82" t="s">
        <v>1776</v>
      </c>
      <c r="M28" s="82" t="s">
        <v>1777</v>
      </c>
      <c r="N28" s="82" t="s">
        <v>1778</v>
      </c>
      <c r="O28" s="82" t="s">
        <v>1779</v>
      </c>
      <c r="P28" s="82" t="s">
        <v>1780</v>
      </c>
      <c r="Q28" s="82" t="s">
        <v>1779</v>
      </c>
    </row>
    <row r="29" customFormat="false" ht="15" hidden="false" customHeight="false" outlineLevel="0" collapsed="false">
      <c r="K29" s="82" t="s">
        <v>1781</v>
      </c>
      <c r="M29" s="82" t="s">
        <v>1782</v>
      </c>
      <c r="N29" s="82" t="s">
        <v>1783</v>
      </c>
      <c r="O29" s="82" t="s">
        <v>1784</v>
      </c>
      <c r="P29" s="82" t="s">
        <v>1785</v>
      </c>
      <c r="Q29" s="82" t="s">
        <v>1784</v>
      </c>
    </row>
    <row r="30" customFormat="false" ht="15" hidden="false" customHeight="false" outlineLevel="0" collapsed="false">
      <c r="K30" s="82" t="s">
        <v>1786</v>
      </c>
      <c r="M30" s="82" t="s">
        <v>1787</v>
      </c>
      <c r="N30" s="82" t="s">
        <v>1788</v>
      </c>
      <c r="O30" s="82" t="s">
        <v>1789</v>
      </c>
      <c r="P30" s="82" t="s">
        <v>1790</v>
      </c>
      <c r="Q30" s="82" t="s">
        <v>1789</v>
      </c>
    </row>
    <row r="31" customFormat="false" ht="15" hidden="false" customHeight="false" outlineLevel="0" collapsed="false">
      <c r="K31" s="82" t="s">
        <v>1791</v>
      </c>
      <c r="M31" s="82" t="s">
        <v>1792</v>
      </c>
      <c r="N31" s="82" t="s">
        <v>1793</v>
      </c>
      <c r="O31" s="82" t="s">
        <v>1794</v>
      </c>
      <c r="P31" s="82" t="s">
        <v>1795</v>
      </c>
      <c r="Q31" s="82" t="s">
        <v>1794</v>
      </c>
    </row>
    <row r="32" customFormat="false" ht="15" hidden="false" customHeight="false" outlineLevel="0" collapsed="false">
      <c r="K32" s="82" t="s">
        <v>1796</v>
      </c>
      <c r="M32" s="82" t="s">
        <v>1797</v>
      </c>
      <c r="N32" s="82" t="s">
        <v>1798</v>
      </c>
      <c r="O32" s="82" t="s">
        <v>1799</v>
      </c>
      <c r="P32" s="82" t="s">
        <v>1800</v>
      </c>
      <c r="Q32" s="82" t="s">
        <v>1799</v>
      </c>
    </row>
    <row r="33" customFormat="false" ht="15" hidden="false" customHeight="false" outlineLevel="0" collapsed="false">
      <c r="K33" s="82" t="s">
        <v>1801</v>
      </c>
      <c r="M33" s="82" t="s">
        <v>1802</v>
      </c>
      <c r="N33" s="82" t="s">
        <v>1803</v>
      </c>
      <c r="O33" s="82" t="s">
        <v>1804</v>
      </c>
      <c r="P33" s="82" t="s">
        <v>1805</v>
      </c>
      <c r="Q33" s="82" t="s">
        <v>1804</v>
      </c>
    </row>
    <row r="34" customFormat="false" ht="15" hidden="false" customHeight="false" outlineLevel="0" collapsed="false">
      <c r="K34" s="82" t="s">
        <v>1806</v>
      </c>
      <c r="M34" s="82" t="s">
        <v>1807</v>
      </c>
      <c r="N34" s="82" t="s">
        <v>1808</v>
      </c>
      <c r="P34" s="82" t="s">
        <v>1809</v>
      </c>
      <c r="Q34" s="82" t="s">
        <v>1810</v>
      </c>
    </row>
    <row r="35" customFormat="false" ht="15" hidden="false" customHeight="false" outlineLevel="0" collapsed="false">
      <c r="K35" s="82" t="s">
        <v>1811</v>
      </c>
      <c r="M35" s="82" t="s">
        <v>1812</v>
      </c>
      <c r="N35" s="82" t="s">
        <v>1813</v>
      </c>
      <c r="P35" s="82" t="s">
        <v>1814</v>
      </c>
      <c r="Q35" s="82" t="s">
        <v>1815</v>
      </c>
    </row>
    <row r="36" customFormat="false" ht="15" hidden="false" customHeight="false" outlineLevel="0" collapsed="false">
      <c r="K36" s="82" t="s">
        <v>1816</v>
      </c>
      <c r="M36" s="82" t="s">
        <v>1817</v>
      </c>
      <c r="N36" s="82" t="s">
        <v>1818</v>
      </c>
      <c r="P36" s="82" t="s">
        <v>1819</v>
      </c>
      <c r="Q36" s="82" t="s">
        <v>1820</v>
      </c>
    </row>
    <row r="37" customFormat="false" ht="15" hidden="false" customHeight="false" outlineLevel="0" collapsed="false">
      <c r="K37" s="82" t="s">
        <v>1821</v>
      </c>
      <c r="M37" s="82" t="s">
        <v>1822</v>
      </c>
      <c r="N37" s="82" t="s">
        <v>1823</v>
      </c>
      <c r="P37" s="82" t="s">
        <v>1824</v>
      </c>
      <c r="Q37" s="82" t="s">
        <v>1713</v>
      </c>
    </row>
    <row r="38" customFormat="false" ht="15" hidden="false" customHeight="false" outlineLevel="0" collapsed="false">
      <c r="K38" s="82" t="s">
        <v>1825</v>
      </c>
      <c r="M38" s="82" t="s">
        <v>1826</v>
      </c>
      <c r="N38" s="82" t="s">
        <v>1827</v>
      </c>
      <c r="P38" s="82" t="s">
        <v>1828</v>
      </c>
      <c r="Q38" s="82" t="s">
        <v>1829</v>
      </c>
    </row>
    <row r="39" customFormat="false" ht="15" hidden="false" customHeight="false" outlineLevel="0" collapsed="false">
      <c r="K39" s="82" t="s">
        <v>1830</v>
      </c>
      <c r="M39" s="82" t="s">
        <v>1831</v>
      </c>
      <c r="N39" s="82" t="s">
        <v>1832</v>
      </c>
      <c r="P39" s="82" t="s">
        <v>1833</v>
      </c>
      <c r="Q39" s="82" t="s">
        <v>1834</v>
      </c>
    </row>
    <row r="40" customFormat="false" ht="15" hidden="false" customHeight="false" outlineLevel="0" collapsed="false">
      <c r="K40" s="82" t="s">
        <v>1835</v>
      </c>
      <c r="M40" s="82" t="s">
        <v>1836</v>
      </c>
      <c r="N40" s="82" t="s">
        <v>1837</v>
      </c>
      <c r="P40" s="82" t="s">
        <v>1838</v>
      </c>
      <c r="Q40" s="82" t="s">
        <v>1839</v>
      </c>
    </row>
    <row r="41" customFormat="false" ht="15" hidden="false" customHeight="false" outlineLevel="0" collapsed="false">
      <c r="K41" s="82" t="s">
        <v>1840</v>
      </c>
      <c r="M41" s="82" t="s">
        <v>1841</v>
      </c>
      <c r="N41" s="82" t="s">
        <v>1842</v>
      </c>
      <c r="P41" s="82" t="s">
        <v>1843</v>
      </c>
      <c r="Q41" s="82" t="s">
        <v>1844</v>
      </c>
    </row>
    <row r="42" customFormat="false" ht="15" hidden="false" customHeight="false" outlineLevel="0" collapsed="false">
      <c r="K42" s="82" t="s">
        <v>1845</v>
      </c>
      <c r="M42" s="82" t="s">
        <v>1846</v>
      </c>
      <c r="N42" s="82" t="s">
        <v>1847</v>
      </c>
      <c r="P42" s="82" t="s">
        <v>1848</v>
      </c>
      <c r="Q42" s="82" t="s">
        <v>1849</v>
      </c>
    </row>
    <row r="43" customFormat="false" ht="15" hidden="false" customHeight="false" outlineLevel="0" collapsed="false">
      <c r="K43" s="82" t="s">
        <v>1850</v>
      </c>
      <c r="M43" s="82" t="s">
        <v>1851</v>
      </c>
      <c r="N43" s="82" t="s">
        <v>1852</v>
      </c>
      <c r="P43" s="82" t="s">
        <v>1853</v>
      </c>
      <c r="Q43" s="82" t="s">
        <v>1854</v>
      </c>
    </row>
    <row r="44" customFormat="false" ht="15" hidden="false" customHeight="false" outlineLevel="0" collapsed="false">
      <c r="K44" s="82" t="s">
        <v>1855</v>
      </c>
      <c r="M44" s="82" t="s">
        <v>1856</v>
      </c>
      <c r="N44" s="82" t="s">
        <v>1857</v>
      </c>
      <c r="P44" s="82" t="s">
        <v>1858</v>
      </c>
      <c r="Q44" s="82" t="s">
        <v>1859</v>
      </c>
    </row>
    <row r="45" customFormat="false" ht="15" hidden="false" customHeight="false" outlineLevel="0" collapsed="false">
      <c r="K45" s="82" t="s">
        <v>1860</v>
      </c>
      <c r="M45" s="82" t="s">
        <v>1861</v>
      </c>
      <c r="N45" s="82" t="s">
        <v>1862</v>
      </c>
      <c r="P45" s="82" t="s">
        <v>1863</v>
      </c>
      <c r="Q45" s="82" t="s">
        <v>1864</v>
      </c>
    </row>
    <row r="46" customFormat="false" ht="15" hidden="false" customHeight="false" outlineLevel="0" collapsed="false">
      <c r="K46" s="82" t="s">
        <v>1865</v>
      </c>
      <c r="M46" s="82" t="s">
        <v>1866</v>
      </c>
      <c r="N46" s="82" t="s">
        <v>1867</v>
      </c>
      <c r="P46" s="82" t="s">
        <v>1868</v>
      </c>
      <c r="Q46" s="82" t="s">
        <v>1869</v>
      </c>
    </row>
    <row r="47" customFormat="false" ht="15" hidden="false" customHeight="false" outlineLevel="0" collapsed="false">
      <c r="K47" s="82" t="s">
        <v>1870</v>
      </c>
      <c r="M47" s="82" t="s">
        <v>1871</v>
      </c>
      <c r="N47" s="82" t="s">
        <v>1872</v>
      </c>
      <c r="P47" s="82" t="s">
        <v>1873</v>
      </c>
      <c r="Q47" s="82" t="s">
        <v>1874</v>
      </c>
    </row>
    <row r="48" customFormat="false" ht="15" hidden="false" customHeight="false" outlineLevel="0" collapsed="false">
      <c r="K48" s="82" t="s">
        <v>1875</v>
      </c>
      <c r="M48" s="82" t="s">
        <v>1876</v>
      </c>
      <c r="N48" s="82" t="s">
        <v>1877</v>
      </c>
      <c r="P48" s="82" t="s">
        <v>1878</v>
      </c>
      <c r="Q48" s="82" t="s">
        <v>1879</v>
      </c>
    </row>
    <row r="49" customFormat="false" ht="15" hidden="false" customHeight="false" outlineLevel="0" collapsed="false">
      <c r="K49" s="82" t="s">
        <v>1880</v>
      </c>
      <c r="M49" s="82" t="s">
        <v>1881</v>
      </c>
      <c r="N49" s="82" t="s">
        <v>1882</v>
      </c>
      <c r="P49" s="82" t="s">
        <v>1883</v>
      </c>
      <c r="Q49" s="82" t="s">
        <v>1884</v>
      </c>
    </row>
    <row r="50" customFormat="false" ht="15" hidden="false" customHeight="false" outlineLevel="0" collapsed="false">
      <c r="K50" s="82" t="s">
        <v>1885</v>
      </c>
      <c r="M50" s="82" t="s">
        <v>1886</v>
      </c>
      <c r="N50" s="82" t="s">
        <v>1887</v>
      </c>
      <c r="P50" s="82" t="s">
        <v>1888</v>
      </c>
      <c r="Q50" s="82" t="s">
        <v>1889</v>
      </c>
    </row>
    <row r="51" customFormat="false" ht="15" hidden="false" customHeight="false" outlineLevel="0" collapsed="false">
      <c r="K51" s="82" t="s">
        <v>1890</v>
      </c>
      <c r="M51" s="82" t="s">
        <v>1891</v>
      </c>
      <c r="N51" s="82" t="s">
        <v>1892</v>
      </c>
      <c r="P51" s="82" t="s">
        <v>1893</v>
      </c>
      <c r="Q51" s="82" t="s">
        <v>1894</v>
      </c>
    </row>
    <row r="52" customFormat="false" ht="15" hidden="false" customHeight="false" outlineLevel="0" collapsed="false">
      <c r="K52" s="82" t="s">
        <v>1895</v>
      </c>
      <c r="M52" s="82" t="s">
        <v>1896</v>
      </c>
      <c r="N52" s="82" t="s">
        <v>1897</v>
      </c>
      <c r="P52" s="82" t="s">
        <v>1898</v>
      </c>
    </row>
    <row r="53" customFormat="false" ht="15" hidden="false" customHeight="false" outlineLevel="0" collapsed="false">
      <c r="K53" s="82" t="s">
        <v>1899</v>
      </c>
      <c r="M53" s="82" t="s">
        <v>1900</v>
      </c>
      <c r="N53" s="82" t="s">
        <v>1901</v>
      </c>
      <c r="P53" s="82" t="s">
        <v>1902</v>
      </c>
    </row>
    <row r="54" customFormat="false" ht="15" hidden="false" customHeight="false" outlineLevel="0" collapsed="false">
      <c r="K54" s="82" t="s">
        <v>1903</v>
      </c>
      <c r="M54" s="82" t="s">
        <v>1904</v>
      </c>
      <c r="N54" s="82" t="s">
        <v>1905</v>
      </c>
      <c r="P54" s="82" t="s">
        <v>1906</v>
      </c>
    </row>
    <row r="55" customFormat="false" ht="15" hidden="false" customHeight="false" outlineLevel="0" collapsed="false">
      <c r="K55" s="82" t="s">
        <v>1907</v>
      </c>
      <c r="M55" s="82" t="s">
        <v>1908</v>
      </c>
      <c r="N55" s="82" t="s">
        <v>1909</v>
      </c>
      <c r="P55" s="82" t="s">
        <v>1910</v>
      </c>
    </row>
    <row r="56" customFormat="false" ht="15" hidden="false" customHeight="false" outlineLevel="0" collapsed="false">
      <c r="K56" s="82" t="s">
        <v>1911</v>
      </c>
      <c r="M56" s="82" t="s">
        <v>1912</v>
      </c>
      <c r="N56" s="82" t="s">
        <v>1913</v>
      </c>
      <c r="P56" s="82" t="s">
        <v>1914</v>
      </c>
    </row>
    <row r="57" customFormat="false" ht="15" hidden="false" customHeight="false" outlineLevel="0" collapsed="false">
      <c r="K57" s="82" t="s">
        <v>1915</v>
      </c>
      <c r="M57" s="82" t="s">
        <v>1916</v>
      </c>
      <c r="N57" s="82" t="s">
        <v>1917</v>
      </c>
      <c r="P57" s="82" t="s">
        <v>1918</v>
      </c>
    </row>
    <row r="58" customFormat="false" ht="15" hidden="false" customHeight="false" outlineLevel="0" collapsed="false">
      <c r="K58" s="82" t="s">
        <v>1919</v>
      </c>
      <c r="M58" s="82" t="s">
        <v>1920</v>
      </c>
      <c r="N58" s="82" t="s">
        <v>1921</v>
      </c>
      <c r="P58" s="82" t="s">
        <v>1922</v>
      </c>
    </row>
    <row r="59" customFormat="false" ht="15" hidden="false" customHeight="false" outlineLevel="0" collapsed="false">
      <c r="K59" s="82" t="s">
        <v>1923</v>
      </c>
      <c r="M59" s="82" t="s">
        <v>1924</v>
      </c>
      <c r="N59" s="82" t="s">
        <v>1925</v>
      </c>
      <c r="P59" s="82" t="s">
        <v>1926</v>
      </c>
    </row>
    <row r="60" customFormat="false" ht="15" hidden="false" customHeight="false" outlineLevel="0" collapsed="false">
      <c r="K60" s="82" t="s">
        <v>1927</v>
      </c>
      <c r="M60" s="82" t="s">
        <v>1928</v>
      </c>
      <c r="N60" s="82" t="s">
        <v>1929</v>
      </c>
      <c r="P60" s="82" t="s">
        <v>1930</v>
      </c>
    </row>
    <row r="61" customFormat="false" ht="15" hidden="false" customHeight="false" outlineLevel="0" collapsed="false">
      <c r="K61" s="82" t="s">
        <v>1931</v>
      </c>
      <c r="M61" s="82" t="s">
        <v>1932</v>
      </c>
      <c r="N61" s="82" t="s">
        <v>1933</v>
      </c>
      <c r="P61" s="82" t="s">
        <v>1934</v>
      </c>
    </row>
    <row r="62" customFormat="false" ht="15" hidden="false" customHeight="false" outlineLevel="0" collapsed="false">
      <c r="K62" s="82" t="s">
        <v>1935</v>
      </c>
      <c r="M62" s="82" t="s">
        <v>1936</v>
      </c>
      <c r="N62" s="82" t="s">
        <v>1937</v>
      </c>
      <c r="P62" s="82" t="s">
        <v>1938</v>
      </c>
    </row>
    <row r="63" customFormat="false" ht="15" hidden="false" customHeight="false" outlineLevel="0" collapsed="false">
      <c r="K63" s="82" t="s">
        <v>1939</v>
      </c>
      <c r="M63" s="82" t="s">
        <v>1940</v>
      </c>
      <c r="N63" s="82" t="s">
        <v>1941</v>
      </c>
      <c r="P63" s="82" t="s">
        <v>1942</v>
      </c>
    </row>
    <row r="64" customFormat="false" ht="15" hidden="false" customHeight="false" outlineLevel="0" collapsed="false">
      <c r="K64" s="82" t="s">
        <v>1943</v>
      </c>
      <c r="M64" s="82" t="s">
        <v>1944</v>
      </c>
      <c r="N64" s="82" t="s">
        <v>1945</v>
      </c>
      <c r="P64" s="82" t="s">
        <v>1946</v>
      </c>
    </row>
    <row r="65" customFormat="false" ht="15" hidden="false" customHeight="false" outlineLevel="0" collapsed="false">
      <c r="K65" s="82" t="s">
        <v>1947</v>
      </c>
      <c r="M65" s="82" t="s">
        <v>1948</v>
      </c>
      <c r="N65" s="82" t="s">
        <v>1949</v>
      </c>
      <c r="P65" s="82" t="s">
        <v>1950</v>
      </c>
    </row>
    <row r="66" customFormat="false" ht="15" hidden="false" customHeight="false" outlineLevel="0" collapsed="false">
      <c r="K66" s="82" t="s">
        <v>1951</v>
      </c>
      <c r="M66" s="82" t="s">
        <v>1952</v>
      </c>
      <c r="N66" s="82" t="s">
        <v>1953</v>
      </c>
      <c r="P66" s="82" t="s">
        <v>1954</v>
      </c>
    </row>
    <row r="67" customFormat="false" ht="15" hidden="false" customHeight="false" outlineLevel="0" collapsed="false">
      <c r="K67" s="82" t="s">
        <v>1955</v>
      </c>
      <c r="M67" s="82" t="s">
        <v>1956</v>
      </c>
      <c r="N67" s="82" t="s">
        <v>1957</v>
      </c>
      <c r="P67" s="82" t="s">
        <v>1958</v>
      </c>
    </row>
    <row r="68" customFormat="false" ht="15" hidden="false" customHeight="false" outlineLevel="0" collapsed="false">
      <c r="K68" s="82" t="s">
        <v>1959</v>
      </c>
      <c r="M68" s="82" t="s">
        <v>1960</v>
      </c>
      <c r="N68" s="82" t="s">
        <v>1961</v>
      </c>
      <c r="P68" s="82" t="s">
        <v>1962</v>
      </c>
    </row>
    <row r="69" customFormat="false" ht="15" hidden="false" customHeight="false" outlineLevel="0" collapsed="false">
      <c r="K69" s="82" t="s">
        <v>1963</v>
      </c>
      <c r="M69" s="82" t="s">
        <v>1964</v>
      </c>
      <c r="N69" s="82" t="s">
        <v>1965</v>
      </c>
      <c r="P69" s="82" t="s">
        <v>1966</v>
      </c>
    </row>
    <row r="70" customFormat="false" ht="15" hidden="false" customHeight="false" outlineLevel="0" collapsed="false">
      <c r="K70" s="82" t="s">
        <v>1967</v>
      </c>
      <c r="M70" s="82" t="s">
        <v>1968</v>
      </c>
      <c r="N70" s="82" t="s">
        <v>1969</v>
      </c>
      <c r="P70" s="82" t="s">
        <v>1970</v>
      </c>
    </row>
    <row r="71" customFormat="false" ht="15" hidden="false" customHeight="false" outlineLevel="0" collapsed="false">
      <c r="K71" s="82" t="s">
        <v>1971</v>
      </c>
      <c r="M71" s="82" t="s">
        <v>1972</v>
      </c>
      <c r="N71" s="82" t="s">
        <v>1973</v>
      </c>
      <c r="P71" s="82" t="s">
        <v>1974</v>
      </c>
    </row>
    <row r="72" customFormat="false" ht="15" hidden="false" customHeight="false" outlineLevel="0" collapsed="false">
      <c r="K72" s="82" t="s">
        <v>1639</v>
      </c>
      <c r="M72" s="82" t="s">
        <v>1975</v>
      </c>
      <c r="N72" s="82" t="s">
        <v>1976</v>
      </c>
      <c r="P72" s="82" t="s">
        <v>1977</v>
      </c>
    </row>
    <row r="73" customFormat="false" ht="15" hidden="false" customHeight="false" outlineLevel="0" collapsed="false">
      <c r="K73" s="82" t="s">
        <v>1978</v>
      </c>
      <c r="M73" s="82" t="s">
        <v>1979</v>
      </c>
      <c r="N73" s="82" t="s">
        <v>1980</v>
      </c>
      <c r="P73" s="82" t="s">
        <v>1981</v>
      </c>
    </row>
    <row r="74" customFormat="false" ht="15" hidden="false" customHeight="false" outlineLevel="0" collapsed="false">
      <c r="K74" s="82" t="s">
        <v>1982</v>
      </c>
      <c r="M74" s="82" t="s">
        <v>1983</v>
      </c>
      <c r="N74" s="82" t="s">
        <v>1984</v>
      </c>
      <c r="P74" s="82" t="s">
        <v>1985</v>
      </c>
    </row>
    <row r="75" customFormat="false" ht="15" hidden="false" customHeight="false" outlineLevel="0" collapsed="false">
      <c r="K75" s="82" t="s">
        <v>1986</v>
      </c>
      <c r="M75" s="82" t="s">
        <v>1987</v>
      </c>
      <c r="N75" s="82" t="s">
        <v>1988</v>
      </c>
      <c r="P75" s="82" t="s">
        <v>1989</v>
      </c>
    </row>
    <row r="76" customFormat="false" ht="15" hidden="false" customHeight="false" outlineLevel="0" collapsed="false">
      <c r="K76" s="82" t="s">
        <v>1990</v>
      </c>
      <c r="M76" s="82" t="s">
        <v>1991</v>
      </c>
      <c r="N76" s="82" t="s">
        <v>1992</v>
      </c>
      <c r="P76" s="82" t="s">
        <v>1993</v>
      </c>
    </row>
    <row r="77" customFormat="false" ht="15" hidden="false" customHeight="false" outlineLevel="0" collapsed="false">
      <c r="K77" s="82" t="s">
        <v>1875</v>
      </c>
      <c r="M77" s="82" t="s">
        <v>1994</v>
      </c>
      <c r="N77" s="82" t="s">
        <v>1995</v>
      </c>
      <c r="P77" s="82" t="s">
        <v>1996</v>
      </c>
    </row>
    <row r="78" customFormat="false" ht="15" hidden="false" customHeight="false" outlineLevel="0" collapsed="false">
      <c r="M78" s="82" t="s">
        <v>1997</v>
      </c>
      <c r="N78" s="82" t="s">
        <v>1998</v>
      </c>
      <c r="P78" s="82" t="s">
        <v>1999</v>
      </c>
    </row>
    <row r="79" customFormat="false" ht="15" hidden="false" customHeight="false" outlineLevel="0" collapsed="false">
      <c r="M79" s="82" t="s">
        <v>2000</v>
      </c>
      <c r="N79" s="82" t="s">
        <v>2001</v>
      </c>
      <c r="P79" s="82" t="s">
        <v>2002</v>
      </c>
    </row>
    <row r="80" customFormat="false" ht="15" hidden="false" customHeight="false" outlineLevel="0" collapsed="false">
      <c r="M80" s="82" t="s">
        <v>2003</v>
      </c>
      <c r="N80" s="82" t="s">
        <v>2004</v>
      </c>
      <c r="P80" s="82" t="s">
        <v>2005</v>
      </c>
    </row>
    <row r="81" customFormat="false" ht="15" hidden="false" customHeight="false" outlineLevel="0" collapsed="false">
      <c r="M81" s="82" t="s">
        <v>2006</v>
      </c>
      <c r="N81" s="82" t="s">
        <v>2007</v>
      </c>
      <c r="P81" s="82" t="s">
        <v>2008</v>
      </c>
    </row>
    <row r="82" customFormat="false" ht="15" hidden="false" customHeight="false" outlineLevel="0" collapsed="false">
      <c r="M82" s="82" t="s">
        <v>2009</v>
      </c>
      <c r="N82" s="82" t="s">
        <v>2010</v>
      </c>
      <c r="P82" s="82" t="s">
        <v>2011</v>
      </c>
    </row>
    <row r="83" customFormat="false" ht="15" hidden="false" customHeight="false" outlineLevel="0" collapsed="false">
      <c r="M83" s="82" t="s">
        <v>2012</v>
      </c>
      <c r="N83" s="82" t="s">
        <v>2013</v>
      </c>
      <c r="P83" s="82" t="s">
        <v>2014</v>
      </c>
    </row>
    <row r="84" customFormat="false" ht="15" hidden="false" customHeight="false" outlineLevel="0" collapsed="false">
      <c r="M84" s="82" t="s">
        <v>2015</v>
      </c>
      <c r="N84" s="82" t="s">
        <v>2016</v>
      </c>
      <c r="P84" s="82" t="s">
        <v>2017</v>
      </c>
    </row>
    <row r="85" customFormat="false" ht="15" hidden="false" customHeight="false" outlineLevel="0" collapsed="false">
      <c r="M85" s="82" t="s">
        <v>2018</v>
      </c>
      <c r="N85" s="82" t="s">
        <v>2019</v>
      </c>
      <c r="P85" s="82" t="s">
        <v>2020</v>
      </c>
    </row>
    <row r="86" customFormat="false" ht="15" hidden="false" customHeight="false" outlineLevel="0" collapsed="false">
      <c r="M86" s="82" t="s">
        <v>2021</v>
      </c>
      <c r="N86" s="82" t="s">
        <v>2022</v>
      </c>
      <c r="P86" s="82" t="s">
        <v>2023</v>
      </c>
    </row>
    <row r="87" customFormat="false" ht="15" hidden="false" customHeight="false" outlineLevel="0" collapsed="false">
      <c r="M87" s="82" t="s">
        <v>2024</v>
      </c>
      <c r="N87" s="82" t="s">
        <v>2025</v>
      </c>
      <c r="P87" s="82" t="s">
        <v>2026</v>
      </c>
    </row>
    <row r="88" customFormat="false" ht="15" hidden="false" customHeight="false" outlineLevel="0" collapsed="false">
      <c r="M88" s="82" t="s">
        <v>2027</v>
      </c>
      <c r="N88" s="82" t="s">
        <v>2028</v>
      </c>
      <c r="P88" s="82" t="s">
        <v>2029</v>
      </c>
    </row>
    <row r="89" customFormat="false" ht="15" hidden="false" customHeight="false" outlineLevel="0" collapsed="false">
      <c r="M89" s="82" t="s">
        <v>2030</v>
      </c>
      <c r="N89" s="82" t="s">
        <v>2031</v>
      </c>
      <c r="P89" s="82" t="s">
        <v>2032</v>
      </c>
    </row>
    <row r="90" customFormat="false" ht="15" hidden="false" customHeight="false" outlineLevel="0" collapsed="false">
      <c r="M90" s="82" t="s">
        <v>2033</v>
      </c>
      <c r="N90" s="82" t="s">
        <v>2034</v>
      </c>
      <c r="P90" s="82" t="s">
        <v>2035</v>
      </c>
    </row>
    <row r="91" customFormat="false" ht="15" hidden="false" customHeight="false" outlineLevel="0" collapsed="false">
      <c r="M91" s="82" t="s">
        <v>2036</v>
      </c>
      <c r="N91" s="82" t="s">
        <v>2037</v>
      </c>
      <c r="P91" s="82" t="s">
        <v>2038</v>
      </c>
    </row>
    <row r="92" customFormat="false" ht="15" hidden="false" customHeight="false" outlineLevel="0" collapsed="false">
      <c r="M92" s="82" t="s">
        <v>2039</v>
      </c>
      <c r="N92" s="82" t="s">
        <v>2040</v>
      </c>
      <c r="P92" s="82" t="s">
        <v>2041</v>
      </c>
    </row>
    <row r="93" customFormat="false" ht="15" hidden="false" customHeight="false" outlineLevel="0" collapsed="false">
      <c r="M93" s="82" t="s">
        <v>2042</v>
      </c>
      <c r="N93" s="82" t="s">
        <v>2043</v>
      </c>
      <c r="P93" s="82" t="s">
        <v>2044</v>
      </c>
    </row>
    <row r="94" customFormat="false" ht="15" hidden="false" customHeight="false" outlineLevel="0" collapsed="false">
      <c r="M94" s="82" t="s">
        <v>2045</v>
      </c>
      <c r="N94" s="82" t="s">
        <v>2046</v>
      </c>
      <c r="P94" s="82" t="s">
        <v>2047</v>
      </c>
    </row>
    <row r="95" customFormat="false" ht="15" hidden="false" customHeight="false" outlineLevel="0" collapsed="false">
      <c r="N95" s="82" t="s">
        <v>2048</v>
      </c>
      <c r="P95" s="82" t="s">
        <v>2049</v>
      </c>
    </row>
    <row r="96" customFormat="false" ht="15" hidden="false" customHeight="false" outlineLevel="0" collapsed="false">
      <c r="N96" s="82" t="s">
        <v>2050</v>
      </c>
      <c r="P96" s="82" t="s">
        <v>2051</v>
      </c>
    </row>
    <row r="97" customFormat="false" ht="15" hidden="false" customHeight="false" outlineLevel="0" collapsed="false">
      <c r="N97" s="82" t="s">
        <v>2052</v>
      </c>
      <c r="P97" s="82" t="s">
        <v>2053</v>
      </c>
    </row>
    <row r="98" customFormat="false" ht="15" hidden="false" customHeight="false" outlineLevel="0" collapsed="false">
      <c r="N98" s="82" t="s">
        <v>2054</v>
      </c>
      <c r="P98" s="82" t="s">
        <v>2055</v>
      </c>
    </row>
    <row r="99" customFormat="false" ht="15" hidden="false" customHeight="false" outlineLevel="0" collapsed="false">
      <c r="N99" s="82" t="s">
        <v>2056</v>
      </c>
      <c r="P99" s="82" t="s">
        <v>2057</v>
      </c>
    </row>
    <row r="100" customFormat="false" ht="15" hidden="false" customHeight="false" outlineLevel="0" collapsed="false">
      <c r="N100" s="82" t="s">
        <v>2058</v>
      </c>
      <c r="P100" s="82" t="s">
        <v>2059</v>
      </c>
    </row>
    <row r="101" customFormat="false" ht="15" hidden="false" customHeight="false" outlineLevel="0" collapsed="false">
      <c r="N101" s="82" t="s">
        <v>2060</v>
      </c>
      <c r="P101" s="82" t="s">
        <v>2061</v>
      </c>
    </row>
    <row r="102" customFormat="false" ht="15" hidden="false" customHeight="false" outlineLevel="0" collapsed="false">
      <c r="N102" s="82" t="s">
        <v>2062</v>
      </c>
      <c r="P102" s="82" t="s">
        <v>2063</v>
      </c>
    </row>
    <row r="103" customFormat="false" ht="15" hidden="false" customHeight="false" outlineLevel="0" collapsed="false">
      <c r="N103" s="82" t="s">
        <v>2064</v>
      </c>
      <c r="P103" s="82" t="s">
        <v>2065</v>
      </c>
    </row>
    <row r="104" customFormat="false" ht="15" hidden="false" customHeight="false" outlineLevel="0" collapsed="false">
      <c r="N104" s="82" t="s">
        <v>2066</v>
      </c>
      <c r="P104" s="82" t="s">
        <v>2067</v>
      </c>
    </row>
    <row r="105" customFormat="false" ht="15" hidden="false" customHeight="false" outlineLevel="0" collapsed="false">
      <c r="N105" s="82" t="s">
        <v>2068</v>
      </c>
      <c r="P105" s="82" t="s">
        <v>2069</v>
      </c>
    </row>
    <row r="106" customFormat="false" ht="15" hidden="false" customHeight="false" outlineLevel="0" collapsed="false">
      <c r="N106" s="82" t="s">
        <v>2070</v>
      </c>
      <c r="P106" s="82" t="s">
        <v>2071</v>
      </c>
    </row>
    <row r="107" customFormat="false" ht="15" hidden="false" customHeight="false" outlineLevel="0" collapsed="false">
      <c r="N107" s="82" t="s">
        <v>2072</v>
      </c>
      <c r="P107" s="82" t="s">
        <v>2073</v>
      </c>
    </row>
    <row r="108" customFormat="false" ht="15" hidden="false" customHeight="false" outlineLevel="0" collapsed="false">
      <c r="N108" s="82" t="s">
        <v>2074</v>
      </c>
      <c r="P108" s="82" t="s">
        <v>2075</v>
      </c>
    </row>
    <row r="109" customFormat="false" ht="15" hidden="false" customHeight="false" outlineLevel="0" collapsed="false">
      <c r="N109" s="82" t="s">
        <v>2076</v>
      </c>
      <c r="P109" s="82" t="s">
        <v>2077</v>
      </c>
    </row>
    <row r="110" customFormat="false" ht="15" hidden="false" customHeight="false" outlineLevel="0" collapsed="false">
      <c r="N110" s="82" t="s">
        <v>2078</v>
      </c>
      <c r="P110" s="82" t="s">
        <v>2079</v>
      </c>
    </row>
    <row r="111" customFormat="false" ht="15" hidden="false" customHeight="false" outlineLevel="0" collapsed="false">
      <c r="N111" s="82" t="s">
        <v>2080</v>
      </c>
      <c r="P111" s="82" t="s">
        <v>2081</v>
      </c>
    </row>
    <row r="112" customFormat="false" ht="15" hidden="false" customHeight="false" outlineLevel="0" collapsed="false">
      <c r="N112" s="82" t="s">
        <v>2082</v>
      </c>
      <c r="P112" s="82" t="s">
        <v>2083</v>
      </c>
    </row>
    <row r="113" customFormat="false" ht="15" hidden="false" customHeight="false" outlineLevel="0" collapsed="false">
      <c r="N113" s="82" t="s">
        <v>2084</v>
      </c>
      <c r="P113" s="82" t="s">
        <v>2085</v>
      </c>
    </row>
    <row r="114" customFormat="false" ht="15" hidden="false" customHeight="false" outlineLevel="0" collapsed="false">
      <c r="N114" s="82" t="s">
        <v>2086</v>
      </c>
      <c r="P114" s="82" t="s">
        <v>2087</v>
      </c>
    </row>
    <row r="115" customFormat="false" ht="15" hidden="false" customHeight="false" outlineLevel="0" collapsed="false">
      <c r="N115" s="82" t="s">
        <v>2088</v>
      </c>
      <c r="P115" s="82" t="s">
        <v>2089</v>
      </c>
    </row>
    <row r="116" customFormat="false" ht="15" hidden="false" customHeight="false" outlineLevel="0" collapsed="false">
      <c r="N116" s="82" t="s">
        <v>2090</v>
      </c>
      <c r="P116" s="82" t="s">
        <v>2091</v>
      </c>
    </row>
    <row r="117" customFormat="false" ht="15" hidden="false" customHeight="false" outlineLevel="0" collapsed="false">
      <c r="N117" s="82" t="s">
        <v>2092</v>
      </c>
      <c r="P117" s="82" t="s">
        <v>2093</v>
      </c>
    </row>
    <row r="118" customFormat="false" ht="15" hidden="false" customHeight="false" outlineLevel="0" collapsed="false">
      <c r="N118" s="82" t="s">
        <v>2094</v>
      </c>
      <c r="P118" s="82" t="s">
        <v>2095</v>
      </c>
    </row>
    <row r="119" customFormat="false" ht="15" hidden="false" customHeight="false" outlineLevel="0" collapsed="false">
      <c r="N119" s="82" t="s">
        <v>2096</v>
      </c>
      <c r="P119" s="82" t="s">
        <v>2097</v>
      </c>
    </row>
    <row r="120" customFormat="false" ht="15" hidden="false" customHeight="false" outlineLevel="0" collapsed="false">
      <c r="N120" s="82" t="s">
        <v>2098</v>
      </c>
      <c r="P120" s="82" t="s">
        <v>2099</v>
      </c>
    </row>
    <row r="121" customFormat="false" ht="15" hidden="false" customHeight="false" outlineLevel="0" collapsed="false">
      <c r="N121" s="82" t="s">
        <v>2100</v>
      </c>
      <c r="P121" s="82" t="s">
        <v>2101</v>
      </c>
    </row>
    <row r="122" customFormat="false" ht="15" hidden="false" customHeight="false" outlineLevel="0" collapsed="false">
      <c r="N122" s="82" t="s">
        <v>2102</v>
      </c>
      <c r="P122" s="82" t="s">
        <v>2103</v>
      </c>
    </row>
    <row r="123" customFormat="false" ht="15" hidden="false" customHeight="false" outlineLevel="0" collapsed="false">
      <c r="N123" s="82" t="s">
        <v>2104</v>
      </c>
      <c r="P123" s="82" t="s">
        <v>2105</v>
      </c>
    </row>
    <row r="124" customFormat="false" ht="15" hidden="false" customHeight="false" outlineLevel="0" collapsed="false">
      <c r="N124" s="82" t="s">
        <v>2106</v>
      </c>
      <c r="P124" s="82" t="s">
        <v>2107</v>
      </c>
    </row>
    <row r="125" customFormat="false" ht="15" hidden="false" customHeight="false" outlineLevel="0" collapsed="false">
      <c r="N125" s="82" t="s">
        <v>2108</v>
      </c>
      <c r="P125" s="82" t="s">
        <v>2109</v>
      </c>
    </row>
    <row r="126" customFormat="false" ht="15" hidden="false" customHeight="false" outlineLevel="0" collapsed="false">
      <c r="N126" s="82" t="s">
        <v>2110</v>
      </c>
      <c r="P126" s="82" t="s">
        <v>2111</v>
      </c>
    </row>
    <row r="127" customFormat="false" ht="15" hidden="false" customHeight="false" outlineLevel="0" collapsed="false">
      <c r="N127" s="82" t="s">
        <v>2112</v>
      </c>
      <c r="P127" s="82" t="s">
        <v>2113</v>
      </c>
    </row>
    <row r="128" customFormat="false" ht="15" hidden="false" customHeight="false" outlineLevel="0" collapsed="false">
      <c r="N128" s="82" t="s">
        <v>2114</v>
      </c>
      <c r="P128" s="82" t="s">
        <v>2115</v>
      </c>
    </row>
    <row r="129" customFormat="false" ht="15" hidden="false" customHeight="false" outlineLevel="0" collapsed="false">
      <c r="N129" s="82" t="s">
        <v>2116</v>
      </c>
      <c r="P129" s="82" t="s">
        <v>2117</v>
      </c>
    </row>
    <row r="130" customFormat="false" ht="15" hidden="false" customHeight="false" outlineLevel="0" collapsed="false">
      <c r="N130" s="82" t="s">
        <v>2118</v>
      </c>
      <c r="P130" s="82" t="s">
        <v>2119</v>
      </c>
    </row>
    <row r="131" customFormat="false" ht="15" hidden="false" customHeight="false" outlineLevel="0" collapsed="false">
      <c r="N131" s="82" t="s">
        <v>2120</v>
      </c>
      <c r="P131" s="82" t="s">
        <v>2121</v>
      </c>
    </row>
    <row r="132" customFormat="false" ht="15" hidden="false" customHeight="false" outlineLevel="0" collapsed="false">
      <c r="N132" s="82" t="s">
        <v>2122</v>
      </c>
      <c r="P132" s="82" t="s">
        <v>2123</v>
      </c>
    </row>
    <row r="133" customFormat="false" ht="15" hidden="false" customHeight="false" outlineLevel="0" collapsed="false">
      <c r="N133" s="82" t="s">
        <v>2124</v>
      </c>
      <c r="P133" s="82" t="s">
        <v>2125</v>
      </c>
    </row>
    <row r="134" customFormat="false" ht="15" hidden="false" customHeight="false" outlineLevel="0" collapsed="false">
      <c r="N134" s="82" t="s">
        <v>2126</v>
      </c>
      <c r="P134" s="82" t="s">
        <v>2127</v>
      </c>
    </row>
    <row r="135" customFormat="false" ht="15" hidden="false" customHeight="false" outlineLevel="0" collapsed="false">
      <c r="N135" s="82" t="s">
        <v>2128</v>
      </c>
      <c r="P135" s="82" t="s">
        <v>2129</v>
      </c>
    </row>
    <row r="136" customFormat="false" ht="15" hidden="false" customHeight="false" outlineLevel="0" collapsed="false">
      <c r="N136" s="82" t="s">
        <v>2130</v>
      </c>
      <c r="P136" s="82" t="s">
        <v>2131</v>
      </c>
    </row>
    <row r="137" customFormat="false" ht="15" hidden="false" customHeight="false" outlineLevel="0" collapsed="false">
      <c r="N137" s="82" t="s">
        <v>2132</v>
      </c>
      <c r="P137" s="82" t="s">
        <v>2133</v>
      </c>
    </row>
    <row r="138" customFormat="false" ht="15" hidden="false" customHeight="false" outlineLevel="0" collapsed="false">
      <c r="N138" s="82" t="s">
        <v>2134</v>
      </c>
      <c r="P138" s="82" t="s">
        <v>2135</v>
      </c>
    </row>
    <row r="139" customFormat="false" ht="15" hidden="false" customHeight="false" outlineLevel="0" collapsed="false">
      <c r="N139" s="82" t="s">
        <v>2136</v>
      </c>
      <c r="P139" s="82" t="s">
        <v>2137</v>
      </c>
    </row>
    <row r="140" customFormat="false" ht="15" hidden="false" customHeight="false" outlineLevel="0" collapsed="false">
      <c r="N140" s="82" t="s">
        <v>2138</v>
      </c>
      <c r="P140" s="82" t="s">
        <v>2139</v>
      </c>
    </row>
    <row r="141" customFormat="false" ht="15" hidden="false" customHeight="false" outlineLevel="0" collapsed="false">
      <c r="N141" s="82" t="s">
        <v>2140</v>
      </c>
      <c r="P141" s="82" t="s">
        <v>2141</v>
      </c>
    </row>
    <row r="142" customFormat="false" ht="15" hidden="false" customHeight="false" outlineLevel="0" collapsed="false">
      <c r="N142" s="82" t="s">
        <v>2142</v>
      </c>
      <c r="P142" s="82" t="s">
        <v>2143</v>
      </c>
    </row>
    <row r="143" customFormat="false" ht="15" hidden="false" customHeight="false" outlineLevel="0" collapsed="false">
      <c r="N143" s="82" t="s">
        <v>2144</v>
      </c>
      <c r="P143" s="82" t="s">
        <v>2145</v>
      </c>
    </row>
    <row r="144" customFormat="false" ht="15" hidden="false" customHeight="false" outlineLevel="0" collapsed="false">
      <c r="N144" s="82" t="s">
        <v>2146</v>
      </c>
      <c r="P144" s="82" t="s">
        <v>2147</v>
      </c>
    </row>
    <row r="145" customFormat="false" ht="15" hidden="false" customHeight="false" outlineLevel="0" collapsed="false">
      <c r="N145" s="82" t="s">
        <v>2148</v>
      </c>
      <c r="P145" s="82" t="s">
        <v>2149</v>
      </c>
    </row>
    <row r="146" customFormat="false" ht="15" hidden="false" customHeight="false" outlineLevel="0" collapsed="false">
      <c r="N146" s="82" t="s">
        <v>2150</v>
      </c>
      <c r="P146" s="82" t="s">
        <v>2151</v>
      </c>
    </row>
    <row r="147" customFormat="false" ht="15" hidden="false" customHeight="false" outlineLevel="0" collapsed="false">
      <c r="N147" s="82" t="s">
        <v>2152</v>
      </c>
      <c r="P147" s="82" t="s">
        <v>2153</v>
      </c>
    </row>
    <row r="148" customFormat="false" ht="15" hidden="false" customHeight="false" outlineLevel="0" collapsed="false">
      <c r="N148" s="82" t="s">
        <v>2154</v>
      </c>
      <c r="P148" s="82" t="s">
        <v>2155</v>
      </c>
    </row>
    <row r="149" customFormat="false" ht="15" hidden="false" customHeight="false" outlineLevel="0" collapsed="false">
      <c r="N149" s="82" t="s">
        <v>2156</v>
      </c>
      <c r="P149" s="82" t="s">
        <v>2157</v>
      </c>
    </row>
    <row r="150" customFormat="false" ht="15" hidden="false" customHeight="false" outlineLevel="0" collapsed="false">
      <c r="N150" s="82" t="s">
        <v>2158</v>
      </c>
      <c r="P150" s="82" t="s">
        <v>2159</v>
      </c>
    </row>
    <row r="151" customFormat="false" ht="15" hidden="false" customHeight="false" outlineLevel="0" collapsed="false">
      <c r="N151" s="82" t="s">
        <v>2160</v>
      </c>
      <c r="P151" s="82" t="s">
        <v>2161</v>
      </c>
    </row>
    <row r="152" customFormat="false" ht="15" hidden="false" customHeight="false" outlineLevel="0" collapsed="false">
      <c r="N152" s="82" t="s">
        <v>2162</v>
      </c>
      <c r="P152" s="82" t="s">
        <v>2163</v>
      </c>
    </row>
    <row r="153" customFormat="false" ht="15" hidden="false" customHeight="false" outlineLevel="0" collapsed="false">
      <c r="N153" s="82" t="s">
        <v>2164</v>
      </c>
      <c r="P153" s="82" t="s">
        <v>2165</v>
      </c>
    </row>
    <row r="154" customFormat="false" ht="15" hidden="false" customHeight="false" outlineLevel="0" collapsed="false">
      <c r="N154" s="82" t="s">
        <v>2166</v>
      </c>
      <c r="P154" s="82" t="s">
        <v>2167</v>
      </c>
    </row>
    <row r="155" customFormat="false" ht="15" hidden="false" customHeight="false" outlineLevel="0" collapsed="false">
      <c r="N155" s="82" t="s">
        <v>2168</v>
      </c>
      <c r="P155" s="82" t="s">
        <v>2169</v>
      </c>
    </row>
    <row r="156" customFormat="false" ht="15" hidden="false" customHeight="false" outlineLevel="0" collapsed="false">
      <c r="N156" s="82" t="s">
        <v>2170</v>
      </c>
      <c r="P156" s="82" t="s">
        <v>2171</v>
      </c>
    </row>
    <row r="157" customFormat="false" ht="15" hidden="false" customHeight="false" outlineLevel="0" collapsed="false">
      <c r="N157" s="82" t="s">
        <v>2172</v>
      </c>
      <c r="P157" s="82" t="s">
        <v>2173</v>
      </c>
    </row>
    <row r="158" customFormat="false" ht="15" hidden="false" customHeight="false" outlineLevel="0" collapsed="false">
      <c r="N158" s="82" t="s">
        <v>2174</v>
      </c>
      <c r="P158" s="82" t="s">
        <v>2175</v>
      </c>
    </row>
    <row r="159" customFormat="false" ht="15" hidden="false" customHeight="false" outlineLevel="0" collapsed="false">
      <c r="N159" s="82" t="s">
        <v>2176</v>
      </c>
      <c r="P159" s="82" t="s">
        <v>2177</v>
      </c>
    </row>
    <row r="160" customFormat="false" ht="15" hidden="false" customHeight="false" outlineLevel="0" collapsed="false">
      <c r="N160" s="82" t="s">
        <v>2178</v>
      </c>
      <c r="P160" s="82" t="s">
        <v>2179</v>
      </c>
    </row>
    <row r="161" customFormat="false" ht="15" hidden="false" customHeight="false" outlineLevel="0" collapsed="false">
      <c r="N161" s="82" t="s">
        <v>2180</v>
      </c>
      <c r="P161" s="82" t="s">
        <v>2181</v>
      </c>
    </row>
    <row r="162" customFormat="false" ht="15" hidden="false" customHeight="false" outlineLevel="0" collapsed="false">
      <c r="N162" s="82" t="s">
        <v>2182</v>
      </c>
      <c r="P162" s="82" t="s">
        <v>2183</v>
      </c>
    </row>
    <row r="163" customFormat="false" ht="15" hidden="false" customHeight="false" outlineLevel="0" collapsed="false">
      <c r="N163" s="82" t="s">
        <v>2184</v>
      </c>
      <c r="P163" s="82" t="s">
        <v>2185</v>
      </c>
    </row>
    <row r="164" customFormat="false" ht="15" hidden="false" customHeight="false" outlineLevel="0" collapsed="false">
      <c r="N164" s="82" t="s">
        <v>2186</v>
      </c>
      <c r="P164" s="82" t="s">
        <v>2187</v>
      </c>
    </row>
    <row r="165" customFormat="false" ht="15" hidden="false" customHeight="false" outlineLevel="0" collapsed="false">
      <c r="N165" s="82" t="s">
        <v>2188</v>
      </c>
      <c r="P165" s="82" t="s">
        <v>2189</v>
      </c>
    </row>
    <row r="166" customFormat="false" ht="15" hidden="false" customHeight="false" outlineLevel="0" collapsed="false">
      <c r="N166" s="82" t="s">
        <v>2190</v>
      </c>
      <c r="P166" s="82" t="s">
        <v>2191</v>
      </c>
    </row>
    <row r="167" customFormat="false" ht="15" hidden="false" customHeight="false" outlineLevel="0" collapsed="false">
      <c r="N167" s="82" t="s">
        <v>2192</v>
      </c>
      <c r="P167" s="82" t="s">
        <v>2193</v>
      </c>
    </row>
    <row r="168" customFormat="false" ht="15" hidden="false" customHeight="false" outlineLevel="0" collapsed="false">
      <c r="N168" s="82" t="s">
        <v>2194</v>
      </c>
      <c r="P168" s="82" t="s">
        <v>2195</v>
      </c>
    </row>
    <row r="169" customFormat="false" ht="15" hidden="false" customHeight="false" outlineLevel="0" collapsed="false">
      <c r="N169" s="82" t="s">
        <v>2196</v>
      </c>
      <c r="P169" s="82" t="s">
        <v>2197</v>
      </c>
    </row>
    <row r="170" customFormat="false" ht="15" hidden="false" customHeight="false" outlineLevel="0" collapsed="false">
      <c r="N170" s="82" t="s">
        <v>2198</v>
      </c>
      <c r="P170" s="82" t="s">
        <v>2199</v>
      </c>
    </row>
    <row r="171" customFormat="false" ht="15" hidden="false" customHeight="false" outlineLevel="0" collapsed="false">
      <c r="N171" s="82" t="s">
        <v>2200</v>
      </c>
      <c r="P171" s="82" t="s">
        <v>2201</v>
      </c>
    </row>
    <row r="172" customFormat="false" ht="15" hidden="false" customHeight="false" outlineLevel="0" collapsed="false">
      <c r="N172" s="82" t="s">
        <v>2202</v>
      </c>
      <c r="P172" s="82" t="s">
        <v>2203</v>
      </c>
    </row>
    <row r="173" customFormat="false" ht="15" hidden="false" customHeight="false" outlineLevel="0" collapsed="false">
      <c r="N173" s="82" t="s">
        <v>2204</v>
      </c>
      <c r="P173" s="82" t="s">
        <v>2205</v>
      </c>
    </row>
    <row r="174" customFormat="false" ht="15" hidden="false" customHeight="false" outlineLevel="0" collapsed="false">
      <c r="N174" s="82" t="s">
        <v>2206</v>
      </c>
      <c r="P174" s="82" t="s">
        <v>2207</v>
      </c>
    </row>
    <row r="175" customFormat="false" ht="15" hidden="false" customHeight="false" outlineLevel="0" collapsed="false">
      <c r="N175" s="82" t="s">
        <v>2208</v>
      </c>
      <c r="P175" s="82" t="s">
        <v>2209</v>
      </c>
    </row>
    <row r="176" customFormat="false" ht="15" hidden="false" customHeight="false" outlineLevel="0" collapsed="false">
      <c r="N176" s="82" t="s">
        <v>2210</v>
      </c>
      <c r="P176" s="82" t="s">
        <v>2211</v>
      </c>
    </row>
    <row r="177" customFormat="false" ht="15" hidden="false" customHeight="false" outlineLevel="0" collapsed="false">
      <c r="N177" s="82" t="s">
        <v>2212</v>
      </c>
      <c r="P177" s="82" t="s">
        <v>2213</v>
      </c>
    </row>
    <row r="178" customFormat="false" ht="15" hidden="false" customHeight="false" outlineLevel="0" collapsed="false">
      <c r="N178" s="82" t="s">
        <v>2214</v>
      </c>
      <c r="P178" s="82" t="s">
        <v>2215</v>
      </c>
    </row>
    <row r="179" customFormat="false" ht="15" hidden="false" customHeight="false" outlineLevel="0" collapsed="false">
      <c r="N179" s="82" t="s">
        <v>2216</v>
      </c>
      <c r="P179" s="82" t="s">
        <v>2217</v>
      </c>
    </row>
    <row r="180" customFormat="false" ht="15" hidden="false" customHeight="false" outlineLevel="0" collapsed="false">
      <c r="N180" s="82" t="s">
        <v>2218</v>
      </c>
      <c r="P180" s="82" t="s">
        <v>2219</v>
      </c>
    </row>
    <row r="181" customFormat="false" ht="15" hidden="false" customHeight="false" outlineLevel="0" collapsed="false">
      <c r="N181" s="82" t="s">
        <v>2220</v>
      </c>
      <c r="P181" s="82" t="s">
        <v>2221</v>
      </c>
    </row>
    <row r="182" customFormat="false" ht="15" hidden="false" customHeight="false" outlineLevel="0" collapsed="false">
      <c r="N182" s="82" t="s">
        <v>2222</v>
      </c>
      <c r="P182" s="82" t="s">
        <v>2223</v>
      </c>
    </row>
    <row r="183" customFormat="false" ht="15" hidden="false" customHeight="false" outlineLevel="0" collapsed="false">
      <c r="N183" s="82" t="s">
        <v>2224</v>
      </c>
    </row>
    <row r="184" customFormat="false" ht="15" hidden="false" customHeight="false" outlineLevel="0" collapsed="false">
      <c r="N184" s="82" t="s">
        <v>2225</v>
      </c>
    </row>
    <row r="185" customFormat="false" ht="15" hidden="false" customHeight="false" outlineLevel="0" collapsed="false">
      <c r="N185" s="82" t="s">
        <v>2226</v>
      </c>
    </row>
    <row r="186" customFormat="false" ht="15" hidden="false" customHeight="false" outlineLevel="0" collapsed="false">
      <c r="N186" s="82" t="s">
        <v>2227</v>
      </c>
    </row>
    <row r="187" customFormat="false" ht="15" hidden="false" customHeight="false" outlineLevel="0" collapsed="false">
      <c r="N187" s="82" t="s">
        <v>2228</v>
      </c>
    </row>
    <row r="188" customFormat="false" ht="15" hidden="false" customHeight="false" outlineLevel="0" collapsed="false">
      <c r="N188" s="82" t="s">
        <v>2229</v>
      </c>
    </row>
    <row r="189" customFormat="false" ht="15" hidden="false" customHeight="false" outlineLevel="0" collapsed="false">
      <c r="N189" s="82" t="s">
        <v>2230</v>
      </c>
    </row>
    <row r="190" customFormat="false" ht="15" hidden="false" customHeight="false" outlineLevel="0" collapsed="false">
      <c r="N190" s="82" t="s">
        <v>2231</v>
      </c>
    </row>
    <row r="191" customFormat="false" ht="15" hidden="false" customHeight="false" outlineLevel="0" collapsed="false">
      <c r="N191" s="82" t="s">
        <v>2232</v>
      </c>
    </row>
    <row r="192" customFormat="false" ht="15" hidden="false" customHeight="false" outlineLevel="0" collapsed="false">
      <c r="N192" s="82" t="s">
        <v>2233</v>
      </c>
    </row>
    <row r="193" customFormat="false" ht="15" hidden="false" customHeight="false" outlineLevel="0" collapsed="false">
      <c r="N193" s="82" t="s">
        <v>2234</v>
      </c>
    </row>
    <row r="194" customFormat="false" ht="15" hidden="false" customHeight="false" outlineLevel="0" collapsed="false">
      <c r="N194" s="82" t="s">
        <v>2235</v>
      </c>
    </row>
    <row r="195" customFormat="false" ht="15" hidden="false" customHeight="false" outlineLevel="0" collapsed="false">
      <c r="N195" s="82" t="s">
        <v>2236</v>
      </c>
    </row>
    <row r="196" customFormat="false" ht="15" hidden="false" customHeight="false" outlineLevel="0" collapsed="false">
      <c r="N196" s="82" t="s">
        <v>2237</v>
      </c>
    </row>
    <row r="197" customFormat="false" ht="15" hidden="false" customHeight="false" outlineLevel="0" collapsed="false">
      <c r="N197" s="82" t="s">
        <v>2238</v>
      </c>
    </row>
    <row r="198" customFormat="false" ht="15" hidden="false" customHeight="false" outlineLevel="0" collapsed="false">
      <c r="N198" s="82" t="s">
        <v>2239</v>
      </c>
    </row>
    <row r="199" customFormat="false" ht="15" hidden="false" customHeight="false" outlineLevel="0" collapsed="false">
      <c r="N199" s="82" t="s">
        <v>2240</v>
      </c>
    </row>
    <row r="200" customFormat="false" ht="15" hidden="false" customHeight="false" outlineLevel="0" collapsed="false">
      <c r="N200" s="82" t="s">
        <v>2241</v>
      </c>
    </row>
    <row r="201" customFormat="false" ht="15" hidden="false" customHeight="false" outlineLevel="0" collapsed="false">
      <c r="N201" s="82" t="s">
        <v>2242</v>
      </c>
    </row>
    <row r="202" customFormat="false" ht="15" hidden="false" customHeight="false" outlineLevel="0" collapsed="false">
      <c r="N202" s="82" t="s">
        <v>2243</v>
      </c>
    </row>
    <row r="203" customFormat="false" ht="15" hidden="false" customHeight="false" outlineLevel="0" collapsed="false">
      <c r="N203" s="82" t="s">
        <v>2244</v>
      </c>
    </row>
    <row r="204" customFormat="false" ht="15" hidden="false" customHeight="false" outlineLevel="0" collapsed="false">
      <c r="N204" s="82" t="s">
        <v>2245</v>
      </c>
    </row>
    <row r="205" customFormat="false" ht="15" hidden="false" customHeight="false" outlineLevel="0" collapsed="false">
      <c r="N205" s="82" t="s">
        <v>2246</v>
      </c>
    </row>
    <row r="206" customFormat="false" ht="15" hidden="false" customHeight="false" outlineLevel="0" collapsed="false">
      <c r="N206" s="82" t="s">
        <v>2247</v>
      </c>
    </row>
    <row r="207" customFormat="false" ht="15" hidden="false" customHeight="false" outlineLevel="0" collapsed="false">
      <c r="N207" s="82" t="s">
        <v>2248</v>
      </c>
    </row>
    <row r="208" customFormat="false" ht="15" hidden="false" customHeight="false" outlineLevel="0" collapsed="false">
      <c r="N208" s="82" t="s">
        <v>2249</v>
      </c>
    </row>
    <row r="209" customFormat="false" ht="15" hidden="false" customHeight="false" outlineLevel="0" collapsed="false">
      <c r="N209" s="82" t="s">
        <v>2250</v>
      </c>
    </row>
    <row r="210" customFormat="false" ht="15" hidden="false" customHeight="false" outlineLevel="0" collapsed="false">
      <c r="N210" s="82" t="s">
        <v>2251</v>
      </c>
    </row>
    <row r="211" customFormat="false" ht="15" hidden="false" customHeight="false" outlineLevel="0" collapsed="false">
      <c r="N211" s="82" t="s">
        <v>2252</v>
      </c>
    </row>
    <row r="212" customFormat="false" ht="15" hidden="false" customHeight="false" outlineLevel="0" collapsed="false">
      <c r="N212" s="82" t="s">
        <v>2253</v>
      </c>
    </row>
    <row r="213" customFormat="false" ht="15" hidden="false" customHeight="false" outlineLevel="0" collapsed="false">
      <c r="N213" s="82" t="s">
        <v>2254</v>
      </c>
    </row>
    <row r="214" customFormat="false" ht="15" hidden="false" customHeight="false" outlineLevel="0" collapsed="false">
      <c r="N214" s="82" t="s">
        <v>2255</v>
      </c>
    </row>
    <row r="215" customFormat="false" ht="15" hidden="false" customHeight="false" outlineLevel="0" collapsed="false">
      <c r="N215" s="82" t="s">
        <v>2256</v>
      </c>
    </row>
    <row r="216" customFormat="false" ht="15" hidden="false" customHeight="false" outlineLevel="0" collapsed="false">
      <c r="N216" s="82" t="s">
        <v>2257</v>
      </c>
    </row>
    <row r="217" customFormat="false" ht="15" hidden="false" customHeight="false" outlineLevel="0" collapsed="false">
      <c r="N217" s="82" t="s">
        <v>2258</v>
      </c>
    </row>
    <row r="218" customFormat="false" ht="15" hidden="false" customHeight="false" outlineLevel="0" collapsed="false">
      <c r="N218" s="82" t="s">
        <v>2259</v>
      </c>
    </row>
    <row r="219" customFormat="false" ht="15" hidden="false" customHeight="false" outlineLevel="0" collapsed="false">
      <c r="N219" s="82" t="s">
        <v>2260</v>
      </c>
    </row>
    <row r="220" customFormat="false" ht="15" hidden="false" customHeight="false" outlineLevel="0" collapsed="false">
      <c r="N220" s="82" t="s">
        <v>2261</v>
      </c>
    </row>
    <row r="221" customFormat="false" ht="15" hidden="false" customHeight="false" outlineLevel="0" collapsed="false">
      <c r="N221" s="82" t="s">
        <v>2262</v>
      </c>
    </row>
    <row r="222" customFormat="false" ht="15" hidden="false" customHeight="false" outlineLevel="0" collapsed="false">
      <c r="N222" s="82" t="s">
        <v>2263</v>
      </c>
    </row>
    <row r="223" customFormat="false" ht="15" hidden="false" customHeight="false" outlineLevel="0" collapsed="false">
      <c r="N223" s="82" t="s">
        <v>2264</v>
      </c>
    </row>
    <row r="224" customFormat="false" ht="15" hidden="false" customHeight="false" outlineLevel="0" collapsed="false">
      <c r="N224" s="82" t="s">
        <v>2265</v>
      </c>
    </row>
    <row r="225" customFormat="false" ht="15" hidden="false" customHeight="false" outlineLevel="0" collapsed="false">
      <c r="N225" s="82" t="s">
        <v>2266</v>
      </c>
    </row>
    <row r="226" customFormat="false" ht="15" hidden="false" customHeight="false" outlineLevel="0" collapsed="false">
      <c r="N226" s="82" t="s">
        <v>2267</v>
      </c>
    </row>
    <row r="227" customFormat="false" ht="15" hidden="false" customHeight="false" outlineLevel="0" collapsed="false">
      <c r="N227" s="82" t="s">
        <v>2268</v>
      </c>
    </row>
    <row r="228" customFormat="false" ht="15" hidden="false" customHeight="false" outlineLevel="0" collapsed="false">
      <c r="N228" s="82" t="s">
        <v>2269</v>
      </c>
    </row>
    <row r="229" customFormat="false" ht="15" hidden="false" customHeight="false" outlineLevel="0" collapsed="false">
      <c r="N229" s="82" t="s">
        <v>2270</v>
      </c>
    </row>
    <row r="230" customFormat="false" ht="15" hidden="false" customHeight="false" outlineLevel="0" collapsed="false">
      <c r="N230" s="82" t="s">
        <v>2271</v>
      </c>
    </row>
    <row r="231" customFormat="false" ht="15" hidden="false" customHeight="false" outlineLevel="0" collapsed="false">
      <c r="N231" s="82" t="s">
        <v>2272</v>
      </c>
    </row>
    <row r="232" customFormat="false" ht="15" hidden="false" customHeight="false" outlineLevel="0" collapsed="false">
      <c r="N232" s="82" t="s">
        <v>2273</v>
      </c>
    </row>
    <row r="233" customFormat="false" ht="15" hidden="false" customHeight="false" outlineLevel="0" collapsed="false">
      <c r="N233" s="82" t="s">
        <v>2274</v>
      </c>
    </row>
    <row r="234" customFormat="false" ht="15" hidden="false" customHeight="false" outlineLevel="0" collapsed="false">
      <c r="N234" s="82" t="s">
        <v>2275</v>
      </c>
    </row>
    <row r="235" customFormat="false" ht="15" hidden="false" customHeight="false" outlineLevel="0" collapsed="false">
      <c r="N235" s="82" t="s">
        <v>2276</v>
      </c>
    </row>
    <row r="236" customFormat="false" ht="15" hidden="false" customHeight="false" outlineLevel="0" collapsed="false">
      <c r="N236" s="82" t="s">
        <v>2277</v>
      </c>
    </row>
    <row r="237" customFormat="false" ht="15" hidden="false" customHeight="false" outlineLevel="0" collapsed="false">
      <c r="N237" s="82" t="s">
        <v>2278</v>
      </c>
    </row>
    <row r="238" customFormat="false" ht="15" hidden="false" customHeight="false" outlineLevel="0" collapsed="false">
      <c r="N238" s="82" t="s">
        <v>2279</v>
      </c>
    </row>
    <row r="239" customFormat="false" ht="15" hidden="false" customHeight="false" outlineLevel="0" collapsed="false">
      <c r="N239" s="82" t="s">
        <v>2280</v>
      </c>
    </row>
    <row r="240" customFormat="false" ht="15" hidden="false" customHeight="false" outlineLevel="0" collapsed="false">
      <c r="N240" s="82" t="s">
        <v>2281</v>
      </c>
    </row>
    <row r="241" customFormat="false" ht="15" hidden="false" customHeight="false" outlineLevel="0" collapsed="false">
      <c r="N241" s="82" t="s">
        <v>2282</v>
      </c>
    </row>
    <row r="242" customFormat="false" ht="15" hidden="false" customHeight="false" outlineLevel="0" collapsed="false">
      <c r="N242" s="82" t="s">
        <v>2283</v>
      </c>
    </row>
    <row r="243" customFormat="false" ht="15" hidden="false" customHeight="false" outlineLevel="0" collapsed="false">
      <c r="N243" s="82" t="s">
        <v>2284</v>
      </c>
    </row>
    <row r="244" customFormat="false" ht="15" hidden="false" customHeight="false" outlineLevel="0" collapsed="false">
      <c r="N244" s="82" t="s">
        <v>2285</v>
      </c>
    </row>
    <row r="245" customFormat="false" ht="15" hidden="false" customHeight="false" outlineLevel="0" collapsed="false">
      <c r="N245" s="82" t="s">
        <v>2286</v>
      </c>
    </row>
    <row r="246" customFormat="false" ht="15" hidden="false" customHeight="false" outlineLevel="0" collapsed="false">
      <c r="N246" s="82" t="s">
        <v>2287</v>
      </c>
    </row>
    <row r="247" customFormat="false" ht="15" hidden="false" customHeight="false" outlineLevel="0" collapsed="false">
      <c r="N247" s="82" t="s">
        <v>2288</v>
      </c>
    </row>
    <row r="248" customFormat="false" ht="15" hidden="false" customHeight="false" outlineLevel="0" collapsed="false">
      <c r="N248" s="82" t="s">
        <v>2289</v>
      </c>
    </row>
    <row r="249" customFormat="false" ht="15" hidden="false" customHeight="false" outlineLevel="0" collapsed="false">
      <c r="N249" s="82" t="s">
        <v>2290</v>
      </c>
    </row>
    <row r="250" customFormat="false" ht="15" hidden="false" customHeight="false" outlineLevel="0" collapsed="false">
      <c r="N250" s="82" t="s">
        <v>2291</v>
      </c>
    </row>
    <row r="251" customFormat="false" ht="15" hidden="false" customHeight="false" outlineLevel="0" collapsed="false">
      <c r="N251" s="82" t="s">
        <v>2292</v>
      </c>
    </row>
    <row r="252" customFormat="false" ht="15" hidden="false" customHeight="false" outlineLevel="0" collapsed="false">
      <c r="N252" s="82" t="s">
        <v>2293</v>
      </c>
    </row>
    <row r="253" customFormat="false" ht="15" hidden="false" customHeight="false" outlineLevel="0" collapsed="false">
      <c r="N253" s="82" t="s">
        <v>2294</v>
      </c>
    </row>
    <row r="254" customFormat="false" ht="15" hidden="false" customHeight="false" outlineLevel="0" collapsed="false">
      <c r="N254" s="82" t="s">
        <v>2295</v>
      </c>
    </row>
    <row r="255" customFormat="false" ht="15" hidden="false" customHeight="false" outlineLevel="0" collapsed="false">
      <c r="N255" s="82" t="s">
        <v>2296</v>
      </c>
    </row>
    <row r="256" customFormat="false" ht="15" hidden="false" customHeight="false" outlineLevel="0" collapsed="false">
      <c r="N256" s="82" t="s">
        <v>2297</v>
      </c>
    </row>
    <row r="257" customFormat="false" ht="15" hidden="false" customHeight="false" outlineLevel="0" collapsed="false">
      <c r="N257" s="82" t="s">
        <v>2298</v>
      </c>
    </row>
    <row r="258" customFormat="false" ht="15" hidden="false" customHeight="false" outlineLevel="0" collapsed="false">
      <c r="N258" s="82" t="s">
        <v>2299</v>
      </c>
    </row>
    <row r="259" customFormat="false" ht="15" hidden="false" customHeight="false" outlineLevel="0" collapsed="false">
      <c r="N259" s="82" t="s">
        <v>2300</v>
      </c>
    </row>
    <row r="260" customFormat="false" ht="15" hidden="false" customHeight="false" outlineLevel="0" collapsed="false">
      <c r="N260" s="82" t="s">
        <v>2301</v>
      </c>
    </row>
    <row r="261" customFormat="false" ht="15" hidden="false" customHeight="false" outlineLevel="0" collapsed="false">
      <c r="N261" s="82" t="s">
        <v>2302</v>
      </c>
    </row>
    <row r="262" customFormat="false" ht="15" hidden="false" customHeight="false" outlineLevel="0" collapsed="false">
      <c r="N262" s="82" t="s">
        <v>2303</v>
      </c>
    </row>
    <row r="263" customFormat="false" ht="15" hidden="false" customHeight="false" outlineLevel="0" collapsed="false">
      <c r="N263" s="82" t="s">
        <v>2304</v>
      </c>
    </row>
    <row r="264" customFormat="false" ht="15" hidden="false" customHeight="false" outlineLevel="0" collapsed="false">
      <c r="N264" s="82" t="s">
        <v>2305</v>
      </c>
    </row>
    <row r="265" customFormat="false" ht="15" hidden="false" customHeight="false" outlineLevel="0" collapsed="false">
      <c r="N265" s="82" t="s">
        <v>2306</v>
      </c>
    </row>
    <row r="266" customFormat="false" ht="15" hidden="false" customHeight="false" outlineLevel="0" collapsed="false">
      <c r="N266" s="82" t="s">
        <v>2307</v>
      </c>
    </row>
    <row r="267" customFormat="false" ht="15" hidden="false" customHeight="false" outlineLevel="0" collapsed="false">
      <c r="N267" s="82" t="s">
        <v>2308</v>
      </c>
    </row>
    <row r="268" customFormat="false" ht="15" hidden="false" customHeight="false" outlineLevel="0" collapsed="false">
      <c r="N268" s="82" t="s">
        <v>2309</v>
      </c>
    </row>
    <row r="269" customFormat="false" ht="15" hidden="false" customHeight="false" outlineLevel="0" collapsed="false">
      <c r="N269" s="82" t="s">
        <v>2310</v>
      </c>
    </row>
    <row r="270" customFormat="false" ht="15" hidden="false" customHeight="false" outlineLevel="0" collapsed="false">
      <c r="N270" s="82" t="s">
        <v>2311</v>
      </c>
    </row>
    <row r="271" customFormat="false" ht="15" hidden="false" customHeight="false" outlineLevel="0" collapsed="false">
      <c r="N271" s="82" t="s">
        <v>2312</v>
      </c>
    </row>
    <row r="272" customFormat="false" ht="15" hidden="false" customHeight="false" outlineLevel="0" collapsed="false">
      <c r="N272" s="82" t="s">
        <v>2313</v>
      </c>
    </row>
    <row r="273" customFormat="false" ht="15" hidden="false" customHeight="false" outlineLevel="0" collapsed="false">
      <c r="N273" s="82" t="s">
        <v>2314</v>
      </c>
    </row>
    <row r="274" customFormat="false" ht="15" hidden="false" customHeight="false" outlineLevel="0" collapsed="false">
      <c r="N274" s="82" t="s">
        <v>2315</v>
      </c>
    </row>
    <row r="275" customFormat="false" ht="15" hidden="false" customHeight="false" outlineLevel="0" collapsed="false">
      <c r="N275" s="82" t="s">
        <v>2316</v>
      </c>
    </row>
    <row r="276" customFormat="false" ht="15" hidden="false" customHeight="false" outlineLevel="0" collapsed="false">
      <c r="N276" s="82" t="s">
        <v>2317</v>
      </c>
    </row>
    <row r="277" customFormat="false" ht="15" hidden="false" customHeight="false" outlineLevel="0" collapsed="false">
      <c r="N277" s="82" t="s">
        <v>2318</v>
      </c>
    </row>
    <row r="278" customFormat="false" ht="15" hidden="false" customHeight="false" outlineLevel="0" collapsed="false">
      <c r="N278" s="82" t="s">
        <v>2319</v>
      </c>
    </row>
    <row r="279" customFormat="false" ht="15" hidden="false" customHeight="false" outlineLevel="0" collapsed="false">
      <c r="N279" s="82" t="s">
        <v>2320</v>
      </c>
    </row>
    <row r="280" customFormat="false" ht="15" hidden="false" customHeight="false" outlineLevel="0" collapsed="false">
      <c r="N280" s="82" t="s">
        <v>2321</v>
      </c>
    </row>
    <row r="281" customFormat="false" ht="15" hidden="false" customHeight="false" outlineLevel="0" collapsed="false">
      <c r="N281" s="82" t="s">
        <v>2322</v>
      </c>
    </row>
    <row r="282" customFormat="false" ht="15" hidden="false" customHeight="false" outlineLevel="0" collapsed="false">
      <c r="N282" s="82" t="s">
        <v>2323</v>
      </c>
    </row>
    <row r="283" customFormat="false" ht="15" hidden="false" customHeight="false" outlineLevel="0" collapsed="false">
      <c r="N283" s="82" t="s">
        <v>2324</v>
      </c>
    </row>
    <row r="284" customFormat="false" ht="15" hidden="false" customHeight="false" outlineLevel="0" collapsed="false">
      <c r="N284" s="82" t="s">
        <v>2325</v>
      </c>
    </row>
    <row r="285" customFormat="false" ht="15" hidden="false" customHeight="false" outlineLevel="0" collapsed="false">
      <c r="N285" s="82" t="s">
        <v>2326</v>
      </c>
    </row>
    <row r="286" customFormat="false" ht="15" hidden="false" customHeight="false" outlineLevel="0" collapsed="false">
      <c r="N286" s="82" t="s">
        <v>2327</v>
      </c>
    </row>
    <row r="287" customFormat="false" ht="15" hidden="false" customHeight="false" outlineLevel="0" collapsed="false">
      <c r="N287" s="82" t="s">
        <v>2328</v>
      </c>
    </row>
    <row r="288" customFormat="false" ht="15" hidden="false" customHeight="false" outlineLevel="0" collapsed="false">
      <c r="N288" s="82" t="s">
        <v>2329</v>
      </c>
    </row>
    <row r="289" customFormat="false" ht="15" hidden="false" customHeight="false" outlineLevel="0" collapsed="false">
      <c r="N289" s="82" t="s">
        <v>2330</v>
      </c>
    </row>
    <row r="290" customFormat="false" ht="15" hidden="false" customHeight="false" outlineLevel="0" collapsed="false">
      <c r="N290" s="82" t="s">
        <v>2331</v>
      </c>
    </row>
    <row r="291" customFormat="false" ht="15" hidden="false" customHeight="false" outlineLevel="0" collapsed="false">
      <c r="N291" s="82" t="s">
        <v>2332</v>
      </c>
    </row>
    <row r="292" customFormat="false" ht="15" hidden="false" customHeight="false" outlineLevel="0" collapsed="false">
      <c r="N292" s="82" t="s">
        <v>2333</v>
      </c>
    </row>
    <row r="293" customFormat="false" ht="15" hidden="false" customHeight="false" outlineLevel="0" collapsed="false">
      <c r="N293" s="82" t="s">
        <v>2334</v>
      </c>
    </row>
    <row r="294" customFormat="false" ht="15" hidden="false" customHeight="false" outlineLevel="0" collapsed="false">
      <c r="N294" s="82" t="s">
        <v>2335</v>
      </c>
    </row>
    <row r="295" customFormat="false" ht="15" hidden="false" customHeight="false" outlineLevel="0" collapsed="false">
      <c r="N295" s="82" t="s">
        <v>2336</v>
      </c>
    </row>
    <row r="296" customFormat="false" ht="15" hidden="false" customHeight="false" outlineLevel="0" collapsed="false">
      <c r="N296" s="82" t="s">
        <v>2337</v>
      </c>
    </row>
    <row r="297" customFormat="false" ht="15" hidden="false" customHeight="false" outlineLevel="0" collapsed="false">
      <c r="N297" s="82" t="s">
        <v>2338</v>
      </c>
    </row>
    <row r="298" customFormat="false" ht="15" hidden="false" customHeight="false" outlineLevel="0" collapsed="false">
      <c r="N298" s="82" t="s">
        <v>2339</v>
      </c>
    </row>
    <row r="299" customFormat="false" ht="15" hidden="false" customHeight="false" outlineLevel="0" collapsed="false">
      <c r="N299" s="82" t="s">
        <v>2340</v>
      </c>
    </row>
    <row r="300" customFormat="false" ht="15" hidden="false" customHeight="false" outlineLevel="0" collapsed="false">
      <c r="N300" s="82" t="s">
        <v>2341</v>
      </c>
    </row>
    <row r="301" customFormat="false" ht="15" hidden="false" customHeight="false" outlineLevel="0" collapsed="false">
      <c r="N301" s="82" t="s">
        <v>2342</v>
      </c>
    </row>
    <row r="302" customFormat="false" ht="15" hidden="false" customHeight="false" outlineLevel="0" collapsed="false">
      <c r="N302" s="82" t="s">
        <v>2343</v>
      </c>
    </row>
    <row r="303" customFormat="false" ht="15" hidden="false" customHeight="false" outlineLevel="0" collapsed="false">
      <c r="N303" s="82" t="s">
        <v>2344</v>
      </c>
    </row>
    <row r="304" customFormat="false" ht="15" hidden="false" customHeight="false" outlineLevel="0" collapsed="false">
      <c r="N304" s="82" t="s">
        <v>2345</v>
      </c>
    </row>
    <row r="305" customFormat="false" ht="15" hidden="false" customHeight="false" outlineLevel="0" collapsed="false">
      <c r="N305" s="82" t="s">
        <v>2346</v>
      </c>
    </row>
    <row r="306" customFormat="false" ht="15" hidden="false" customHeight="false" outlineLevel="0" collapsed="false">
      <c r="N306" s="82" t="s">
        <v>2347</v>
      </c>
    </row>
    <row r="307" customFormat="false" ht="15" hidden="false" customHeight="false" outlineLevel="0" collapsed="false">
      <c r="N307" s="82" t="s">
        <v>2348</v>
      </c>
    </row>
    <row r="308" customFormat="false" ht="15" hidden="false" customHeight="false" outlineLevel="0" collapsed="false">
      <c r="N308" s="82" t="s">
        <v>2349</v>
      </c>
    </row>
    <row r="309" customFormat="false" ht="15" hidden="false" customHeight="false" outlineLevel="0" collapsed="false">
      <c r="N309" s="82" t="s">
        <v>2350</v>
      </c>
    </row>
    <row r="310" customFormat="false" ht="15" hidden="false" customHeight="false" outlineLevel="0" collapsed="false">
      <c r="N310" s="82" t="s">
        <v>2351</v>
      </c>
    </row>
    <row r="311" customFormat="false" ht="15" hidden="false" customHeight="false" outlineLevel="0" collapsed="false">
      <c r="N311" s="82" t="s">
        <v>2352</v>
      </c>
    </row>
    <row r="312" customFormat="false" ht="15" hidden="false" customHeight="false" outlineLevel="0" collapsed="false">
      <c r="N312" s="82" t="s">
        <v>2353</v>
      </c>
    </row>
    <row r="313" customFormat="false" ht="15" hidden="false" customHeight="false" outlineLevel="0" collapsed="false">
      <c r="N313" s="82" t="s">
        <v>2354</v>
      </c>
    </row>
    <row r="314" customFormat="false" ht="15" hidden="false" customHeight="false" outlineLevel="0" collapsed="false">
      <c r="N314" s="82" t="s">
        <v>2355</v>
      </c>
    </row>
    <row r="315" customFormat="false" ht="15" hidden="false" customHeight="false" outlineLevel="0" collapsed="false">
      <c r="N315" s="82" t="s">
        <v>2356</v>
      </c>
    </row>
    <row r="316" customFormat="false" ht="15" hidden="false" customHeight="false" outlineLevel="0" collapsed="false">
      <c r="N316" s="82" t="s">
        <v>2357</v>
      </c>
    </row>
    <row r="317" customFormat="false" ht="15" hidden="false" customHeight="false" outlineLevel="0" collapsed="false">
      <c r="N317" s="82" t="s">
        <v>2358</v>
      </c>
    </row>
    <row r="318" customFormat="false" ht="15" hidden="false" customHeight="false" outlineLevel="0" collapsed="false">
      <c r="N318" s="82" t="s">
        <v>2359</v>
      </c>
    </row>
    <row r="319" customFormat="false" ht="15" hidden="false" customHeight="false" outlineLevel="0" collapsed="false">
      <c r="N319" s="82" t="s">
        <v>2360</v>
      </c>
    </row>
    <row r="320" customFormat="false" ht="15" hidden="false" customHeight="false" outlineLevel="0" collapsed="false">
      <c r="N320" s="82" t="s">
        <v>2361</v>
      </c>
    </row>
    <row r="321" customFormat="false" ht="15" hidden="false" customHeight="false" outlineLevel="0" collapsed="false">
      <c r="N321" s="82" t="s">
        <v>2362</v>
      </c>
    </row>
    <row r="322" customFormat="false" ht="15" hidden="false" customHeight="false" outlineLevel="0" collapsed="false">
      <c r="N322" s="82" t="s">
        <v>2363</v>
      </c>
    </row>
    <row r="323" customFormat="false" ht="15" hidden="false" customHeight="false" outlineLevel="0" collapsed="false">
      <c r="N323" s="82" t="s">
        <v>2364</v>
      </c>
    </row>
    <row r="324" customFormat="false" ht="15" hidden="false" customHeight="false" outlineLevel="0" collapsed="false">
      <c r="N324" s="82" t="s">
        <v>2365</v>
      </c>
    </row>
    <row r="325" customFormat="false" ht="15" hidden="false" customHeight="false" outlineLevel="0" collapsed="false">
      <c r="N325" s="82" t="s">
        <v>2366</v>
      </c>
    </row>
    <row r="326" customFormat="false" ht="15" hidden="false" customHeight="false" outlineLevel="0" collapsed="false">
      <c r="N326" s="82" t="s">
        <v>2367</v>
      </c>
    </row>
    <row r="327" customFormat="false" ht="15" hidden="false" customHeight="false" outlineLevel="0" collapsed="false">
      <c r="N327" s="82" t="s">
        <v>2368</v>
      </c>
    </row>
    <row r="328" customFormat="false" ht="15" hidden="false" customHeight="false" outlineLevel="0" collapsed="false">
      <c r="N328" s="82" t="s">
        <v>2369</v>
      </c>
    </row>
    <row r="329" customFormat="false" ht="15" hidden="false" customHeight="false" outlineLevel="0" collapsed="false">
      <c r="N329" s="82" t="s">
        <v>2370</v>
      </c>
    </row>
    <row r="330" customFormat="false" ht="15" hidden="false" customHeight="false" outlineLevel="0" collapsed="false">
      <c r="N330" s="82" t="s">
        <v>2371</v>
      </c>
    </row>
    <row r="331" customFormat="false" ht="15" hidden="false" customHeight="false" outlineLevel="0" collapsed="false">
      <c r="N331" s="82" t="s">
        <v>2372</v>
      </c>
    </row>
    <row r="332" customFormat="false" ht="15" hidden="false" customHeight="false" outlineLevel="0" collapsed="false">
      <c r="N332" s="82" t="s">
        <v>2373</v>
      </c>
    </row>
    <row r="333" customFormat="false" ht="15" hidden="false" customHeight="false" outlineLevel="0" collapsed="false">
      <c r="N333" s="82" t="s">
        <v>2374</v>
      </c>
    </row>
    <row r="334" customFormat="false" ht="15" hidden="false" customHeight="false" outlineLevel="0" collapsed="false">
      <c r="N334" s="82" t="s">
        <v>2375</v>
      </c>
    </row>
    <row r="335" customFormat="false" ht="15" hidden="false" customHeight="false" outlineLevel="0" collapsed="false">
      <c r="N335" s="82" t="s">
        <v>2376</v>
      </c>
    </row>
    <row r="336" customFormat="false" ht="15" hidden="false" customHeight="false" outlineLevel="0" collapsed="false">
      <c r="N336" s="82" t="s">
        <v>2377</v>
      </c>
    </row>
    <row r="337" customFormat="false" ht="15" hidden="false" customHeight="false" outlineLevel="0" collapsed="false">
      <c r="N337" s="82" t="s">
        <v>2378</v>
      </c>
    </row>
    <row r="338" customFormat="false" ht="15" hidden="false" customHeight="false" outlineLevel="0" collapsed="false">
      <c r="N338" s="82" t="s">
        <v>2379</v>
      </c>
    </row>
    <row r="339" customFormat="false" ht="15" hidden="false" customHeight="false" outlineLevel="0" collapsed="false">
      <c r="N339" s="82" t="s">
        <v>2380</v>
      </c>
    </row>
    <row r="340" customFormat="false" ht="15" hidden="false" customHeight="false" outlineLevel="0" collapsed="false">
      <c r="N340" s="82" t="s">
        <v>2381</v>
      </c>
    </row>
    <row r="341" customFormat="false" ht="15" hidden="false" customHeight="false" outlineLevel="0" collapsed="false">
      <c r="N341" s="82" t="s">
        <v>2382</v>
      </c>
    </row>
    <row r="342" customFormat="false" ht="15" hidden="false" customHeight="false" outlineLevel="0" collapsed="false">
      <c r="N342" s="82" t="s">
        <v>2383</v>
      </c>
    </row>
    <row r="343" customFormat="false" ht="15" hidden="false" customHeight="false" outlineLevel="0" collapsed="false">
      <c r="N343" s="82" t="s">
        <v>2384</v>
      </c>
    </row>
    <row r="344" customFormat="false" ht="15" hidden="false" customHeight="false" outlineLevel="0" collapsed="false">
      <c r="N344" s="82" t="s">
        <v>2385</v>
      </c>
    </row>
    <row r="345" customFormat="false" ht="15" hidden="false" customHeight="false" outlineLevel="0" collapsed="false">
      <c r="N345" s="82" t="s">
        <v>2386</v>
      </c>
    </row>
    <row r="346" customFormat="false" ht="15" hidden="false" customHeight="false" outlineLevel="0" collapsed="false">
      <c r="N346" s="82" t="s">
        <v>2387</v>
      </c>
    </row>
    <row r="347" customFormat="false" ht="15" hidden="false" customHeight="false" outlineLevel="0" collapsed="false">
      <c r="N347" s="82" t="s">
        <v>2388</v>
      </c>
    </row>
    <row r="348" customFormat="false" ht="15" hidden="false" customHeight="false" outlineLevel="0" collapsed="false">
      <c r="N348" s="82" t="s">
        <v>2389</v>
      </c>
    </row>
    <row r="349" customFormat="false" ht="15" hidden="false" customHeight="false" outlineLevel="0" collapsed="false">
      <c r="N349" s="82" t="s">
        <v>2390</v>
      </c>
    </row>
    <row r="350" customFormat="false" ht="15" hidden="false" customHeight="false" outlineLevel="0" collapsed="false">
      <c r="N350" s="82" t="s">
        <v>2391</v>
      </c>
    </row>
    <row r="351" customFormat="false" ht="15" hidden="false" customHeight="false" outlineLevel="0" collapsed="false">
      <c r="N351" s="82" t="s">
        <v>2392</v>
      </c>
    </row>
    <row r="352" customFormat="false" ht="15" hidden="false" customHeight="false" outlineLevel="0" collapsed="false">
      <c r="N352" s="82" t="s">
        <v>2393</v>
      </c>
    </row>
    <row r="353" customFormat="false" ht="15" hidden="false" customHeight="false" outlineLevel="0" collapsed="false">
      <c r="N353" s="82" t="s">
        <v>2394</v>
      </c>
    </row>
    <row r="354" customFormat="false" ht="15" hidden="false" customHeight="false" outlineLevel="0" collapsed="false">
      <c r="N354" s="82" t="s">
        <v>2395</v>
      </c>
    </row>
    <row r="355" customFormat="false" ht="15" hidden="false" customHeight="false" outlineLevel="0" collapsed="false">
      <c r="N355" s="82" t="s">
        <v>2396</v>
      </c>
    </row>
    <row r="356" customFormat="false" ht="15" hidden="false" customHeight="false" outlineLevel="0" collapsed="false">
      <c r="N356" s="82" t="s">
        <v>2397</v>
      </c>
    </row>
    <row r="357" customFormat="false" ht="15" hidden="false" customHeight="false" outlineLevel="0" collapsed="false">
      <c r="N357" s="82" t="s">
        <v>2398</v>
      </c>
    </row>
    <row r="358" customFormat="false" ht="15" hidden="false" customHeight="false" outlineLevel="0" collapsed="false">
      <c r="N358" s="82" t="s">
        <v>2399</v>
      </c>
    </row>
    <row r="359" customFormat="false" ht="15" hidden="false" customHeight="false" outlineLevel="0" collapsed="false">
      <c r="N359" s="82" t="s">
        <v>2400</v>
      </c>
    </row>
    <row r="360" customFormat="false" ht="15" hidden="false" customHeight="false" outlineLevel="0" collapsed="false">
      <c r="N360" s="82" t="s">
        <v>2401</v>
      </c>
    </row>
    <row r="361" customFormat="false" ht="15" hidden="false" customHeight="false" outlineLevel="0" collapsed="false">
      <c r="N361" s="82" t="s">
        <v>2402</v>
      </c>
    </row>
    <row r="362" customFormat="false" ht="15" hidden="false" customHeight="false" outlineLevel="0" collapsed="false">
      <c r="N362" s="82" t="s">
        <v>2403</v>
      </c>
    </row>
    <row r="363" customFormat="false" ht="15" hidden="false" customHeight="false" outlineLevel="0" collapsed="false">
      <c r="N363" s="82" t="s">
        <v>2404</v>
      </c>
    </row>
    <row r="364" customFormat="false" ht="15" hidden="false" customHeight="false" outlineLevel="0" collapsed="false">
      <c r="N364" s="82" t="s">
        <v>2405</v>
      </c>
    </row>
    <row r="365" customFormat="false" ht="15" hidden="false" customHeight="false" outlineLevel="0" collapsed="false">
      <c r="N365" s="82" t="s">
        <v>2406</v>
      </c>
    </row>
    <row r="366" customFormat="false" ht="15" hidden="false" customHeight="false" outlineLevel="0" collapsed="false">
      <c r="N366" s="82" t="s">
        <v>2407</v>
      </c>
    </row>
    <row r="367" customFormat="false" ht="15" hidden="false" customHeight="false" outlineLevel="0" collapsed="false">
      <c r="N367" s="82" t="s">
        <v>2408</v>
      </c>
    </row>
    <row r="368" customFormat="false" ht="15" hidden="false" customHeight="false" outlineLevel="0" collapsed="false">
      <c r="N368" s="82" t="s">
        <v>2409</v>
      </c>
    </row>
    <row r="369" customFormat="false" ht="15" hidden="false" customHeight="false" outlineLevel="0" collapsed="false">
      <c r="N369" s="82" t="s">
        <v>2410</v>
      </c>
    </row>
    <row r="370" customFormat="false" ht="15" hidden="false" customHeight="false" outlineLevel="0" collapsed="false">
      <c r="N370" s="82" t="s">
        <v>2411</v>
      </c>
    </row>
    <row r="371" customFormat="false" ht="15" hidden="false" customHeight="false" outlineLevel="0" collapsed="false">
      <c r="N371" s="82" t="s">
        <v>2412</v>
      </c>
    </row>
    <row r="372" customFormat="false" ht="15" hidden="false" customHeight="false" outlineLevel="0" collapsed="false">
      <c r="N372" s="82" t="s">
        <v>2413</v>
      </c>
    </row>
    <row r="373" customFormat="false" ht="15" hidden="false" customHeight="false" outlineLevel="0" collapsed="false">
      <c r="N373" s="82" t="s">
        <v>2414</v>
      </c>
    </row>
    <row r="374" customFormat="false" ht="15" hidden="false" customHeight="false" outlineLevel="0" collapsed="false">
      <c r="N374" s="82" t="s">
        <v>2415</v>
      </c>
    </row>
    <row r="375" customFormat="false" ht="15" hidden="false" customHeight="false" outlineLevel="0" collapsed="false">
      <c r="N375" s="82" t="s">
        <v>2416</v>
      </c>
    </row>
    <row r="376" customFormat="false" ht="15" hidden="false" customHeight="false" outlineLevel="0" collapsed="false">
      <c r="N376" s="82" t="s">
        <v>2417</v>
      </c>
    </row>
    <row r="377" customFormat="false" ht="15" hidden="false" customHeight="false" outlineLevel="0" collapsed="false">
      <c r="N377" s="82" t="s">
        <v>2418</v>
      </c>
    </row>
    <row r="378" customFormat="false" ht="15" hidden="false" customHeight="false" outlineLevel="0" collapsed="false">
      <c r="N378" s="82" t="s">
        <v>2419</v>
      </c>
    </row>
    <row r="379" customFormat="false" ht="15" hidden="false" customHeight="false" outlineLevel="0" collapsed="false">
      <c r="N379" s="82" t="s">
        <v>2420</v>
      </c>
    </row>
    <row r="380" customFormat="false" ht="15" hidden="false" customHeight="false" outlineLevel="0" collapsed="false">
      <c r="N380" s="82" t="s">
        <v>2421</v>
      </c>
    </row>
    <row r="381" customFormat="false" ht="15" hidden="false" customHeight="false" outlineLevel="0" collapsed="false">
      <c r="N381" s="82" t="s">
        <v>2422</v>
      </c>
    </row>
    <row r="382" customFormat="false" ht="15" hidden="false" customHeight="false" outlineLevel="0" collapsed="false">
      <c r="N382" s="82" t="s">
        <v>2423</v>
      </c>
    </row>
    <row r="383" customFormat="false" ht="15" hidden="false" customHeight="false" outlineLevel="0" collapsed="false">
      <c r="N383" s="82" t="s">
        <v>2424</v>
      </c>
    </row>
    <row r="384" customFormat="false" ht="15" hidden="false" customHeight="false" outlineLevel="0" collapsed="false">
      <c r="N384" s="82" t="s">
        <v>2425</v>
      </c>
    </row>
    <row r="385" customFormat="false" ht="15" hidden="false" customHeight="false" outlineLevel="0" collapsed="false">
      <c r="N385" s="82" t="s">
        <v>2426</v>
      </c>
    </row>
    <row r="386" customFormat="false" ht="15" hidden="false" customHeight="false" outlineLevel="0" collapsed="false">
      <c r="N386" s="82" t="s">
        <v>2427</v>
      </c>
    </row>
    <row r="387" customFormat="false" ht="15" hidden="false" customHeight="false" outlineLevel="0" collapsed="false">
      <c r="N387" s="82" t="s">
        <v>2428</v>
      </c>
    </row>
    <row r="388" customFormat="false" ht="15" hidden="false" customHeight="false" outlineLevel="0" collapsed="false">
      <c r="N388" s="82" t="s">
        <v>2429</v>
      </c>
    </row>
    <row r="389" customFormat="false" ht="15" hidden="false" customHeight="false" outlineLevel="0" collapsed="false">
      <c r="N389" s="82" t="s">
        <v>2430</v>
      </c>
    </row>
    <row r="390" customFormat="false" ht="15" hidden="false" customHeight="false" outlineLevel="0" collapsed="false">
      <c r="N390" s="82" t="s">
        <v>2431</v>
      </c>
    </row>
    <row r="391" customFormat="false" ht="15" hidden="false" customHeight="false" outlineLevel="0" collapsed="false">
      <c r="N391" s="82" t="s">
        <v>2432</v>
      </c>
    </row>
    <row r="392" customFormat="false" ht="15" hidden="false" customHeight="false" outlineLevel="0" collapsed="false">
      <c r="N392" s="82" t="s">
        <v>2433</v>
      </c>
    </row>
    <row r="393" customFormat="false" ht="15" hidden="false" customHeight="false" outlineLevel="0" collapsed="false">
      <c r="N393" s="82" t="s">
        <v>2434</v>
      </c>
    </row>
    <row r="394" customFormat="false" ht="15" hidden="false" customHeight="false" outlineLevel="0" collapsed="false">
      <c r="N394" s="82" t="s">
        <v>2435</v>
      </c>
    </row>
    <row r="395" customFormat="false" ht="15" hidden="false" customHeight="false" outlineLevel="0" collapsed="false">
      <c r="N395" s="82" t="s">
        <v>2436</v>
      </c>
    </row>
    <row r="396" customFormat="false" ht="15" hidden="false" customHeight="false" outlineLevel="0" collapsed="false">
      <c r="N396" s="82" t="s">
        <v>2437</v>
      </c>
    </row>
    <row r="397" customFormat="false" ht="15" hidden="false" customHeight="false" outlineLevel="0" collapsed="false">
      <c r="N397" s="82" t="s">
        <v>2438</v>
      </c>
    </row>
    <row r="398" customFormat="false" ht="15" hidden="false" customHeight="false" outlineLevel="0" collapsed="false">
      <c r="N398" s="82" t="s">
        <v>2439</v>
      </c>
    </row>
    <row r="399" customFormat="false" ht="15" hidden="false" customHeight="false" outlineLevel="0" collapsed="false">
      <c r="N399" s="82" t="s">
        <v>2440</v>
      </c>
    </row>
    <row r="400" customFormat="false" ht="15" hidden="false" customHeight="false" outlineLevel="0" collapsed="false">
      <c r="N400" s="82" t="s">
        <v>2441</v>
      </c>
    </row>
    <row r="401" customFormat="false" ht="15" hidden="false" customHeight="false" outlineLevel="0" collapsed="false">
      <c r="N401" s="82" t="s">
        <v>2442</v>
      </c>
    </row>
    <row r="402" customFormat="false" ht="15" hidden="false" customHeight="false" outlineLevel="0" collapsed="false">
      <c r="N402" s="82" t="s">
        <v>2443</v>
      </c>
    </row>
    <row r="403" customFormat="false" ht="15" hidden="false" customHeight="false" outlineLevel="0" collapsed="false">
      <c r="N403" s="82" t="s">
        <v>2444</v>
      </c>
    </row>
    <row r="404" customFormat="false" ht="15" hidden="false" customHeight="false" outlineLevel="0" collapsed="false">
      <c r="N404" s="82" t="s">
        <v>2445</v>
      </c>
    </row>
    <row r="405" customFormat="false" ht="15" hidden="false" customHeight="false" outlineLevel="0" collapsed="false">
      <c r="N405" s="82" t="s">
        <v>2446</v>
      </c>
    </row>
    <row r="406" customFormat="false" ht="15" hidden="false" customHeight="false" outlineLevel="0" collapsed="false">
      <c r="N406" s="82" t="s">
        <v>2447</v>
      </c>
    </row>
    <row r="407" customFormat="false" ht="15" hidden="false" customHeight="false" outlineLevel="0" collapsed="false">
      <c r="N407" s="82" t="s">
        <v>2448</v>
      </c>
    </row>
    <row r="408" customFormat="false" ht="15" hidden="false" customHeight="false" outlineLevel="0" collapsed="false">
      <c r="N408" s="82" t="s">
        <v>2449</v>
      </c>
    </row>
    <row r="409" customFormat="false" ht="15" hidden="false" customHeight="false" outlineLevel="0" collapsed="false">
      <c r="N409" s="82" t="s">
        <v>2450</v>
      </c>
    </row>
    <row r="410" customFormat="false" ht="15" hidden="false" customHeight="false" outlineLevel="0" collapsed="false">
      <c r="N410" s="82" t="s">
        <v>2451</v>
      </c>
    </row>
    <row r="411" customFormat="false" ht="15" hidden="false" customHeight="false" outlineLevel="0" collapsed="false">
      <c r="N411" s="82" t="s">
        <v>2452</v>
      </c>
    </row>
    <row r="412" customFormat="false" ht="15" hidden="false" customHeight="false" outlineLevel="0" collapsed="false">
      <c r="N412" s="82" t="s">
        <v>2453</v>
      </c>
    </row>
    <row r="413" customFormat="false" ht="15" hidden="false" customHeight="false" outlineLevel="0" collapsed="false">
      <c r="N413" s="82" t="s">
        <v>2454</v>
      </c>
    </row>
    <row r="414" customFormat="false" ht="15" hidden="false" customHeight="false" outlineLevel="0" collapsed="false">
      <c r="N414" s="82" t="s">
        <v>2455</v>
      </c>
    </row>
    <row r="415" customFormat="false" ht="15" hidden="false" customHeight="false" outlineLevel="0" collapsed="false">
      <c r="N415" s="82" t="s">
        <v>2456</v>
      </c>
    </row>
    <row r="416" customFormat="false" ht="15" hidden="false" customHeight="false" outlineLevel="0" collapsed="false">
      <c r="N416" s="82" t="s">
        <v>2457</v>
      </c>
    </row>
    <row r="417" customFormat="false" ht="15" hidden="false" customHeight="false" outlineLevel="0" collapsed="false">
      <c r="N417" s="82" t="s">
        <v>2458</v>
      </c>
    </row>
    <row r="418" customFormat="false" ht="15" hidden="false" customHeight="false" outlineLevel="0" collapsed="false">
      <c r="N418" s="82" t="s">
        <v>2459</v>
      </c>
    </row>
    <row r="419" customFormat="false" ht="15" hidden="false" customHeight="false" outlineLevel="0" collapsed="false">
      <c r="N419" s="82" t="s">
        <v>2460</v>
      </c>
    </row>
    <row r="420" customFormat="false" ht="15" hidden="false" customHeight="false" outlineLevel="0" collapsed="false">
      <c r="N420" s="82" t="s">
        <v>2461</v>
      </c>
    </row>
    <row r="421" customFormat="false" ht="15" hidden="false" customHeight="false" outlineLevel="0" collapsed="false">
      <c r="N421" s="82" t="s">
        <v>2462</v>
      </c>
    </row>
    <row r="422" customFormat="false" ht="15" hidden="false" customHeight="false" outlineLevel="0" collapsed="false">
      <c r="N422" s="82" t="s">
        <v>2463</v>
      </c>
    </row>
    <row r="423" customFormat="false" ht="15" hidden="false" customHeight="false" outlineLevel="0" collapsed="false">
      <c r="N423" s="82" t="s">
        <v>2464</v>
      </c>
    </row>
    <row r="424" customFormat="false" ht="15" hidden="false" customHeight="false" outlineLevel="0" collapsed="false">
      <c r="N424" s="82" t="s">
        <v>2465</v>
      </c>
    </row>
    <row r="425" customFormat="false" ht="15" hidden="false" customHeight="false" outlineLevel="0" collapsed="false">
      <c r="N425" s="82" t="s">
        <v>2466</v>
      </c>
    </row>
    <row r="426" customFormat="false" ht="15" hidden="false" customHeight="false" outlineLevel="0" collapsed="false">
      <c r="N426" s="82" t="s">
        <v>2467</v>
      </c>
    </row>
    <row r="427" customFormat="false" ht="15" hidden="false" customHeight="false" outlineLevel="0" collapsed="false">
      <c r="N427" s="82" t="s">
        <v>2468</v>
      </c>
    </row>
    <row r="428" customFormat="false" ht="15" hidden="false" customHeight="false" outlineLevel="0" collapsed="false">
      <c r="N428" s="82" t="s">
        <v>2469</v>
      </c>
    </row>
    <row r="429" customFormat="false" ht="15" hidden="false" customHeight="false" outlineLevel="0" collapsed="false">
      <c r="N429" s="82" t="s">
        <v>2470</v>
      </c>
    </row>
    <row r="430" customFormat="false" ht="15" hidden="false" customHeight="false" outlineLevel="0" collapsed="false">
      <c r="N430" s="82" t="s">
        <v>2471</v>
      </c>
    </row>
    <row r="431" customFormat="false" ht="15" hidden="false" customHeight="false" outlineLevel="0" collapsed="false">
      <c r="N431" s="82" t="s">
        <v>2472</v>
      </c>
    </row>
    <row r="432" customFormat="false" ht="15" hidden="false" customHeight="false" outlineLevel="0" collapsed="false">
      <c r="N432" s="82" t="s">
        <v>2473</v>
      </c>
    </row>
    <row r="433" customFormat="false" ht="15" hidden="false" customHeight="false" outlineLevel="0" collapsed="false">
      <c r="N433" s="82" t="s">
        <v>2474</v>
      </c>
    </row>
    <row r="434" customFormat="false" ht="15" hidden="false" customHeight="false" outlineLevel="0" collapsed="false">
      <c r="N434" s="82" t="s">
        <v>2475</v>
      </c>
    </row>
    <row r="435" customFormat="false" ht="15" hidden="false" customHeight="false" outlineLevel="0" collapsed="false">
      <c r="N435" s="82" t="s">
        <v>2476</v>
      </c>
    </row>
    <row r="436" customFormat="false" ht="15" hidden="false" customHeight="false" outlineLevel="0" collapsed="false">
      <c r="N436" s="82" t="s">
        <v>2477</v>
      </c>
    </row>
    <row r="437" customFormat="false" ht="15" hidden="false" customHeight="false" outlineLevel="0" collapsed="false">
      <c r="N437" s="82" t="s">
        <v>2478</v>
      </c>
    </row>
    <row r="438" customFormat="false" ht="15" hidden="false" customHeight="false" outlineLevel="0" collapsed="false">
      <c r="N438" s="82" t="s">
        <v>2479</v>
      </c>
    </row>
    <row r="439" customFormat="false" ht="15" hidden="false" customHeight="false" outlineLevel="0" collapsed="false">
      <c r="N439" s="82" t="s">
        <v>2480</v>
      </c>
    </row>
    <row r="440" customFormat="false" ht="15" hidden="false" customHeight="false" outlineLevel="0" collapsed="false">
      <c r="N440" s="82" t="s">
        <v>2481</v>
      </c>
    </row>
    <row r="441" customFormat="false" ht="15" hidden="false" customHeight="false" outlineLevel="0" collapsed="false">
      <c r="N441" s="82" t="s">
        <v>2482</v>
      </c>
    </row>
    <row r="442" customFormat="false" ht="15" hidden="false" customHeight="false" outlineLevel="0" collapsed="false">
      <c r="N442" s="82" t="s">
        <v>2483</v>
      </c>
    </row>
    <row r="443" customFormat="false" ht="15" hidden="false" customHeight="false" outlineLevel="0" collapsed="false">
      <c r="N443" s="82" t="s">
        <v>2484</v>
      </c>
    </row>
    <row r="444" customFormat="false" ht="15" hidden="false" customHeight="false" outlineLevel="0" collapsed="false">
      <c r="N444" s="82" t="s">
        <v>2485</v>
      </c>
    </row>
    <row r="445" customFormat="false" ht="15" hidden="false" customHeight="false" outlineLevel="0" collapsed="false">
      <c r="N445" s="82" t="s">
        <v>2486</v>
      </c>
    </row>
    <row r="446" customFormat="false" ht="15" hidden="false" customHeight="false" outlineLevel="0" collapsed="false">
      <c r="N446" s="82" t="s">
        <v>2487</v>
      </c>
    </row>
    <row r="447" customFormat="false" ht="15" hidden="false" customHeight="false" outlineLevel="0" collapsed="false">
      <c r="N447" s="82" t="s">
        <v>2488</v>
      </c>
    </row>
    <row r="448" customFormat="false" ht="15" hidden="false" customHeight="false" outlineLevel="0" collapsed="false">
      <c r="N448" s="82" t="s">
        <v>2489</v>
      </c>
    </row>
    <row r="449" customFormat="false" ht="15" hidden="false" customHeight="false" outlineLevel="0" collapsed="false">
      <c r="N449" s="82" t="s">
        <v>2490</v>
      </c>
    </row>
    <row r="450" customFormat="false" ht="15" hidden="false" customHeight="false" outlineLevel="0" collapsed="false">
      <c r="N450" s="82" t="s">
        <v>2491</v>
      </c>
    </row>
    <row r="451" customFormat="false" ht="15" hidden="false" customHeight="false" outlineLevel="0" collapsed="false">
      <c r="N451" s="82" t="s">
        <v>2492</v>
      </c>
    </row>
    <row r="452" customFormat="false" ht="15" hidden="false" customHeight="false" outlineLevel="0" collapsed="false">
      <c r="N452" s="82" t="s">
        <v>2493</v>
      </c>
    </row>
    <row r="453" customFormat="false" ht="15" hidden="false" customHeight="false" outlineLevel="0" collapsed="false">
      <c r="N453" s="82" t="s">
        <v>2494</v>
      </c>
    </row>
    <row r="454" customFormat="false" ht="15" hidden="false" customHeight="false" outlineLevel="0" collapsed="false">
      <c r="N454" s="82" t="s">
        <v>2495</v>
      </c>
    </row>
    <row r="455" customFormat="false" ht="15" hidden="false" customHeight="false" outlineLevel="0" collapsed="false">
      <c r="N455" s="82" t="s">
        <v>2496</v>
      </c>
    </row>
    <row r="456" customFormat="false" ht="15" hidden="false" customHeight="false" outlineLevel="0" collapsed="false">
      <c r="N456" s="82" t="s">
        <v>2497</v>
      </c>
    </row>
    <row r="457" customFormat="false" ht="15" hidden="false" customHeight="false" outlineLevel="0" collapsed="false">
      <c r="N457" s="82" t="s">
        <v>2498</v>
      </c>
    </row>
    <row r="458" customFormat="false" ht="15" hidden="false" customHeight="false" outlineLevel="0" collapsed="false">
      <c r="N458" s="82" t="s">
        <v>2499</v>
      </c>
    </row>
    <row r="459" customFormat="false" ht="15" hidden="false" customHeight="false" outlineLevel="0" collapsed="false">
      <c r="N459" s="82" t="s">
        <v>2500</v>
      </c>
    </row>
    <row r="460" customFormat="false" ht="15" hidden="false" customHeight="false" outlineLevel="0" collapsed="false">
      <c r="N460" s="82" t="s">
        <v>2501</v>
      </c>
    </row>
    <row r="461" customFormat="false" ht="15" hidden="false" customHeight="false" outlineLevel="0" collapsed="false">
      <c r="N461" s="82" t="s">
        <v>2502</v>
      </c>
    </row>
    <row r="462" customFormat="false" ht="15" hidden="false" customHeight="false" outlineLevel="0" collapsed="false">
      <c r="N462" s="82" t="s">
        <v>2503</v>
      </c>
    </row>
    <row r="463" customFormat="false" ht="15" hidden="false" customHeight="false" outlineLevel="0" collapsed="false">
      <c r="N463" s="82" t="s">
        <v>2504</v>
      </c>
    </row>
    <row r="464" customFormat="false" ht="15" hidden="false" customHeight="false" outlineLevel="0" collapsed="false">
      <c r="N464" s="82" t="s">
        <v>2505</v>
      </c>
    </row>
    <row r="465" customFormat="false" ht="15" hidden="false" customHeight="false" outlineLevel="0" collapsed="false">
      <c r="N465" s="82" t="s">
        <v>2506</v>
      </c>
    </row>
    <row r="466" customFormat="false" ht="15" hidden="false" customHeight="false" outlineLevel="0" collapsed="false">
      <c r="N466" s="82" t="s">
        <v>2507</v>
      </c>
    </row>
    <row r="467" customFormat="false" ht="15" hidden="false" customHeight="false" outlineLevel="0" collapsed="false">
      <c r="N467" s="82" t="s">
        <v>2508</v>
      </c>
    </row>
    <row r="468" customFormat="false" ht="15" hidden="false" customHeight="false" outlineLevel="0" collapsed="false">
      <c r="N468" s="82" t="s">
        <v>2509</v>
      </c>
    </row>
    <row r="469" customFormat="false" ht="15" hidden="false" customHeight="false" outlineLevel="0" collapsed="false">
      <c r="N469" s="82" t="s">
        <v>2510</v>
      </c>
    </row>
    <row r="470" customFormat="false" ht="15" hidden="false" customHeight="false" outlineLevel="0" collapsed="false">
      <c r="N470" s="82" t="s">
        <v>2511</v>
      </c>
    </row>
    <row r="471" customFormat="false" ht="15" hidden="false" customHeight="false" outlineLevel="0" collapsed="false">
      <c r="N471" s="82" t="s">
        <v>2512</v>
      </c>
    </row>
    <row r="472" customFormat="false" ht="15" hidden="false" customHeight="false" outlineLevel="0" collapsed="false">
      <c r="N472" s="82" t="s">
        <v>2513</v>
      </c>
    </row>
    <row r="473" customFormat="false" ht="15" hidden="false" customHeight="false" outlineLevel="0" collapsed="false">
      <c r="N473" s="82" t="s">
        <v>2514</v>
      </c>
    </row>
    <row r="474" customFormat="false" ht="15" hidden="false" customHeight="false" outlineLevel="0" collapsed="false">
      <c r="N474" s="82" t="s">
        <v>2515</v>
      </c>
    </row>
    <row r="475" customFormat="false" ht="15" hidden="false" customHeight="false" outlineLevel="0" collapsed="false">
      <c r="N475" s="82" t="s">
        <v>2516</v>
      </c>
    </row>
    <row r="476" customFormat="false" ht="15" hidden="false" customHeight="false" outlineLevel="0" collapsed="false">
      <c r="N476" s="82" t="s">
        <v>2517</v>
      </c>
    </row>
    <row r="477" customFormat="false" ht="15" hidden="false" customHeight="false" outlineLevel="0" collapsed="false">
      <c r="N477" s="82" t="s">
        <v>2518</v>
      </c>
    </row>
    <row r="478" customFormat="false" ht="15" hidden="false" customHeight="false" outlineLevel="0" collapsed="false">
      <c r="N478" s="82" t="s">
        <v>2519</v>
      </c>
    </row>
    <row r="479" customFormat="false" ht="15" hidden="false" customHeight="false" outlineLevel="0" collapsed="false">
      <c r="N479" s="82" t="s">
        <v>2520</v>
      </c>
    </row>
    <row r="480" customFormat="false" ht="15" hidden="false" customHeight="false" outlineLevel="0" collapsed="false">
      <c r="N480" s="82" t="s">
        <v>2521</v>
      </c>
    </row>
    <row r="481" customFormat="false" ht="15" hidden="false" customHeight="false" outlineLevel="0" collapsed="false">
      <c r="N481" s="82" t="s">
        <v>2522</v>
      </c>
    </row>
    <row r="482" customFormat="false" ht="15" hidden="false" customHeight="false" outlineLevel="0" collapsed="false">
      <c r="N482" s="82" t="s">
        <v>2523</v>
      </c>
    </row>
    <row r="483" customFormat="false" ht="15" hidden="false" customHeight="false" outlineLevel="0" collapsed="false">
      <c r="N483" s="82" t="s">
        <v>2524</v>
      </c>
    </row>
    <row r="484" customFormat="false" ht="15" hidden="false" customHeight="false" outlineLevel="0" collapsed="false">
      <c r="N484" s="82" t="s">
        <v>2525</v>
      </c>
    </row>
    <row r="485" customFormat="false" ht="15" hidden="false" customHeight="false" outlineLevel="0" collapsed="false">
      <c r="N485" s="82" t="s">
        <v>2526</v>
      </c>
    </row>
    <row r="486" customFormat="false" ht="15" hidden="false" customHeight="false" outlineLevel="0" collapsed="false">
      <c r="N486" s="82" t="s">
        <v>2527</v>
      </c>
    </row>
    <row r="487" customFormat="false" ht="15" hidden="false" customHeight="false" outlineLevel="0" collapsed="false">
      <c r="N487" s="82" t="s">
        <v>2528</v>
      </c>
    </row>
    <row r="488" customFormat="false" ht="15" hidden="false" customHeight="false" outlineLevel="0" collapsed="false">
      <c r="N488" s="82" t="s">
        <v>2529</v>
      </c>
    </row>
    <row r="489" customFormat="false" ht="15" hidden="false" customHeight="false" outlineLevel="0" collapsed="false">
      <c r="N489" s="82" t="s">
        <v>2530</v>
      </c>
    </row>
    <row r="490" customFormat="false" ht="15" hidden="false" customHeight="false" outlineLevel="0" collapsed="false">
      <c r="N490" s="82" t="s">
        <v>2531</v>
      </c>
    </row>
    <row r="491" customFormat="false" ht="15" hidden="false" customHeight="false" outlineLevel="0" collapsed="false">
      <c r="N491" s="82" t="s">
        <v>2532</v>
      </c>
    </row>
    <row r="492" customFormat="false" ht="15" hidden="false" customHeight="false" outlineLevel="0" collapsed="false">
      <c r="N492" s="82" t="s">
        <v>2533</v>
      </c>
    </row>
    <row r="493" customFormat="false" ht="15" hidden="false" customHeight="false" outlineLevel="0" collapsed="false">
      <c r="N493" s="82" t="s">
        <v>2534</v>
      </c>
    </row>
    <row r="494" customFormat="false" ht="15" hidden="false" customHeight="false" outlineLevel="0" collapsed="false">
      <c r="N494" s="82" t="s">
        <v>2535</v>
      </c>
    </row>
    <row r="495" customFormat="false" ht="15" hidden="false" customHeight="false" outlineLevel="0" collapsed="false">
      <c r="N495" s="82" t="s">
        <v>2536</v>
      </c>
    </row>
    <row r="496" customFormat="false" ht="15" hidden="false" customHeight="false" outlineLevel="0" collapsed="false">
      <c r="N496" s="82" t="s">
        <v>2537</v>
      </c>
    </row>
    <row r="497" customFormat="false" ht="15" hidden="false" customHeight="false" outlineLevel="0" collapsed="false">
      <c r="N497" s="82" t="s">
        <v>2538</v>
      </c>
    </row>
    <row r="498" customFormat="false" ht="15" hidden="false" customHeight="false" outlineLevel="0" collapsed="false">
      <c r="N498" s="82" t="s">
        <v>2539</v>
      </c>
    </row>
    <row r="499" customFormat="false" ht="15" hidden="false" customHeight="false" outlineLevel="0" collapsed="false">
      <c r="N499" s="82" t="s">
        <v>2540</v>
      </c>
    </row>
    <row r="500" customFormat="false" ht="15" hidden="false" customHeight="false" outlineLevel="0" collapsed="false">
      <c r="N500" s="82" t="s">
        <v>2541</v>
      </c>
    </row>
    <row r="501" customFormat="false" ht="15" hidden="false" customHeight="false" outlineLevel="0" collapsed="false">
      <c r="N501" s="82" t="s">
        <v>2542</v>
      </c>
    </row>
    <row r="502" customFormat="false" ht="15" hidden="false" customHeight="false" outlineLevel="0" collapsed="false">
      <c r="N502" s="82" t="s">
        <v>2543</v>
      </c>
    </row>
    <row r="503" customFormat="false" ht="15" hidden="false" customHeight="false" outlineLevel="0" collapsed="false">
      <c r="N503" s="82" t="s">
        <v>2544</v>
      </c>
    </row>
    <row r="504" customFormat="false" ht="15" hidden="false" customHeight="false" outlineLevel="0" collapsed="false">
      <c r="N504" s="82" t="s">
        <v>2545</v>
      </c>
    </row>
    <row r="505" customFormat="false" ht="15" hidden="false" customHeight="false" outlineLevel="0" collapsed="false">
      <c r="N505" s="82" t="s">
        <v>2546</v>
      </c>
    </row>
    <row r="506" customFormat="false" ht="15" hidden="false" customHeight="false" outlineLevel="0" collapsed="false">
      <c r="N506" s="82" t="s">
        <v>2547</v>
      </c>
    </row>
    <row r="507" customFormat="false" ht="15" hidden="false" customHeight="false" outlineLevel="0" collapsed="false">
      <c r="N507" s="82" t="s">
        <v>2548</v>
      </c>
    </row>
    <row r="508" customFormat="false" ht="15" hidden="false" customHeight="false" outlineLevel="0" collapsed="false">
      <c r="N508" s="82" t="s">
        <v>2549</v>
      </c>
    </row>
    <row r="509" customFormat="false" ht="15" hidden="false" customHeight="false" outlineLevel="0" collapsed="false">
      <c r="N509" s="82" t="s">
        <v>2550</v>
      </c>
    </row>
    <row r="510" customFormat="false" ht="15" hidden="false" customHeight="false" outlineLevel="0" collapsed="false">
      <c r="N510" s="82" t="s">
        <v>2551</v>
      </c>
    </row>
    <row r="511" customFormat="false" ht="15" hidden="false" customHeight="false" outlineLevel="0" collapsed="false">
      <c r="N511" s="82" t="s">
        <v>2552</v>
      </c>
    </row>
    <row r="512" customFormat="false" ht="15" hidden="false" customHeight="false" outlineLevel="0" collapsed="false">
      <c r="N512" s="82" t="s">
        <v>2553</v>
      </c>
    </row>
    <row r="513" customFormat="false" ht="15" hidden="false" customHeight="false" outlineLevel="0" collapsed="false">
      <c r="N513" s="82" t="s">
        <v>2554</v>
      </c>
    </row>
    <row r="514" customFormat="false" ht="15" hidden="false" customHeight="false" outlineLevel="0" collapsed="false">
      <c r="N514" s="82" t="s">
        <v>2555</v>
      </c>
    </row>
    <row r="515" customFormat="false" ht="15" hidden="false" customHeight="false" outlineLevel="0" collapsed="false">
      <c r="N515" s="82" t="s">
        <v>2556</v>
      </c>
    </row>
    <row r="516" customFormat="false" ht="15" hidden="false" customHeight="false" outlineLevel="0" collapsed="false">
      <c r="N516" s="82" t="s">
        <v>2557</v>
      </c>
    </row>
    <row r="517" customFormat="false" ht="15" hidden="false" customHeight="false" outlineLevel="0" collapsed="false">
      <c r="N517" s="82" t="s">
        <v>2558</v>
      </c>
    </row>
    <row r="518" customFormat="false" ht="15" hidden="false" customHeight="false" outlineLevel="0" collapsed="false">
      <c r="N518" s="82" t="s">
        <v>2559</v>
      </c>
    </row>
    <row r="519" customFormat="false" ht="15" hidden="false" customHeight="false" outlineLevel="0" collapsed="false">
      <c r="N519" s="82" t="s">
        <v>2560</v>
      </c>
    </row>
    <row r="520" customFormat="false" ht="15" hidden="false" customHeight="false" outlineLevel="0" collapsed="false">
      <c r="N520" s="82" t="s">
        <v>2561</v>
      </c>
    </row>
    <row r="521" customFormat="false" ht="15" hidden="false" customHeight="false" outlineLevel="0" collapsed="false">
      <c r="N521" s="82" t="s">
        <v>2562</v>
      </c>
    </row>
    <row r="522" customFormat="false" ht="15" hidden="false" customHeight="false" outlineLevel="0" collapsed="false">
      <c r="N522" s="82" t="s">
        <v>2563</v>
      </c>
    </row>
    <row r="523" customFormat="false" ht="15" hidden="false" customHeight="false" outlineLevel="0" collapsed="false">
      <c r="N523" s="82" t="s">
        <v>2564</v>
      </c>
    </row>
    <row r="524" customFormat="false" ht="15" hidden="false" customHeight="false" outlineLevel="0" collapsed="false">
      <c r="N524" s="82" t="s">
        <v>2565</v>
      </c>
    </row>
    <row r="525" customFormat="false" ht="15" hidden="false" customHeight="false" outlineLevel="0" collapsed="false">
      <c r="N525" s="82" t="s">
        <v>2566</v>
      </c>
    </row>
    <row r="526" customFormat="false" ht="15" hidden="false" customHeight="false" outlineLevel="0" collapsed="false">
      <c r="N526" s="82" t="s">
        <v>2567</v>
      </c>
    </row>
    <row r="527" customFormat="false" ht="15" hidden="false" customHeight="false" outlineLevel="0" collapsed="false">
      <c r="N527" s="82" t="s">
        <v>2568</v>
      </c>
    </row>
    <row r="528" customFormat="false" ht="15" hidden="false" customHeight="false" outlineLevel="0" collapsed="false">
      <c r="N528" s="82" t="s">
        <v>2569</v>
      </c>
    </row>
    <row r="529" customFormat="false" ht="15" hidden="false" customHeight="false" outlineLevel="0" collapsed="false">
      <c r="N529" s="82" t="s">
        <v>2570</v>
      </c>
    </row>
    <row r="530" customFormat="false" ht="15" hidden="false" customHeight="false" outlineLevel="0" collapsed="false">
      <c r="N530" s="82" t="s">
        <v>2571</v>
      </c>
    </row>
    <row r="531" customFormat="false" ht="15" hidden="false" customHeight="false" outlineLevel="0" collapsed="false">
      <c r="N531" s="82" t="s">
        <v>2572</v>
      </c>
    </row>
    <row r="532" customFormat="false" ht="15" hidden="false" customHeight="false" outlineLevel="0" collapsed="false">
      <c r="N532" s="82" t="s">
        <v>2573</v>
      </c>
    </row>
    <row r="533" customFormat="false" ht="15" hidden="false" customHeight="false" outlineLevel="0" collapsed="false">
      <c r="N533" s="82" t="s">
        <v>2574</v>
      </c>
    </row>
    <row r="534" customFormat="false" ht="15" hidden="false" customHeight="false" outlineLevel="0" collapsed="false">
      <c r="N534" s="82" t="s">
        <v>2575</v>
      </c>
    </row>
    <row r="535" customFormat="false" ht="15" hidden="false" customHeight="false" outlineLevel="0" collapsed="false">
      <c r="N535" s="82" t="s">
        <v>2576</v>
      </c>
    </row>
    <row r="536" customFormat="false" ht="15" hidden="false" customHeight="false" outlineLevel="0" collapsed="false">
      <c r="N536" s="82" t="s">
        <v>2577</v>
      </c>
    </row>
    <row r="537" customFormat="false" ht="15" hidden="false" customHeight="false" outlineLevel="0" collapsed="false">
      <c r="N537" s="82" t="s">
        <v>2578</v>
      </c>
    </row>
    <row r="538" customFormat="false" ht="15" hidden="false" customHeight="false" outlineLevel="0" collapsed="false">
      <c r="N538" s="82" t="s">
        <v>2579</v>
      </c>
    </row>
    <row r="539" customFormat="false" ht="15" hidden="false" customHeight="false" outlineLevel="0" collapsed="false">
      <c r="N539" s="82" t="s">
        <v>2580</v>
      </c>
    </row>
    <row r="540" customFormat="false" ht="15" hidden="false" customHeight="false" outlineLevel="0" collapsed="false">
      <c r="N540" s="82" t="s">
        <v>2581</v>
      </c>
    </row>
    <row r="541" customFormat="false" ht="15" hidden="false" customHeight="false" outlineLevel="0" collapsed="false">
      <c r="N541" s="82" t="s">
        <v>2582</v>
      </c>
    </row>
    <row r="542" customFormat="false" ht="15" hidden="false" customHeight="false" outlineLevel="0" collapsed="false">
      <c r="N542" s="82" t="s">
        <v>2583</v>
      </c>
    </row>
    <row r="543" customFormat="false" ht="15" hidden="false" customHeight="false" outlineLevel="0" collapsed="false">
      <c r="N543" s="82" t="s">
        <v>2584</v>
      </c>
    </row>
    <row r="544" customFormat="false" ht="15" hidden="false" customHeight="false" outlineLevel="0" collapsed="false">
      <c r="N544" s="82" t="s">
        <v>2585</v>
      </c>
    </row>
    <row r="545" customFormat="false" ht="15" hidden="false" customHeight="false" outlineLevel="0" collapsed="false">
      <c r="N545" s="82" t="s">
        <v>2586</v>
      </c>
    </row>
    <row r="546" customFormat="false" ht="15" hidden="false" customHeight="false" outlineLevel="0" collapsed="false">
      <c r="N546" s="82" t="s">
        <v>2587</v>
      </c>
    </row>
    <row r="547" customFormat="false" ht="15" hidden="false" customHeight="false" outlineLevel="0" collapsed="false">
      <c r="N547" s="82" t="s">
        <v>2588</v>
      </c>
    </row>
    <row r="548" customFormat="false" ht="15" hidden="false" customHeight="false" outlineLevel="0" collapsed="false">
      <c r="N548" s="82" t="s">
        <v>2589</v>
      </c>
    </row>
    <row r="549" customFormat="false" ht="15" hidden="false" customHeight="false" outlineLevel="0" collapsed="false">
      <c r="N549" s="82" t="s">
        <v>2590</v>
      </c>
    </row>
    <row r="550" customFormat="false" ht="15" hidden="false" customHeight="false" outlineLevel="0" collapsed="false">
      <c r="N550" s="82" t="s">
        <v>2591</v>
      </c>
    </row>
    <row r="551" customFormat="false" ht="15" hidden="false" customHeight="false" outlineLevel="0" collapsed="false">
      <c r="N551" s="82" t="s">
        <v>2592</v>
      </c>
    </row>
    <row r="552" customFormat="false" ht="15" hidden="false" customHeight="false" outlineLevel="0" collapsed="false">
      <c r="N552" s="82" t="s">
        <v>2593</v>
      </c>
    </row>
    <row r="553" customFormat="false" ht="15" hidden="false" customHeight="false" outlineLevel="0" collapsed="false">
      <c r="N553" s="82" t="s">
        <v>2594</v>
      </c>
    </row>
    <row r="554" customFormat="false" ht="15" hidden="false" customHeight="false" outlineLevel="0" collapsed="false">
      <c r="N554" s="82" t="s">
        <v>2595</v>
      </c>
    </row>
    <row r="555" customFormat="false" ht="15" hidden="false" customHeight="false" outlineLevel="0" collapsed="false">
      <c r="N555" s="82" t="s">
        <v>2596</v>
      </c>
    </row>
    <row r="556" customFormat="false" ht="15" hidden="false" customHeight="false" outlineLevel="0" collapsed="false">
      <c r="N556" s="82" t="s">
        <v>2597</v>
      </c>
    </row>
    <row r="557" customFormat="false" ht="15" hidden="false" customHeight="false" outlineLevel="0" collapsed="false">
      <c r="N557" s="82" t="s">
        <v>2598</v>
      </c>
    </row>
    <row r="558" customFormat="false" ht="15" hidden="false" customHeight="false" outlineLevel="0" collapsed="false">
      <c r="N558" s="82" t="s">
        <v>2599</v>
      </c>
    </row>
    <row r="559" customFormat="false" ht="15" hidden="false" customHeight="false" outlineLevel="0" collapsed="false">
      <c r="N559" s="82" t="s">
        <v>2600</v>
      </c>
    </row>
    <row r="560" customFormat="false" ht="15" hidden="false" customHeight="false" outlineLevel="0" collapsed="false">
      <c r="N560" s="82" t="s">
        <v>2601</v>
      </c>
    </row>
    <row r="561" customFormat="false" ht="15" hidden="false" customHeight="false" outlineLevel="0" collapsed="false">
      <c r="N561" s="82" t="s">
        <v>2602</v>
      </c>
    </row>
    <row r="562" customFormat="false" ht="15" hidden="false" customHeight="false" outlineLevel="0" collapsed="false">
      <c r="N562" s="82" t="s">
        <v>2603</v>
      </c>
    </row>
    <row r="563" customFormat="false" ht="15" hidden="false" customHeight="false" outlineLevel="0" collapsed="false">
      <c r="N563" s="82" t="s">
        <v>2604</v>
      </c>
    </row>
    <row r="564" customFormat="false" ht="15" hidden="false" customHeight="false" outlineLevel="0" collapsed="false">
      <c r="N564" s="82" t="s">
        <v>2605</v>
      </c>
    </row>
    <row r="565" customFormat="false" ht="15" hidden="false" customHeight="false" outlineLevel="0" collapsed="false">
      <c r="N565" s="82" t="s">
        <v>2606</v>
      </c>
    </row>
    <row r="566" customFormat="false" ht="15" hidden="false" customHeight="false" outlineLevel="0" collapsed="false">
      <c r="N566" s="82" t="s">
        <v>2607</v>
      </c>
    </row>
    <row r="567" customFormat="false" ht="15" hidden="false" customHeight="false" outlineLevel="0" collapsed="false">
      <c r="N567" s="82" t="s">
        <v>2608</v>
      </c>
    </row>
    <row r="568" customFormat="false" ht="15" hidden="false" customHeight="false" outlineLevel="0" collapsed="false">
      <c r="N568" s="82" t="s">
        <v>2609</v>
      </c>
    </row>
    <row r="569" customFormat="false" ht="15" hidden="false" customHeight="false" outlineLevel="0" collapsed="false">
      <c r="N569" s="82" t="s">
        <v>2610</v>
      </c>
    </row>
    <row r="570" customFormat="false" ht="15" hidden="false" customHeight="false" outlineLevel="0" collapsed="false">
      <c r="N570" s="82" t="s">
        <v>2611</v>
      </c>
    </row>
    <row r="571" customFormat="false" ht="15" hidden="false" customHeight="false" outlineLevel="0" collapsed="false">
      <c r="N571" s="82" t="s">
        <v>2612</v>
      </c>
    </row>
    <row r="572" customFormat="false" ht="15" hidden="false" customHeight="false" outlineLevel="0" collapsed="false">
      <c r="N572" s="82" t="s">
        <v>2613</v>
      </c>
    </row>
    <row r="573" customFormat="false" ht="15" hidden="false" customHeight="false" outlineLevel="0" collapsed="false">
      <c r="N573" s="82" t="s">
        <v>2614</v>
      </c>
    </row>
    <row r="574" customFormat="false" ht="15" hidden="false" customHeight="false" outlineLevel="0" collapsed="false">
      <c r="N574" s="82" t="s">
        <v>2615</v>
      </c>
    </row>
    <row r="575" customFormat="false" ht="15" hidden="false" customHeight="false" outlineLevel="0" collapsed="false">
      <c r="N575" s="82" t="s">
        <v>2616</v>
      </c>
    </row>
    <row r="576" customFormat="false" ht="15" hidden="false" customHeight="false" outlineLevel="0" collapsed="false">
      <c r="N576" s="82" t="s">
        <v>2617</v>
      </c>
    </row>
    <row r="577" customFormat="false" ht="15" hidden="false" customHeight="false" outlineLevel="0" collapsed="false">
      <c r="N577" s="82" t="s">
        <v>2618</v>
      </c>
    </row>
    <row r="578" customFormat="false" ht="15" hidden="false" customHeight="false" outlineLevel="0" collapsed="false">
      <c r="N578" s="82" t="s">
        <v>2619</v>
      </c>
    </row>
    <row r="579" customFormat="false" ht="15" hidden="false" customHeight="false" outlineLevel="0" collapsed="false">
      <c r="N579" s="82" t="s">
        <v>2620</v>
      </c>
    </row>
    <row r="580" customFormat="false" ht="15" hidden="false" customHeight="false" outlineLevel="0" collapsed="false">
      <c r="N580" s="82" t="s">
        <v>2621</v>
      </c>
    </row>
    <row r="581" customFormat="false" ht="15" hidden="false" customHeight="false" outlineLevel="0" collapsed="false">
      <c r="N581" s="82" t="s">
        <v>2622</v>
      </c>
    </row>
    <row r="582" customFormat="false" ht="15" hidden="false" customHeight="false" outlineLevel="0" collapsed="false">
      <c r="N582" s="82" t="s">
        <v>2623</v>
      </c>
    </row>
    <row r="583" customFormat="false" ht="15" hidden="false" customHeight="false" outlineLevel="0" collapsed="false">
      <c r="N583" s="82" t="s">
        <v>2624</v>
      </c>
    </row>
    <row r="584" customFormat="false" ht="15" hidden="false" customHeight="false" outlineLevel="0" collapsed="false">
      <c r="N584" s="82" t="s">
        <v>2625</v>
      </c>
    </row>
    <row r="585" customFormat="false" ht="15" hidden="false" customHeight="false" outlineLevel="0" collapsed="false">
      <c r="N585" s="82" t="s">
        <v>2626</v>
      </c>
    </row>
    <row r="586" customFormat="false" ht="15" hidden="false" customHeight="false" outlineLevel="0" collapsed="false">
      <c r="N586" s="82" t="s">
        <v>2627</v>
      </c>
    </row>
    <row r="587" customFormat="false" ht="15" hidden="false" customHeight="false" outlineLevel="0" collapsed="false">
      <c r="N587" s="82" t="s">
        <v>2628</v>
      </c>
    </row>
    <row r="588" customFormat="false" ht="15" hidden="false" customHeight="false" outlineLevel="0" collapsed="false">
      <c r="N588" s="82" t="s">
        <v>2629</v>
      </c>
    </row>
    <row r="589" customFormat="false" ht="15" hidden="false" customHeight="false" outlineLevel="0" collapsed="false">
      <c r="N589" s="82" t="s">
        <v>2630</v>
      </c>
    </row>
    <row r="590" customFormat="false" ht="15" hidden="false" customHeight="false" outlineLevel="0" collapsed="false">
      <c r="N590" s="82" t="s">
        <v>2631</v>
      </c>
    </row>
    <row r="591" customFormat="false" ht="15" hidden="false" customHeight="false" outlineLevel="0" collapsed="false">
      <c r="N591" s="82" t="s">
        <v>2632</v>
      </c>
    </row>
    <row r="592" customFormat="false" ht="15" hidden="false" customHeight="false" outlineLevel="0" collapsed="false">
      <c r="N592" s="82" t="s">
        <v>2633</v>
      </c>
    </row>
    <row r="593" customFormat="false" ht="15" hidden="false" customHeight="false" outlineLevel="0" collapsed="false">
      <c r="N593" s="82" t="s">
        <v>2634</v>
      </c>
    </row>
    <row r="594" customFormat="false" ht="15" hidden="false" customHeight="false" outlineLevel="0" collapsed="false">
      <c r="N594" s="82" t="s">
        <v>2635</v>
      </c>
    </row>
    <row r="595" customFormat="false" ht="15" hidden="false" customHeight="false" outlineLevel="0" collapsed="false">
      <c r="N595" s="82" t="s">
        <v>2636</v>
      </c>
    </row>
    <row r="596" customFormat="false" ht="15" hidden="false" customHeight="false" outlineLevel="0" collapsed="false">
      <c r="N596" s="82" t="s">
        <v>2637</v>
      </c>
    </row>
    <row r="597" customFormat="false" ht="15" hidden="false" customHeight="false" outlineLevel="0" collapsed="false">
      <c r="N597" s="82" t="s">
        <v>2638</v>
      </c>
    </row>
    <row r="598" customFormat="false" ht="15" hidden="false" customHeight="false" outlineLevel="0" collapsed="false">
      <c r="N598" s="82" t="s">
        <v>2639</v>
      </c>
    </row>
    <row r="599" customFormat="false" ht="15" hidden="false" customHeight="false" outlineLevel="0" collapsed="false">
      <c r="N599" s="82" t="s">
        <v>2640</v>
      </c>
    </row>
    <row r="600" customFormat="false" ht="15" hidden="false" customHeight="false" outlineLevel="0" collapsed="false">
      <c r="N600" s="82" t="s">
        <v>2641</v>
      </c>
    </row>
    <row r="601" customFormat="false" ht="15" hidden="false" customHeight="false" outlineLevel="0" collapsed="false">
      <c r="N601" s="82" t="s">
        <v>2642</v>
      </c>
    </row>
    <row r="602" customFormat="false" ht="15" hidden="false" customHeight="false" outlineLevel="0" collapsed="false">
      <c r="N602" s="82" t="s">
        <v>2643</v>
      </c>
    </row>
    <row r="603" customFormat="false" ht="15" hidden="false" customHeight="false" outlineLevel="0" collapsed="false">
      <c r="N603" s="82" t="s">
        <v>2644</v>
      </c>
    </row>
    <row r="604" customFormat="false" ht="15" hidden="false" customHeight="false" outlineLevel="0" collapsed="false">
      <c r="N604" s="82" t="s">
        <v>2645</v>
      </c>
    </row>
    <row r="605" customFormat="false" ht="15" hidden="false" customHeight="false" outlineLevel="0" collapsed="false">
      <c r="N605" s="82" t="s">
        <v>2646</v>
      </c>
    </row>
    <row r="606" customFormat="false" ht="15" hidden="false" customHeight="false" outlineLevel="0" collapsed="false">
      <c r="N606" s="82" t="s">
        <v>2647</v>
      </c>
    </row>
    <row r="607" customFormat="false" ht="15" hidden="false" customHeight="false" outlineLevel="0" collapsed="false">
      <c r="N607" s="82" t="s">
        <v>2648</v>
      </c>
    </row>
    <row r="608" customFormat="false" ht="15" hidden="false" customHeight="false" outlineLevel="0" collapsed="false">
      <c r="N608" s="82" t="s">
        <v>2649</v>
      </c>
    </row>
    <row r="609" customFormat="false" ht="15" hidden="false" customHeight="false" outlineLevel="0" collapsed="false">
      <c r="N609" s="82" t="s">
        <v>2650</v>
      </c>
    </row>
    <row r="610" customFormat="false" ht="15" hidden="false" customHeight="false" outlineLevel="0" collapsed="false">
      <c r="N610" s="82" t="s">
        <v>2651</v>
      </c>
    </row>
    <row r="611" customFormat="false" ht="15" hidden="false" customHeight="false" outlineLevel="0" collapsed="false">
      <c r="N611" s="82" t="s">
        <v>2652</v>
      </c>
    </row>
    <row r="612" customFormat="false" ht="15" hidden="false" customHeight="false" outlineLevel="0" collapsed="false">
      <c r="N612" s="82" t="s">
        <v>2653</v>
      </c>
    </row>
    <row r="613" customFormat="false" ht="15" hidden="false" customHeight="false" outlineLevel="0" collapsed="false">
      <c r="N613" s="82" t="s">
        <v>2654</v>
      </c>
    </row>
    <row r="614" customFormat="false" ht="15" hidden="false" customHeight="false" outlineLevel="0" collapsed="false">
      <c r="N614" s="82" t="s">
        <v>2655</v>
      </c>
    </row>
    <row r="615" customFormat="false" ht="15" hidden="false" customHeight="false" outlineLevel="0" collapsed="false">
      <c r="N615" s="82" t="s">
        <v>2656</v>
      </c>
    </row>
    <row r="616" customFormat="false" ht="15" hidden="false" customHeight="false" outlineLevel="0" collapsed="false">
      <c r="N616" s="82" t="s">
        <v>2657</v>
      </c>
    </row>
    <row r="617" customFormat="false" ht="15" hidden="false" customHeight="false" outlineLevel="0" collapsed="false">
      <c r="N617" s="82" t="s">
        <v>2658</v>
      </c>
    </row>
    <row r="618" customFormat="false" ht="15" hidden="false" customHeight="false" outlineLevel="0" collapsed="false">
      <c r="N618" s="82" t="s">
        <v>2659</v>
      </c>
    </row>
    <row r="619" customFormat="false" ht="15" hidden="false" customHeight="false" outlineLevel="0" collapsed="false">
      <c r="N619" s="82" t="s">
        <v>2660</v>
      </c>
    </row>
    <row r="620" customFormat="false" ht="15" hidden="false" customHeight="false" outlineLevel="0" collapsed="false">
      <c r="N620" s="82" t="s">
        <v>2661</v>
      </c>
    </row>
    <row r="621" customFormat="false" ht="15" hidden="false" customHeight="false" outlineLevel="0" collapsed="false">
      <c r="N621" s="82" t="s">
        <v>2662</v>
      </c>
    </row>
    <row r="622" customFormat="false" ht="15" hidden="false" customHeight="false" outlineLevel="0" collapsed="false">
      <c r="N622" s="82" t="s">
        <v>2663</v>
      </c>
    </row>
    <row r="623" customFormat="false" ht="15" hidden="false" customHeight="false" outlineLevel="0" collapsed="false">
      <c r="N623" s="82" t="s">
        <v>2664</v>
      </c>
    </row>
    <row r="624" customFormat="false" ht="15" hidden="false" customHeight="false" outlineLevel="0" collapsed="false">
      <c r="N624" s="82" t="s">
        <v>2665</v>
      </c>
    </row>
    <row r="625" customFormat="false" ht="15" hidden="false" customHeight="false" outlineLevel="0" collapsed="false">
      <c r="N625" s="82" t="s">
        <v>2666</v>
      </c>
    </row>
    <row r="626" customFormat="false" ht="15" hidden="false" customHeight="false" outlineLevel="0" collapsed="false">
      <c r="N626" s="82" t="s">
        <v>2667</v>
      </c>
    </row>
    <row r="627" customFormat="false" ht="15" hidden="false" customHeight="false" outlineLevel="0" collapsed="false">
      <c r="N627" s="82" t="s">
        <v>2668</v>
      </c>
    </row>
    <row r="628" customFormat="false" ht="15" hidden="false" customHeight="false" outlineLevel="0" collapsed="false">
      <c r="N628" s="82" t="s">
        <v>2669</v>
      </c>
    </row>
    <row r="629" customFormat="false" ht="15" hidden="false" customHeight="false" outlineLevel="0" collapsed="false">
      <c r="N629" s="82" t="s">
        <v>2670</v>
      </c>
    </row>
    <row r="630" customFormat="false" ht="15" hidden="false" customHeight="false" outlineLevel="0" collapsed="false">
      <c r="N630" s="82" t="s">
        <v>2671</v>
      </c>
    </row>
    <row r="631" customFormat="false" ht="15" hidden="false" customHeight="false" outlineLevel="0" collapsed="false">
      <c r="N631" s="82" t="s">
        <v>2672</v>
      </c>
    </row>
    <row r="632" customFormat="false" ht="15" hidden="false" customHeight="false" outlineLevel="0" collapsed="false">
      <c r="N632" s="82" t="s">
        <v>2673</v>
      </c>
    </row>
    <row r="633" customFormat="false" ht="15" hidden="false" customHeight="false" outlineLevel="0" collapsed="false">
      <c r="N633" s="82" t="s">
        <v>2674</v>
      </c>
    </row>
    <row r="634" customFormat="false" ht="15" hidden="false" customHeight="false" outlineLevel="0" collapsed="false">
      <c r="N634" s="82" t="s">
        <v>2675</v>
      </c>
    </row>
    <row r="635" customFormat="false" ht="15" hidden="false" customHeight="false" outlineLevel="0" collapsed="false">
      <c r="N635" s="82" t="s">
        <v>2676</v>
      </c>
    </row>
    <row r="636" customFormat="false" ht="15" hidden="false" customHeight="false" outlineLevel="0" collapsed="false">
      <c r="N636" s="82" t="s">
        <v>2677</v>
      </c>
    </row>
    <row r="637" customFormat="false" ht="15" hidden="false" customHeight="false" outlineLevel="0" collapsed="false">
      <c r="N637" s="82" t="s">
        <v>2678</v>
      </c>
    </row>
    <row r="638" customFormat="false" ht="15" hidden="false" customHeight="false" outlineLevel="0" collapsed="false">
      <c r="N638" s="82" t="s">
        <v>2679</v>
      </c>
    </row>
    <row r="639" customFormat="false" ht="15" hidden="false" customHeight="false" outlineLevel="0" collapsed="false">
      <c r="N639" s="82" t="s">
        <v>2680</v>
      </c>
    </row>
    <row r="640" customFormat="false" ht="15" hidden="false" customHeight="false" outlineLevel="0" collapsed="false">
      <c r="N640" s="82" t="s">
        <v>2681</v>
      </c>
    </row>
    <row r="641" customFormat="false" ht="15" hidden="false" customHeight="false" outlineLevel="0" collapsed="false">
      <c r="N641" s="82" t="s">
        <v>2682</v>
      </c>
    </row>
    <row r="642" customFormat="false" ht="15" hidden="false" customHeight="false" outlineLevel="0" collapsed="false">
      <c r="N642" s="82" t="s">
        <v>2683</v>
      </c>
    </row>
    <row r="643" customFormat="false" ht="15" hidden="false" customHeight="false" outlineLevel="0" collapsed="false">
      <c r="N643" s="82" t="s">
        <v>2684</v>
      </c>
    </row>
    <row r="644" customFormat="false" ht="15" hidden="false" customHeight="false" outlineLevel="0" collapsed="false">
      <c r="N644" s="82" t="s">
        <v>2685</v>
      </c>
    </row>
    <row r="645" customFormat="false" ht="15" hidden="false" customHeight="false" outlineLevel="0" collapsed="false">
      <c r="N645" s="82" t="s">
        <v>2686</v>
      </c>
    </row>
    <row r="646" customFormat="false" ht="15" hidden="false" customHeight="false" outlineLevel="0" collapsed="false">
      <c r="N646" s="82" t="s">
        <v>2687</v>
      </c>
    </row>
    <row r="647" customFormat="false" ht="15" hidden="false" customHeight="false" outlineLevel="0" collapsed="false">
      <c r="N647" s="82" t="s">
        <v>2688</v>
      </c>
    </row>
    <row r="648" customFormat="false" ht="15" hidden="false" customHeight="false" outlineLevel="0" collapsed="false">
      <c r="N648" s="82" t="s">
        <v>2689</v>
      </c>
    </row>
    <row r="649" customFormat="false" ht="15" hidden="false" customHeight="false" outlineLevel="0" collapsed="false">
      <c r="N649" s="82" t="s">
        <v>2690</v>
      </c>
    </row>
    <row r="650" customFormat="false" ht="15" hidden="false" customHeight="false" outlineLevel="0" collapsed="false">
      <c r="N650" s="82" t="s">
        <v>2691</v>
      </c>
    </row>
    <row r="651" customFormat="false" ht="15" hidden="false" customHeight="false" outlineLevel="0" collapsed="false">
      <c r="N651" s="82" t="s">
        <v>2692</v>
      </c>
    </row>
    <row r="652" customFormat="false" ht="15" hidden="false" customHeight="false" outlineLevel="0" collapsed="false">
      <c r="N652" s="82" t="s">
        <v>2693</v>
      </c>
    </row>
    <row r="653" customFormat="false" ht="15" hidden="false" customHeight="false" outlineLevel="0" collapsed="false">
      <c r="N653" s="82" t="s">
        <v>2694</v>
      </c>
    </row>
    <row r="654" customFormat="false" ht="15" hidden="false" customHeight="false" outlineLevel="0" collapsed="false">
      <c r="N654" s="82" t="s">
        <v>2695</v>
      </c>
    </row>
    <row r="655" customFormat="false" ht="15" hidden="false" customHeight="false" outlineLevel="0" collapsed="false">
      <c r="N655" s="82" t="s">
        <v>2696</v>
      </c>
    </row>
    <row r="656" customFormat="false" ht="15" hidden="false" customHeight="false" outlineLevel="0" collapsed="false">
      <c r="N656" s="82" t="s">
        <v>2697</v>
      </c>
    </row>
    <row r="657" customFormat="false" ht="15" hidden="false" customHeight="false" outlineLevel="0" collapsed="false">
      <c r="N657" s="82" t="s">
        <v>2698</v>
      </c>
    </row>
    <row r="658" customFormat="false" ht="15" hidden="false" customHeight="false" outlineLevel="0" collapsed="false">
      <c r="N658" s="82" t="s">
        <v>2699</v>
      </c>
    </row>
    <row r="659" customFormat="false" ht="15" hidden="false" customHeight="false" outlineLevel="0" collapsed="false">
      <c r="N659" s="82" t="s">
        <v>2700</v>
      </c>
    </row>
    <row r="660" customFormat="false" ht="15" hidden="false" customHeight="false" outlineLevel="0" collapsed="false">
      <c r="N660" s="82" t="s">
        <v>2701</v>
      </c>
    </row>
    <row r="661" customFormat="false" ht="15" hidden="false" customHeight="false" outlineLevel="0" collapsed="false">
      <c r="N661" s="82" t="s">
        <v>2702</v>
      </c>
    </row>
    <row r="662" customFormat="false" ht="15" hidden="false" customHeight="false" outlineLevel="0" collapsed="false">
      <c r="N662" s="82" t="s">
        <v>2703</v>
      </c>
    </row>
    <row r="663" customFormat="false" ht="15" hidden="false" customHeight="false" outlineLevel="0" collapsed="false">
      <c r="N663" s="82" t="s">
        <v>2704</v>
      </c>
    </row>
    <row r="664" customFormat="false" ht="15" hidden="false" customHeight="false" outlineLevel="0" collapsed="false">
      <c r="N664" s="82" t="s">
        <v>2705</v>
      </c>
    </row>
    <row r="665" customFormat="false" ht="15" hidden="false" customHeight="false" outlineLevel="0" collapsed="false">
      <c r="N665" s="82" t="s">
        <v>2706</v>
      </c>
    </row>
    <row r="666" customFormat="false" ht="15" hidden="false" customHeight="false" outlineLevel="0" collapsed="false">
      <c r="N666" s="82" t="s">
        <v>2707</v>
      </c>
    </row>
    <row r="667" customFormat="false" ht="15" hidden="false" customHeight="false" outlineLevel="0" collapsed="false">
      <c r="N667" s="82" t="s">
        <v>2708</v>
      </c>
    </row>
    <row r="668" customFormat="false" ht="15" hidden="false" customHeight="false" outlineLevel="0" collapsed="false">
      <c r="N668" s="82" t="s">
        <v>2709</v>
      </c>
    </row>
    <row r="669" customFormat="false" ht="15" hidden="false" customHeight="false" outlineLevel="0" collapsed="false">
      <c r="N669" s="82" t="s">
        <v>2710</v>
      </c>
    </row>
    <row r="670" customFormat="false" ht="15" hidden="false" customHeight="false" outlineLevel="0" collapsed="false">
      <c r="N670" s="82" t="s">
        <v>2711</v>
      </c>
    </row>
    <row r="671" customFormat="false" ht="15" hidden="false" customHeight="false" outlineLevel="0" collapsed="false">
      <c r="N671" s="82" t="s">
        <v>2712</v>
      </c>
    </row>
    <row r="672" customFormat="false" ht="15" hidden="false" customHeight="false" outlineLevel="0" collapsed="false">
      <c r="N672" s="82" t="s">
        <v>2713</v>
      </c>
    </row>
    <row r="673" customFormat="false" ht="15" hidden="false" customHeight="false" outlineLevel="0" collapsed="false">
      <c r="N673" s="82" t="s">
        <v>2714</v>
      </c>
    </row>
    <row r="674" customFormat="false" ht="15" hidden="false" customHeight="false" outlineLevel="0" collapsed="false">
      <c r="N674" s="82" t="s">
        <v>2715</v>
      </c>
    </row>
    <row r="675" customFormat="false" ht="15" hidden="false" customHeight="false" outlineLevel="0" collapsed="false">
      <c r="N675" s="82" t="s">
        <v>2716</v>
      </c>
    </row>
    <row r="676" customFormat="false" ht="15" hidden="false" customHeight="false" outlineLevel="0" collapsed="false">
      <c r="N676" s="82" t="s">
        <v>2717</v>
      </c>
    </row>
    <row r="677" customFormat="false" ht="15" hidden="false" customHeight="false" outlineLevel="0" collapsed="false">
      <c r="N677" s="82" t="s">
        <v>2718</v>
      </c>
    </row>
    <row r="678" customFormat="false" ht="15" hidden="false" customHeight="false" outlineLevel="0" collapsed="false">
      <c r="N678" s="82" t="s">
        <v>2719</v>
      </c>
    </row>
    <row r="679" customFormat="false" ht="15" hidden="false" customHeight="false" outlineLevel="0" collapsed="false">
      <c r="N679" s="82" t="s">
        <v>2720</v>
      </c>
    </row>
    <row r="680" customFormat="false" ht="15" hidden="false" customHeight="false" outlineLevel="0" collapsed="false">
      <c r="N680" s="82" t="s">
        <v>2721</v>
      </c>
    </row>
    <row r="681" customFormat="false" ht="15" hidden="false" customHeight="false" outlineLevel="0" collapsed="false">
      <c r="N681" s="82" t="s">
        <v>2722</v>
      </c>
    </row>
    <row r="682" customFormat="false" ht="15" hidden="false" customHeight="false" outlineLevel="0" collapsed="false">
      <c r="N682" s="82" t="s">
        <v>2723</v>
      </c>
    </row>
    <row r="683" customFormat="false" ht="15" hidden="false" customHeight="false" outlineLevel="0" collapsed="false">
      <c r="N683" s="82" t="s">
        <v>2724</v>
      </c>
    </row>
    <row r="684" customFormat="false" ht="15" hidden="false" customHeight="false" outlineLevel="0" collapsed="false">
      <c r="N684" s="82" t="s">
        <v>2725</v>
      </c>
    </row>
    <row r="685" customFormat="false" ht="15" hidden="false" customHeight="false" outlineLevel="0" collapsed="false">
      <c r="N685" s="82" t="s">
        <v>2726</v>
      </c>
    </row>
    <row r="686" customFormat="false" ht="15" hidden="false" customHeight="false" outlineLevel="0" collapsed="false">
      <c r="N686" s="82" t="s">
        <v>2727</v>
      </c>
    </row>
    <row r="687" customFormat="false" ht="15" hidden="false" customHeight="false" outlineLevel="0" collapsed="false">
      <c r="N687" s="82" t="s">
        <v>2728</v>
      </c>
    </row>
    <row r="688" customFormat="false" ht="15" hidden="false" customHeight="false" outlineLevel="0" collapsed="false">
      <c r="N688" s="82" t="s">
        <v>2729</v>
      </c>
    </row>
    <row r="689" customFormat="false" ht="15" hidden="false" customHeight="false" outlineLevel="0" collapsed="false">
      <c r="N689" s="82" t="s">
        <v>2730</v>
      </c>
    </row>
    <row r="690" customFormat="false" ht="15" hidden="false" customHeight="false" outlineLevel="0" collapsed="false">
      <c r="N690" s="82" t="s">
        <v>2731</v>
      </c>
    </row>
    <row r="691" customFormat="false" ht="15" hidden="false" customHeight="false" outlineLevel="0" collapsed="false">
      <c r="N691" s="82" t="s">
        <v>2732</v>
      </c>
    </row>
    <row r="692" customFormat="false" ht="15" hidden="false" customHeight="false" outlineLevel="0" collapsed="false">
      <c r="N692" s="82" t="s">
        <v>2733</v>
      </c>
    </row>
    <row r="693" customFormat="false" ht="15" hidden="false" customHeight="false" outlineLevel="0" collapsed="false">
      <c r="N693" s="82" t="s">
        <v>2734</v>
      </c>
    </row>
    <row r="694" customFormat="false" ht="15" hidden="false" customHeight="false" outlineLevel="0" collapsed="false">
      <c r="N694" s="82" t="s">
        <v>2735</v>
      </c>
    </row>
    <row r="695" customFormat="false" ht="15" hidden="false" customHeight="false" outlineLevel="0" collapsed="false">
      <c r="N695" s="82" t="s">
        <v>2736</v>
      </c>
    </row>
    <row r="696" customFormat="false" ht="15" hidden="false" customHeight="false" outlineLevel="0" collapsed="false">
      <c r="N696" s="82" t="s">
        <v>2737</v>
      </c>
    </row>
    <row r="697" customFormat="false" ht="15" hidden="false" customHeight="false" outlineLevel="0" collapsed="false">
      <c r="N697" s="82" t="s">
        <v>2738</v>
      </c>
    </row>
    <row r="698" customFormat="false" ht="15" hidden="false" customHeight="false" outlineLevel="0" collapsed="false">
      <c r="N698" s="82" t="s">
        <v>2739</v>
      </c>
    </row>
    <row r="699" customFormat="false" ht="15" hidden="false" customHeight="false" outlineLevel="0" collapsed="false">
      <c r="N699" s="82" t="s">
        <v>2740</v>
      </c>
    </row>
    <row r="700" customFormat="false" ht="15" hidden="false" customHeight="false" outlineLevel="0" collapsed="false">
      <c r="N700" s="82" t="s">
        <v>2741</v>
      </c>
    </row>
    <row r="701" customFormat="false" ht="15" hidden="false" customHeight="false" outlineLevel="0" collapsed="false">
      <c r="N701" s="82" t="s">
        <v>2742</v>
      </c>
    </row>
    <row r="702" customFormat="false" ht="15" hidden="false" customHeight="false" outlineLevel="0" collapsed="false">
      <c r="N702" s="82" t="s">
        <v>2743</v>
      </c>
    </row>
    <row r="703" customFormat="false" ht="15" hidden="false" customHeight="false" outlineLevel="0" collapsed="false">
      <c r="N703" s="82" t="s">
        <v>2744</v>
      </c>
    </row>
    <row r="704" customFormat="false" ht="15" hidden="false" customHeight="false" outlineLevel="0" collapsed="false">
      <c r="N704" s="82" t="s">
        <v>2745</v>
      </c>
    </row>
    <row r="705" customFormat="false" ht="15" hidden="false" customHeight="false" outlineLevel="0" collapsed="false">
      <c r="N705" s="82" t="s">
        <v>2746</v>
      </c>
    </row>
    <row r="706" customFormat="false" ht="15" hidden="false" customHeight="false" outlineLevel="0" collapsed="false">
      <c r="N706" s="82" t="s">
        <v>2747</v>
      </c>
    </row>
    <row r="707" customFormat="false" ht="15" hidden="false" customHeight="false" outlineLevel="0" collapsed="false">
      <c r="N707" s="82" t="s">
        <v>2748</v>
      </c>
    </row>
    <row r="708" customFormat="false" ht="15" hidden="false" customHeight="false" outlineLevel="0" collapsed="false">
      <c r="N708" s="82" t="s">
        <v>2749</v>
      </c>
    </row>
    <row r="709" customFormat="false" ht="15" hidden="false" customHeight="false" outlineLevel="0" collapsed="false">
      <c r="N709" s="82" t="s">
        <v>2750</v>
      </c>
    </row>
    <row r="710" customFormat="false" ht="15" hidden="false" customHeight="false" outlineLevel="0" collapsed="false">
      <c r="N710" s="82" t="s">
        <v>2751</v>
      </c>
    </row>
    <row r="711" customFormat="false" ht="15" hidden="false" customHeight="false" outlineLevel="0" collapsed="false">
      <c r="N711" s="82" t="s">
        <v>2752</v>
      </c>
    </row>
    <row r="712" customFormat="false" ht="15" hidden="false" customHeight="false" outlineLevel="0" collapsed="false">
      <c r="N712" s="82" t="s">
        <v>2753</v>
      </c>
    </row>
    <row r="713" customFormat="false" ht="15" hidden="false" customHeight="false" outlineLevel="0" collapsed="false">
      <c r="N713" s="82" t="s">
        <v>2754</v>
      </c>
    </row>
    <row r="714" customFormat="false" ht="15" hidden="false" customHeight="false" outlineLevel="0" collapsed="false">
      <c r="N714" s="82" t="s">
        <v>2755</v>
      </c>
    </row>
    <row r="715" customFormat="false" ht="15" hidden="false" customHeight="false" outlineLevel="0" collapsed="false">
      <c r="N715" s="82" t="s">
        <v>2756</v>
      </c>
    </row>
    <row r="716" customFormat="false" ht="15" hidden="false" customHeight="false" outlineLevel="0" collapsed="false">
      <c r="N716" s="82" t="s">
        <v>2757</v>
      </c>
    </row>
    <row r="717" customFormat="false" ht="15" hidden="false" customHeight="false" outlineLevel="0" collapsed="false">
      <c r="N717" s="82" t="s">
        <v>2758</v>
      </c>
    </row>
    <row r="718" customFormat="false" ht="15" hidden="false" customHeight="false" outlineLevel="0" collapsed="false">
      <c r="N718" s="82" t="s">
        <v>2759</v>
      </c>
    </row>
    <row r="719" customFormat="false" ht="15" hidden="false" customHeight="false" outlineLevel="0" collapsed="false">
      <c r="N719" s="82" t="s">
        <v>2760</v>
      </c>
    </row>
    <row r="720" customFormat="false" ht="15" hidden="false" customHeight="false" outlineLevel="0" collapsed="false">
      <c r="N720" s="82" t="s">
        <v>2761</v>
      </c>
    </row>
    <row r="721" customFormat="false" ht="15" hidden="false" customHeight="false" outlineLevel="0" collapsed="false">
      <c r="N721" s="82" t="s">
        <v>2762</v>
      </c>
    </row>
    <row r="722" customFormat="false" ht="15" hidden="false" customHeight="false" outlineLevel="0" collapsed="false">
      <c r="N722" s="82" t="s">
        <v>2763</v>
      </c>
    </row>
    <row r="723" customFormat="false" ht="15" hidden="false" customHeight="false" outlineLevel="0" collapsed="false">
      <c r="N723" s="82" t="s">
        <v>2764</v>
      </c>
    </row>
    <row r="724" customFormat="false" ht="15" hidden="false" customHeight="false" outlineLevel="0" collapsed="false">
      <c r="N724" s="82" t="s">
        <v>2765</v>
      </c>
    </row>
    <row r="725" customFormat="false" ht="15" hidden="false" customHeight="false" outlineLevel="0" collapsed="false">
      <c r="N725" s="82" t="s">
        <v>2766</v>
      </c>
    </row>
    <row r="726" customFormat="false" ht="15" hidden="false" customHeight="false" outlineLevel="0" collapsed="false">
      <c r="N726" s="82" t="s">
        <v>2767</v>
      </c>
    </row>
    <row r="727" customFormat="false" ht="15" hidden="false" customHeight="false" outlineLevel="0" collapsed="false">
      <c r="N727" s="82" t="s">
        <v>2768</v>
      </c>
    </row>
    <row r="728" customFormat="false" ht="15" hidden="false" customHeight="false" outlineLevel="0" collapsed="false">
      <c r="N728" s="82" t="s">
        <v>2769</v>
      </c>
    </row>
    <row r="729" customFormat="false" ht="15" hidden="false" customHeight="false" outlineLevel="0" collapsed="false">
      <c r="N729" s="82" t="s">
        <v>2770</v>
      </c>
    </row>
    <row r="730" customFormat="false" ht="15" hidden="false" customHeight="false" outlineLevel="0" collapsed="false">
      <c r="N730" s="82" t="s">
        <v>2771</v>
      </c>
    </row>
    <row r="731" customFormat="false" ht="15" hidden="false" customHeight="false" outlineLevel="0" collapsed="false">
      <c r="N731" s="82" t="s">
        <v>2772</v>
      </c>
    </row>
    <row r="732" customFormat="false" ht="15" hidden="false" customHeight="false" outlineLevel="0" collapsed="false">
      <c r="N732" s="82" t="s">
        <v>2773</v>
      </c>
    </row>
    <row r="733" customFormat="false" ht="15" hidden="false" customHeight="false" outlineLevel="0" collapsed="false">
      <c r="N733" s="82" t="s">
        <v>2774</v>
      </c>
    </row>
    <row r="734" customFormat="false" ht="15" hidden="false" customHeight="false" outlineLevel="0" collapsed="false">
      <c r="N734" s="82" t="s">
        <v>2775</v>
      </c>
    </row>
    <row r="735" customFormat="false" ht="15" hidden="false" customHeight="false" outlineLevel="0" collapsed="false">
      <c r="N735" s="82" t="s">
        <v>2776</v>
      </c>
    </row>
    <row r="736" customFormat="false" ht="15" hidden="false" customHeight="false" outlineLevel="0" collapsed="false">
      <c r="N736" s="82" t="s">
        <v>2777</v>
      </c>
    </row>
    <row r="737" customFormat="false" ht="15" hidden="false" customHeight="false" outlineLevel="0" collapsed="false">
      <c r="N737" s="82" t="s">
        <v>2778</v>
      </c>
    </row>
    <row r="738" customFormat="false" ht="15" hidden="false" customHeight="false" outlineLevel="0" collapsed="false">
      <c r="N738" s="82" t="s">
        <v>2779</v>
      </c>
    </row>
    <row r="739" customFormat="false" ht="15" hidden="false" customHeight="false" outlineLevel="0" collapsed="false">
      <c r="N739" s="82" t="s">
        <v>2780</v>
      </c>
    </row>
    <row r="740" customFormat="false" ht="15" hidden="false" customHeight="false" outlineLevel="0" collapsed="false">
      <c r="N740" s="82" t="s">
        <v>2781</v>
      </c>
    </row>
    <row r="741" customFormat="false" ht="15" hidden="false" customHeight="false" outlineLevel="0" collapsed="false">
      <c r="N741" s="82" t="s">
        <v>2782</v>
      </c>
    </row>
    <row r="742" customFormat="false" ht="15" hidden="false" customHeight="false" outlineLevel="0" collapsed="false">
      <c r="N742" s="82" t="s">
        <v>2783</v>
      </c>
    </row>
    <row r="743" customFormat="false" ht="15" hidden="false" customHeight="false" outlineLevel="0" collapsed="false">
      <c r="N743" s="82" t="s">
        <v>2784</v>
      </c>
    </row>
    <row r="744" customFormat="false" ht="15" hidden="false" customHeight="false" outlineLevel="0" collapsed="false">
      <c r="N744" s="82" t="s">
        <v>2785</v>
      </c>
    </row>
    <row r="745" customFormat="false" ht="15" hidden="false" customHeight="false" outlineLevel="0" collapsed="false">
      <c r="N745" s="82" t="s">
        <v>2786</v>
      </c>
    </row>
    <row r="746" customFormat="false" ht="15" hidden="false" customHeight="false" outlineLevel="0" collapsed="false">
      <c r="N746" s="82" t="s">
        <v>2787</v>
      </c>
    </row>
    <row r="747" customFormat="false" ht="15" hidden="false" customHeight="false" outlineLevel="0" collapsed="false">
      <c r="N747" s="82" t="s">
        <v>2788</v>
      </c>
    </row>
    <row r="748" customFormat="false" ht="15" hidden="false" customHeight="false" outlineLevel="0" collapsed="false">
      <c r="N748" s="82" t="s">
        <v>2789</v>
      </c>
    </row>
    <row r="749" customFormat="false" ht="15" hidden="false" customHeight="false" outlineLevel="0" collapsed="false">
      <c r="N749" s="82" t="s">
        <v>2790</v>
      </c>
    </row>
    <row r="750" customFormat="false" ht="15" hidden="false" customHeight="false" outlineLevel="0" collapsed="false">
      <c r="N750" s="82" t="s">
        <v>2791</v>
      </c>
    </row>
    <row r="751" customFormat="false" ht="15" hidden="false" customHeight="false" outlineLevel="0" collapsed="false">
      <c r="N751" s="82" t="s">
        <v>2792</v>
      </c>
    </row>
    <row r="752" customFormat="false" ht="15" hidden="false" customHeight="false" outlineLevel="0" collapsed="false">
      <c r="N752" s="82" t="s">
        <v>2793</v>
      </c>
    </row>
    <row r="753" customFormat="false" ht="15" hidden="false" customHeight="false" outlineLevel="0" collapsed="false">
      <c r="N753" s="82" t="s">
        <v>2794</v>
      </c>
    </row>
    <row r="754" customFormat="false" ht="15" hidden="false" customHeight="false" outlineLevel="0" collapsed="false">
      <c r="N754" s="82" t="s">
        <v>2795</v>
      </c>
    </row>
    <row r="755" customFormat="false" ht="15" hidden="false" customHeight="false" outlineLevel="0" collapsed="false">
      <c r="N755" s="82" t="s">
        <v>2796</v>
      </c>
    </row>
    <row r="756" customFormat="false" ht="15" hidden="false" customHeight="false" outlineLevel="0" collapsed="false">
      <c r="N756" s="82" t="s">
        <v>2797</v>
      </c>
    </row>
    <row r="757" customFormat="false" ht="15" hidden="false" customHeight="false" outlineLevel="0" collapsed="false">
      <c r="N757" s="82" t="s">
        <v>2798</v>
      </c>
    </row>
    <row r="758" customFormat="false" ht="15" hidden="false" customHeight="false" outlineLevel="0" collapsed="false">
      <c r="N758" s="82" t="s">
        <v>2799</v>
      </c>
    </row>
    <row r="759" customFormat="false" ht="15" hidden="false" customHeight="false" outlineLevel="0" collapsed="false">
      <c r="N759" s="82" t="s">
        <v>2800</v>
      </c>
    </row>
    <row r="760" customFormat="false" ht="15" hidden="false" customHeight="false" outlineLevel="0" collapsed="false">
      <c r="N760" s="82" t="s">
        <v>2801</v>
      </c>
    </row>
    <row r="761" customFormat="false" ht="15" hidden="false" customHeight="false" outlineLevel="0" collapsed="false">
      <c r="N761" s="82" t="s">
        <v>2802</v>
      </c>
    </row>
    <row r="762" customFormat="false" ht="15" hidden="false" customHeight="false" outlineLevel="0" collapsed="false">
      <c r="N762" s="82" t="s">
        <v>2803</v>
      </c>
    </row>
    <row r="763" customFormat="false" ht="15" hidden="false" customHeight="false" outlineLevel="0" collapsed="false">
      <c r="N763" s="82" t="s">
        <v>2804</v>
      </c>
    </row>
    <row r="764" customFormat="false" ht="15" hidden="false" customHeight="false" outlineLevel="0" collapsed="false">
      <c r="N764" s="82" t="s">
        <v>2805</v>
      </c>
    </row>
    <row r="765" customFormat="false" ht="15" hidden="false" customHeight="false" outlineLevel="0" collapsed="false">
      <c r="N765" s="82" t="s">
        <v>2806</v>
      </c>
    </row>
    <row r="766" customFormat="false" ht="15" hidden="false" customHeight="false" outlineLevel="0" collapsed="false">
      <c r="N766" s="82" t="s">
        <v>2807</v>
      </c>
    </row>
    <row r="767" customFormat="false" ht="15" hidden="false" customHeight="false" outlineLevel="0" collapsed="false">
      <c r="N767" s="82" t="s">
        <v>2808</v>
      </c>
    </row>
    <row r="768" customFormat="false" ht="15" hidden="false" customHeight="false" outlineLevel="0" collapsed="false">
      <c r="N768" s="82" t="s">
        <v>2809</v>
      </c>
    </row>
    <row r="769" customFormat="false" ht="15" hidden="false" customHeight="false" outlineLevel="0" collapsed="false">
      <c r="N769" s="82" t="s">
        <v>2810</v>
      </c>
    </row>
    <row r="770" customFormat="false" ht="15" hidden="false" customHeight="false" outlineLevel="0" collapsed="false">
      <c r="N770" s="82" t="s">
        <v>2811</v>
      </c>
    </row>
    <row r="771" customFormat="false" ht="15" hidden="false" customHeight="false" outlineLevel="0" collapsed="false">
      <c r="N771" s="82" t="s">
        <v>2812</v>
      </c>
    </row>
    <row r="772" customFormat="false" ht="15" hidden="false" customHeight="false" outlineLevel="0" collapsed="false">
      <c r="N772" s="82" t="s">
        <v>2813</v>
      </c>
    </row>
    <row r="773" customFormat="false" ht="15" hidden="false" customHeight="false" outlineLevel="0" collapsed="false">
      <c r="N773" s="82" t="s">
        <v>2814</v>
      </c>
    </row>
    <row r="774" customFormat="false" ht="15" hidden="false" customHeight="false" outlineLevel="0" collapsed="false">
      <c r="N774" s="82" t="s">
        <v>2815</v>
      </c>
    </row>
    <row r="775" customFormat="false" ht="15" hidden="false" customHeight="false" outlineLevel="0" collapsed="false">
      <c r="N775" s="82" t="s">
        <v>2816</v>
      </c>
    </row>
    <row r="776" customFormat="false" ht="15" hidden="false" customHeight="false" outlineLevel="0" collapsed="false">
      <c r="N776" s="82" t="s">
        <v>2817</v>
      </c>
    </row>
    <row r="777" customFormat="false" ht="15" hidden="false" customHeight="false" outlineLevel="0" collapsed="false">
      <c r="N777" s="82" t="s">
        <v>2818</v>
      </c>
    </row>
    <row r="778" customFormat="false" ht="15" hidden="false" customHeight="false" outlineLevel="0" collapsed="false">
      <c r="N778" s="82" t="s">
        <v>2819</v>
      </c>
    </row>
    <row r="779" customFormat="false" ht="15" hidden="false" customHeight="false" outlineLevel="0" collapsed="false">
      <c r="N779" s="82" t="s">
        <v>2820</v>
      </c>
    </row>
    <row r="780" customFormat="false" ht="15" hidden="false" customHeight="false" outlineLevel="0" collapsed="false">
      <c r="N780" s="82" t="s">
        <v>2821</v>
      </c>
    </row>
    <row r="781" customFormat="false" ht="15" hidden="false" customHeight="false" outlineLevel="0" collapsed="false">
      <c r="N781" s="82" t="s">
        <v>2822</v>
      </c>
    </row>
    <row r="782" customFormat="false" ht="15" hidden="false" customHeight="false" outlineLevel="0" collapsed="false">
      <c r="N782" s="82" t="s">
        <v>2823</v>
      </c>
    </row>
    <row r="783" customFormat="false" ht="15" hidden="false" customHeight="false" outlineLevel="0" collapsed="false">
      <c r="N783" s="82" t="s">
        <v>2824</v>
      </c>
    </row>
    <row r="784" customFormat="false" ht="15" hidden="false" customHeight="false" outlineLevel="0" collapsed="false">
      <c r="N784" s="82" t="s">
        <v>2825</v>
      </c>
    </row>
    <row r="785" customFormat="false" ht="15" hidden="false" customHeight="false" outlineLevel="0" collapsed="false">
      <c r="N785" s="82" t="s">
        <v>2826</v>
      </c>
    </row>
    <row r="786" customFormat="false" ht="15" hidden="false" customHeight="false" outlineLevel="0" collapsed="false">
      <c r="N786" s="82" t="s">
        <v>2827</v>
      </c>
    </row>
    <row r="787" customFormat="false" ht="15" hidden="false" customHeight="false" outlineLevel="0" collapsed="false">
      <c r="N787" s="82" t="s">
        <v>2828</v>
      </c>
    </row>
    <row r="788" customFormat="false" ht="15" hidden="false" customHeight="false" outlineLevel="0" collapsed="false">
      <c r="N788" s="82" t="s">
        <v>2829</v>
      </c>
    </row>
    <row r="789" customFormat="false" ht="15" hidden="false" customHeight="false" outlineLevel="0" collapsed="false">
      <c r="N789" s="82" t="s">
        <v>2830</v>
      </c>
    </row>
    <row r="790" customFormat="false" ht="15" hidden="false" customHeight="false" outlineLevel="0" collapsed="false">
      <c r="N790" s="82" t="s">
        <v>2831</v>
      </c>
    </row>
    <row r="791" customFormat="false" ht="15" hidden="false" customHeight="false" outlineLevel="0" collapsed="false">
      <c r="N791" s="82" t="s">
        <v>2832</v>
      </c>
    </row>
    <row r="792" customFormat="false" ht="15" hidden="false" customHeight="false" outlineLevel="0" collapsed="false">
      <c r="N792" s="82" t="s">
        <v>2833</v>
      </c>
    </row>
    <row r="793" customFormat="false" ht="15" hidden="false" customHeight="false" outlineLevel="0" collapsed="false">
      <c r="N793" s="82" t="s">
        <v>2834</v>
      </c>
    </row>
    <row r="794" customFormat="false" ht="15" hidden="false" customHeight="false" outlineLevel="0" collapsed="false">
      <c r="N794" s="82" t="s">
        <v>2835</v>
      </c>
    </row>
    <row r="795" customFormat="false" ht="15" hidden="false" customHeight="false" outlineLevel="0" collapsed="false">
      <c r="N795" s="82" t="s">
        <v>2836</v>
      </c>
    </row>
    <row r="796" customFormat="false" ht="15" hidden="false" customHeight="false" outlineLevel="0" collapsed="false">
      <c r="N796" s="82" t="s">
        <v>2837</v>
      </c>
    </row>
    <row r="797" customFormat="false" ht="15" hidden="false" customHeight="false" outlineLevel="0" collapsed="false">
      <c r="N797" s="82" t="s">
        <v>2838</v>
      </c>
    </row>
    <row r="798" customFormat="false" ht="15" hidden="false" customHeight="false" outlineLevel="0" collapsed="false">
      <c r="N798" s="82" t="s">
        <v>2839</v>
      </c>
    </row>
    <row r="799" customFormat="false" ht="15" hidden="false" customHeight="false" outlineLevel="0" collapsed="false">
      <c r="N799" s="82" t="s">
        <v>2840</v>
      </c>
    </row>
    <row r="800" customFormat="false" ht="15" hidden="false" customHeight="false" outlineLevel="0" collapsed="false">
      <c r="N800" s="82" t="s">
        <v>2841</v>
      </c>
    </row>
    <row r="801" customFormat="false" ht="15" hidden="false" customHeight="false" outlineLevel="0" collapsed="false">
      <c r="N801" s="82" t="s">
        <v>2842</v>
      </c>
    </row>
    <row r="802" customFormat="false" ht="15" hidden="false" customHeight="false" outlineLevel="0" collapsed="false">
      <c r="N802" s="82" t="s">
        <v>2843</v>
      </c>
    </row>
    <row r="803" customFormat="false" ht="15" hidden="false" customHeight="false" outlineLevel="0" collapsed="false">
      <c r="N803" s="82" t="s">
        <v>2844</v>
      </c>
    </row>
    <row r="804" customFormat="false" ht="15" hidden="false" customHeight="false" outlineLevel="0" collapsed="false">
      <c r="N804" s="82" t="s">
        <v>2845</v>
      </c>
    </row>
    <row r="805" customFormat="false" ht="15" hidden="false" customHeight="false" outlineLevel="0" collapsed="false">
      <c r="N805" s="82" t="s">
        <v>2846</v>
      </c>
    </row>
    <row r="806" customFormat="false" ht="15" hidden="false" customHeight="false" outlineLevel="0" collapsed="false">
      <c r="N806" s="82" t="s">
        <v>2847</v>
      </c>
    </row>
    <row r="807" customFormat="false" ht="15" hidden="false" customHeight="false" outlineLevel="0" collapsed="false">
      <c r="N807" s="82" t="s">
        <v>2848</v>
      </c>
    </row>
    <row r="808" customFormat="false" ht="15" hidden="false" customHeight="false" outlineLevel="0" collapsed="false">
      <c r="N808" s="82" t="s">
        <v>2849</v>
      </c>
    </row>
    <row r="809" customFormat="false" ht="15" hidden="false" customHeight="false" outlineLevel="0" collapsed="false">
      <c r="N809" s="82" t="s">
        <v>2850</v>
      </c>
    </row>
    <row r="810" customFormat="false" ht="15" hidden="false" customHeight="false" outlineLevel="0" collapsed="false">
      <c r="N810" s="82" t="s">
        <v>2851</v>
      </c>
    </row>
    <row r="811" customFormat="false" ht="15" hidden="false" customHeight="false" outlineLevel="0" collapsed="false">
      <c r="N811" s="82" t="s">
        <v>2852</v>
      </c>
    </row>
    <row r="812" customFormat="false" ht="15" hidden="false" customHeight="false" outlineLevel="0" collapsed="false">
      <c r="N812" s="82" t="s">
        <v>2853</v>
      </c>
    </row>
    <row r="813" customFormat="false" ht="15" hidden="false" customHeight="false" outlineLevel="0" collapsed="false">
      <c r="N813" s="82" t="s">
        <v>2854</v>
      </c>
    </row>
    <row r="814" customFormat="false" ht="15" hidden="false" customHeight="false" outlineLevel="0" collapsed="false">
      <c r="N814" s="82" t="s">
        <v>2855</v>
      </c>
    </row>
    <row r="815" customFormat="false" ht="15" hidden="false" customHeight="false" outlineLevel="0" collapsed="false">
      <c r="N815" s="82" t="s">
        <v>2856</v>
      </c>
    </row>
    <row r="816" customFormat="false" ht="15" hidden="false" customHeight="false" outlineLevel="0" collapsed="false">
      <c r="N816" s="82" t="s">
        <v>2857</v>
      </c>
    </row>
    <row r="817" customFormat="false" ht="15" hidden="false" customHeight="false" outlineLevel="0" collapsed="false">
      <c r="N817" s="82" t="s">
        <v>2858</v>
      </c>
    </row>
    <row r="818" customFormat="false" ht="15" hidden="false" customHeight="false" outlineLevel="0" collapsed="false">
      <c r="N818" s="82" t="s">
        <v>2859</v>
      </c>
    </row>
    <row r="819" customFormat="false" ht="15" hidden="false" customHeight="false" outlineLevel="0" collapsed="false">
      <c r="N819" s="82" t="s">
        <v>2860</v>
      </c>
    </row>
    <row r="820" customFormat="false" ht="15" hidden="false" customHeight="false" outlineLevel="0" collapsed="false">
      <c r="N820" s="82" t="s">
        <v>2861</v>
      </c>
    </row>
    <row r="821" customFormat="false" ht="15" hidden="false" customHeight="false" outlineLevel="0" collapsed="false">
      <c r="N821" s="82" t="s">
        <v>2862</v>
      </c>
    </row>
    <row r="822" customFormat="false" ht="15" hidden="false" customHeight="false" outlineLevel="0" collapsed="false">
      <c r="N822" s="82" t="s">
        <v>2863</v>
      </c>
    </row>
    <row r="823" customFormat="false" ht="15" hidden="false" customHeight="false" outlineLevel="0" collapsed="false">
      <c r="N823" s="82" t="s">
        <v>2864</v>
      </c>
    </row>
    <row r="824" customFormat="false" ht="15" hidden="false" customHeight="false" outlineLevel="0" collapsed="false">
      <c r="N824" s="82" t="s">
        <v>2865</v>
      </c>
    </row>
    <row r="825" customFormat="false" ht="15" hidden="false" customHeight="false" outlineLevel="0" collapsed="false">
      <c r="N825" s="82" t="s">
        <v>2866</v>
      </c>
    </row>
    <row r="826" customFormat="false" ht="15" hidden="false" customHeight="false" outlineLevel="0" collapsed="false">
      <c r="N826" s="82" t="s">
        <v>2867</v>
      </c>
    </row>
    <row r="827" customFormat="false" ht="15" hidden="false" customHeight="false" outlineLevel="0" collapsed="false">
      <c r="N827" s="82" t="s">
        <v>2868</v>
      </c>
    </row>
    <row r="828" customFormat="false" ht="15" hidden="false" customHeight="false" outlineLevel="0" collapsed="false">
      <c r="N828" s="82" t="s">
        <v>2869</v>
      </c>
    </row>
    <row r="829" customFormat="false" ht="15" hidden="false" customHeight="false" outlineLevel="0" collapsed="false">
      <c r="N829" s="82" t="s">
        <v>2870</v>
      </c>
    </row>
    <row r="830" customFormat="false" ht="15" hidden="false" customHeight="false" outlineLevel="0" collapsed="false">
      <c r="N830" s="82" t="s">
        <v>2871</v>
      </c>
    </row>
    <row r="831" customFormat="false" ht="15" hidden="false" customHeight="false" outlineLevel="0" collapsed="false">
      <c r="N831" s="82" t="s">
        <v>2872</v>
      </c>
    </row>
    <row r="832" customFormat="false" ht="15" hidden="false" customHeight="false" outlineLevel="0" collapsed="false">
      <c r="N832" s="82" t="s">
        <v>2873</v>
      </c>
    </row>
    <row r="833" customFormat="false" ht="15" hidden="false" customHeight="false" outlineLevel="0" collapsed="false">
      <c r="N833" s="82" t="s">
        <v>2874</v>
      </c>
    </row>
    <row r="834" customFormat="false" ht="15" hidden="false" customHeight="false" outlineLevel="0" collapsed="false">
      <c r="N834" s="82" t="s">
        <v>2875</v>
      </c>
    </row>
    <row r="835" customFormat="false" ht="15" hidden="false" customHeight="false" outlineLevel="0" collapsed="false">
      <c r="N835" s="82" t="s">
        <v>2876</v>
      </c>
    </row>
    <row r="836" customFormat="false" ht="15" hidden="false" customHeight="false" outlineLevel="0" collapsed="false">
      <c r="N836" s="82" t="s">
        <v>2877</v>
      </c>
    </row>
    <row r="837" customFormat="false" ht="15" hidden="false" customHeight="false" outlineLevel="0" collapsed="false">
      <c r="N837" s="82" t="s">
        <v>2878</v>
      </c>
    </row>
    <row r="838" customFormat="false" ht="15" hidden="false" customHeight="false" outlineLevel="0" collapsed="false">
      <c r="N838" s="82" t="s">
        <v>2879</v>
      </c>
    </row>
    <row r="839" customFormat="false" ht="15" hidden="false" customHeight="false" outlineLevel="0" collapsed="false">
      <c r="N839" s="82" t="s">
        <v>2880</v>
      </c>
    </row>
    <row r="840" customFormat="false" ht="15" hidden="false" customHeight="false" outlineLevel="0" collapsed="false">
      <c r="N840" s="82" t="s">
        <v>2881</v>
      </c>
    </row>
    <row r="841" customFormat="false" ht="15" hidden="false" customHeight="false" outlineLevel="0" collapsed="false">
      <c r="N841" s="82" t="s">
        <v>2882</v>
      </c>
    </row>
    <row r="842" customFormat="false" ht="15" hidden="false" customHeight="false" outlineLevel="0" collapsed="false">
      <c r="N842" s="82" t="s">
        <v>2883</v>
      </c>
    </row>
    <row r="843" customFormat="false" ht="15" hidden="false" customHeight="false" outlineLevel="0" collapsed="false">
      <c r="N843" s="82" t="s">
        <v>2884</v>
      </c>
    </row>
    <row r="844" customFormat="false" ht="15" hidden="false" customHeight="false" outlineLevel="0" collapsed="false">
      <c r="N844" s="82" t="s">
        <v>2885</v>
      </c>
    </row>
    <row r="845" customFormat="false" ht="15" hidden="false" customHeight="false" outlineLevel="0" collapsed="false">
      <c r="N845" s="82" t="s">
        <v>2886</v>
      </c>
    </row>
    <row r="846" customFormat="false" ht="15" hidden="false" customHeight="false" outlineLevel="0" collapsed="false">
      <c r="N846" s="82" t="s">
        <v>2887</v>
      </c>
    </row>
    <row r="847" customFormat="false" ht="15" hidden="false" customHeight="false" outlineLevel="0" collapsed="false">
      <c r="N847" s="82" t="s">
        <v>2888</v>
      </c>
    </row>
    <row r="848" customFormat="false" ht="15" hidden="false" customHeight="false" outlineLevel="0" collapsed="false">
      <c r="N848" s="82" t="s">
        <v>2889</v>
      </c>
    </row>
    <row r="849" customFormat="false" ht="15" hidden="false" customHeight="false" outlineLevel="0" collapsed="false">
      <c r="N849" s="82" t="s">
        <v>2890</v>
      </c>
    </row>
    <row r="850" customFormat="false" ht="15" hidden="false" customHeight="false" outlineLevel="0" collapsed="false">
      <c r="N850" s="82" t="s">
        <v>2891</v>
      </c>
    </row>
    <row r="851" customFormat="false" ht="15" hidden="false" customHeight="false" outlineLevel="0" collapsed="false">
      <c r="N851" s="82" t="s">
        <v>2892</v>
      </c>
    </row>
    <row r="852" customFormat="false" ht="15" hidden="false" customHeight="false" outlineLevel="0" collapsed="false">
      <c r="N852" s="82" t="s">
        <v>2893</v>
      </c>
    </row>
    <row r="853" customFormat="false" ht="15" hidden="false" customHeight="false" outlineLevel="0" collapsed="false">
      <c r="N853" s="82" t="s">
        <v>2894</v>
      </c>
    </row>
    <row r="854" customFormat="false" ht="15" hidden="false" customHeight="false" outlineLevel="0" collapsed="false">
      <c r="N854" s="82" t="s">
        <v>2895</v>
      </c>
    </row>
    <row r="855" customFormat="false" ht="15" hidden="false" customHeight="false" outlineLevel="0" collapsed="false">
      <c r="N855" s="82" t="s">
        <v>2896</v>
      </c>
    </row>
    <row r="856" customFormat="false" ht="15" hidden="false" customHeight="false" outlineLevel="0" collapsed="false">
      <c r="N856" s="82" t="s">
        <v>2897</v>
      </c>
    </row>
    <row r="857" customFormat="false" ht="15" hidden="false" customHeight="false" outlineLevel="0" collapsed="false">
      <c r="N857" s="82" t="s">
        <v>2898</v>
      </c>
    </row>
    <row r="858" customFormat="false" ht="15" hidden="false" customHeight="false" outlineLevel="0" collapsed="false">
      <c r="N858" s="82" t="s">
        <v>2899</v>
      </c>
    </row>
    <row r="859" customFormat="false" ht="15" hidden="false" customHeight="false" outlineLevel="0" collapsed="false">
      <c r="N859" s="82" t="s">
        <v>2900</v>
      </c>
    </row>
    <row r="860" customFormat="false" ht="15" hidden="false" customHeight="false" outlineLevel="0" collapsed="false">
      <c r="N860" s="82" t="s">
        <v>2901</v>
      </c>
    </row>
    <row r="861" customFormat="false" ht="15" hidden="false" customHeight="false" outlineLevel="0" collapsed="false">
      <c r="N861" s="82" t="s">
        <v>2902</v>
      </c>
    </row>
    <row r="862" customFormat="false" ht="15" hidden="false" customHeight="false" outlineLevel="0" collapsed="false">
      <c r="N862" s="82" t="s">
        <v>2903</v>
      </c>
    </row>
    <row r="863" customFormat="false" ht="15" hidden="false" customHeight="false" outlineLevel="0" collapsed="false">
      <c r="N863" s="82" t="s">
        <v>2904</v>
      </c>
    </row>
    <row r="864" customFormat="false" ht="15" hidden="false" customHeight="false" outlineLevel="0" collapsed="false">
      <c r="N864" s="82" t="s">
        <v>2905</v>
      </c>
    </row>
    <row r="865" customFormat="false" ht="15" hidden="false" customHeight="false" outlineLevel="0" collapsed="false">
      <c r="N865" s="82" t="s">
        <v>2906</v>
      </c>
    </row>
    <row r="866" customFormat="false" ht="15" hidden="false" customHeight="false" outlineLevel="0" collapsed="false">
      <c r="N866" s="82" t="s">
        <v>2907</v>
      </c>
    </row>
    <row r="867" customFormat="false" ht="15" hidden="false" customHeight="false" outlineLevel="0" collapsed="false">
      <c r="N867" s="82" t="s">
        <v>2908</v>
      </c>
    </row>
    <row r="868" customFormat="false" ht="15" hidden="false" customHeight="false" outlineLevel="0" collapsed="false">
      <c r="N868" s="82" t="s">
        <v>2909</v>
      </c>
    </row>
    <row r="869" customFormat="false" ht="15" hidden="false" customHeight="false" outlineLevel="0" collapsed="false">
      <c r="N869" s="82" t="s">
        <v>2910</v>
      </c>
    </row>
    <row r="870" customFormat="false" ht="15" hidden="false" customHeight="false" outlineLevel="0" collapsed="false">
      <c r="N870" s="82" t="s">
        <v>2911</v>
      </c>
    </row>
    <row r="871" customFormat="false" ht="15" hidden="false" customHeight="false" outlineLevel="0" collapsed="false">
      <c r="N871" s="82" t="s">
        <v>2912</v>
      </c>
    </row>
    <row r="872" customFormat="false" ht="15" hidden="false" customHeight="false" outlineLevel="0" collapsed="false">
      <c r="N872" s="82" t="s">
        <v>2913</v>
      </c>
    </row>
    <row r="873" customFormat="false" ht="15" hidden="false" customHeight="false" outlineLevel="0" collapsed="false">
      <c r="N873" s="82" t="s">
        <v>2914</v>
      </c>
    </row>
    <row r="874" customFormat="false" ht="15" hidden="false" customHeight="false" outlineLevel="0" collapsed="false">
      <c r="N874" s="82" t="s">
        <v>2915</v>
      </c>
    </row>
    <row r="875" customFormat="false" ht="15" hidden="false" customHeight="false" outlineLevel="0" collapsed="false">
      <c r="N875" s="82" t="s">
        <v>2916</v>
      </c>
    </row>
    <row r="876" customFormat="false" ht="15" hidden="false" customHeight="false" outlineLevel="0" collapsed="false">
      <c r="N876" s="82" t="s">
        <v>2917</v>
      </c>
    </row>
    <row r="877" customFormat="false" ht="15" hidden="false" customHeight="false" outlineLevel="0" collapsed="false">
      <c r="N877" s="82" t="s">
        <v>2918</v>
      </c>
    </row>
    <row r="878" customFormat="false" ht="15" hidden="false" customHeight="false" outlineLevel="0" collapsed="false">
      <c r="N878" s="82" t="s">
        <v>2919</v>
      </c>
    </row>
    <row r="879" customFormat="false" ht="15" hidden="false" customHeight="false" outlineLevel="0" collapsed="false">
      <c r="N879" s="82" t="s">
        <v>2920</v>
      </c>
    </row>
    <row r="880" customFormat="false" ht="15" hidden="false" customHeight="false" outlineLevel="0" collapsed="false">
      <c r="N880" s="82" t="s">
        <v>2921</v>
      </c>
    </row>
    <row r="881" customFormat="false" ht="15" hidden="false" customHeight="false" outlineLevel="0" collapsed="false">
      <c r="N881" s="82" t="s">
        <v>2922</v>
      </c>
    </row>
    <row r="882" customFormat="false" ht="15" hidden="false" customHeight="false" outlineLevel="0" collapsed="false">
      <c r="N882" s="82" t="s">
        <v>2923</v>
      </c>
    </row>
    <row r="883" customFormat="false" ht="15" hidden="false" customHeight="false" outlineLevel="0" collapsed="false">
      <c r="N883" s="82" t="s">
        <v>2924</v>
      </c>
    </row>
    <row r="884" customFormat="false" ht="15" hidden="false" customHeight="false" outlineLevel="0" collapsed="false">
      <c r="N884" s="82" t="s">
        <v>2925</v>
      </c>
    </row>
    <row r="885" customFormat="false" ht="15" hidden="false" customHeight="false" outlineLevel="0" collapsed="false">
      <c r="N885" s="82" t="s">
        <v>2926</v>
      </c>
    </row>
    <row r="886" customFormat="false" ht="15" hidden="false" customHeight="false" outlineLevel="0" collapsed="false">
      <c r="N886" s="82" t="s">
        <v>2927</v>
      </c>
    </row>
    <row r="887" customFormat="false" ht="15" hidden="false" customHeight="false" outlineLevel="0" collapsed="false">
      <c r="N887" s="82" t="s">
        <v>2928</v>
      </c>
    </row>
    <row r="888" customFormat="false" ht="15" hidden="false" customHeight="false" outlineLevel="0" collapsed="false">
      <c r="N888" s="82" t="s">
        <v>2929</v>
      </c>
    </row>
    <row r="889" customFormat="false" ht="15" hidden="false" customHeight="false" outlineLevel="0" collapsed="false">
      <c r="N889" s="82" t="s">
        <v>2930</v>
      </c>
    </row>
    <row r="890" customFormat="false" ht="15" hidden="false" customHeight="false" outlineLevel="0" collapsed="false">
      <c r="N890" s="82" t="s">
        <v>2931</v>
      </c>
    </row>
    <row r="891" customFormat="false" ht="15" hidden="false" customHeight="false" outlineLevel="0" collapsed="false">
      <c r="N891" s="82" t="s">
        <v>2932</v>
      </c>
    </row>
    <row r="892" customFormat="false" ht="15" hidden="false" customHeight="false" outlineLevel="0" collapsed="false">
      <c r="N892" s="82" t="s">
        <v>2933</v>
      </c>
    </row>
    <row r="893" customFormat="false" ht="15" hidden="false" customHeight="false" outlineLevel="0" collapsed="false">
      <c r="N893" s="82" t="s">
        <v>2934</v>
      </c>
    </row>
    <row r="894" customFormat="false" ht="15" hidden="false" customHeight="false" outlineLevel="0" collapsed="false">
      <c r="N894" s="82" t="s">
        <v>2935</v>
      </c>
    </row>
    <row r="895" customFormat="false" ht="15" hidden="false" customHeight="false" outlineLevel="0" collapsed="false">
      <c r="N895" s="82" t="s">
        <v>2936</v>
      </c>
    </row>
    <row r="896" customFormat="false" ht="15" hidden="false" customHeight="false" outlineLevel="0" collapsed="false">
      <c r="N896" s="82" t="s">
        <v>2937</v>
      </c>
    </row>
    <row r="897" customFormat="false" ht="15" hidden="false" customHeight="false" outlineLevel="0" collapsed="false">
      <c r="N897" s="82" t="s">
        <v>2938</v>
      </c>
    </row>
    <row r="898" customFormat="false" ht="15" hidden="false" customHeight="false" outlineLevel="0" collapsed="false">
      <c r="N898" s="82" t="s">
        <v>2939</v>
      </c>
    </row>
    <row r="899" customFormat="false" ht="15" hidden="false" customHeight="false" outlineLevel="0" collapsed="false">
      <c r="N899" s="82" t="s">
        <v>2940</v>
      </c>
    </row>
    <row r="900" customFormat="false" ht="15" hidden="false" customHeight="false" outlineLevel="0" collapsed="false">
      <c r="N900" s="82" t="s">
        <v>2941</v>
      </c>
    </row>
    <row r="901" customFormat="false" ht="15" hidden="false" customHeight="false" outlineLevel="0" collapsed="false">
      <c r="N901" s="82" t="s">
        <v>2942</v>
      </c>
    </row>
    <row r="902" customFormat="false" ht="15" hidden="false" customHeight="false" outlineLevel="0" collapsed="false">
      <c r="N902" s="82" t="s">
        <v>2943</v>
      </c>
    </row>
    <row r="903" customFormat="false" ht="15" hidden="false" customHeight="false" outlineLevel="0" collapsed="false">
      <c r="N903" s="82" t="s">
        <v>2944</v>
      </c>
    </row>
    <row r="904" customFormat="false" ht="15" hidden="false" customHeight="false" outlineLevel="0" collapsed="false">
      <c r="N904" s="82" t="s">
        <v>2945</v>
      </c>
    </row>
    <row r="905" customFormat="false" ht="15" hidden="false" customHeight="false" outlineLevel="0" collapsed="false">
      <c r="N905" s="82" t="s">
        <v>2946</v>
      </c>
    </row>
    <row r="906" customFormat="false" ht="15" hidden="false" customHeight="false" outlineLevel="0" collapsed="false">
      <c r="N906" s="82" t="s">
        <v>2947</v>
      </c>
    </row>
    <row r="907" customFormat="false" ht="15" hidden="false" customHeight="false" outlineLevel="0" collapsed="false">
      <c r="N907" s="82" t="s">
        <v>2948</v>
      </c>
    </row>
    <row r="908" customFormat="false" ht="15" hidden="false" customHeight="false" outlineLevel="0" collapsed="false">
      <c r="N908" s="82" t="s">
        <v>2949</v>
      </c>
    </row>
    <row r="909" customFormat="false" ht="15" hidden="false" customHeight="false" outlineLevel="0" collapsed="false">
      <c r="N909" s="82" t="s">
        <v>2950</v>
      </c>
    </row>
    <row r="910" customFormat="false" ht="15" hidden="false" customHeight="false" outlineLevel="0" collapsed="false">
      <c r="N910" s="82" t="s">
        <v>2951</v>
      </c>
    </row>
    <row r="911" customFormat="false" ht="15" hidden="false" customHeight="false" outlineLevel="0" collapsed="false">
      <c r="N911" s="82" t="s">
        <v>2952</v>
      </c>
    </row>
    <row r="912" customFormat="false" ht="15" hidden="false" customHeight="false" outlineLevel="0" collapsed="false">
      <c r="N912" s="82" t="s">
        <v>2953</v>
      </c>
    </row>
    <row r="913" customFormat="false" ht="15" hidden="false" customHeight="false" outlineLevel="0" collapsed="false">
      <c r="N913" s="82" t="s">
        <v>2954</v>
      </c>
    </row>
    <row r="914" customFormat="false" ht="15" hidden="false" customHeight="false" outlineLevel="0" collapsed="false">
      <c r="N914" s="82" t="s">
        <v>2955</v>
      </c>
    </row>
    <row r="915" customFormat="false" ht="15" hidden="false" customHeight="false" outlineLevel="0" collapsed="false">
      <c r="N915" s="82" t="s">
        <v>2956</v>
      </c>
    </row>
    <row r="916" customFormat="false" ht="15" hidden="false" customHeight="false" outlineLevel="0" collapsed="false">
      <c r="N916" s="82" t="s">
        <v>2957</v>
      </c>
    </row>
    <row r="917" customFormat="false" ht="15" hidden="false" customHeight="false" outlineLevel="0" collapsed="false">
      <c r="N917" s="82" t="s">
        <v>2958</v>
      </c>
    </row>
    <row r="918" customFormat="false" ht="15" hidden="false" customHeight="false" outlineLevel="0" collapsed="false">
      <c r="N918" s="82" t="s">
        <v>2959</v>
      </c>
    </row>
    <row r="919" customFormat="false" ht="15" hidden="false" customHeight="false" outlineLevel="0" collapsed="false">
      <c r="N919" s="82" t="s">
        <v>2960</v>
      </c>
    </row>
    <row r="920" customFormat="false" ht="15" hidden="false" customHeight="false" outlineLevel="0" collapsed="false">
      <c r="N920" s="82" t="s">
        <v>2961</v>
      </c>
    </row>
    <row r="921" customFormat="false" ht="15" hidden="false" customHeight="false" outlineLevel="0" collapsed="false">
      <c r="N921" s="82" t="s">
        <v>2962</v>
      </c>
    </row>
    <row r="922" customFormat="false" ht="15" hidden="false" customHeight="false" outlineLevel="0" collapsed="false">
      <c r="N922" s="82" t="s">
        <v>2963</v>
      </c>
    </row>
    <row r="923" customFormat="false" ht="15" hidden="false" customHeight="false" outlineLevel="0" collapsed="false">
      <c r="N923" s="82" t="s">
        <v>2964</v>
      </c>
    </row>
    <row r="924" customFormat="false" ht="15" hidden="false" customHeight="false" outlineLevel="0" collapsed="false">
      <c r="N924" s="82" t="s">
        <v>2965</v>
      </c>
    </row>
    <row r="925" customFormat="false" ht="15" hidden="false" customHeight="false" outlineLevel="0" collapsed="false">
      <c r="N925" s="82" t="s">
        <v>2966</v>
      </c>
    </row>
    <row r="926" customFormat="false" ht="15" hidden="false" customHeight="false" outlineLevel="0" collapsed="false">
      <c r="N926" s="82" t="s">
        <v>2967</v>
      </c>
    </row>
    <row r="927" customFormat="false" ht="15" hidden="false" customHeight="false" outlineLevel="0" collapsed="false">
      <c r="N927" s="82" t="s">
        <v>2968</v>
      </c>
    </row>
    <row r="928" customFormat="false" ht="15" hidden="false" customHeight="false" outlineLevel="0" collapsed="false">
      <c r="N928" s="82" t="s">
        <v>2969</v>
      </c>
    </row>
    <row r="929" customFormat="false" ht="15" hidden="false" customHeight="false" outlineLevel="0" collapsed="false">
      <c r="N929" s="82" t="s">
        <v>2970</v>
      </c>
    </row>
    <row r="930" customFormat="false" ht="15" hidden="false" customHeight="false" outlineLevel="0" collapsed="false">
      <c r="N930" s="82" t="s">
        <v>2971</v>
      </c>
    </row>
    <row r="931" customFormat="false" ht="15" hidden="false" customHeight="false" outlineLevel="0" collapsed="false">
      <c r="N931" s="82" t="s">
        <v>2972</v>
      </c>
    </row>
    <row r="932" customFormat="false" ht="15" hidden="false" customHeight="false" outlineLevel="0" collapsed="false">
      <c r="N932" s="82" t="s">
        <v>2973</v>
      </c>
    </row>
    <row r="933" customFormat="false" ht="15" hidden="false" customHeight="false" outlineLevel="0" collapsed="false">
      <c r="N933" s="82" t="s">
        <v>2974</v>
      </c>
    </row>
    <row r="934" customFormat="false" ht="15" hidden="false" customHeight="false" outlineLevel="0" collapsed="false">
      <c r="N934" s="82" t="s">
        <v>2975</v>
      </c>
    </row>
    <row r="935" customFormat="false" ht="15" hidden="false" customHeight="false" outlineLevel="0" collapsed="false">
      <c r="N935" s="82" t="s">
        <v>2976</v>
      </c>
    </row>
    <row r="936" customFormat="false" ht="15" hidden="false" customHeight="false" outlineLevel="0" collapsed="false">
      <c r="N936" s="82" t="s">
        <v>2977</v>
      </c>
    </row>
    <row r="937" customFormat="false" ht="15" hidden="false" customHeight="false" outlineLevel="0" collapsed="false">
      <c r="N937" s="82" t="s">
        <v>2978</v>
      </c>
    </row>
    <row r="938" customFormat="false" ht="15" hidden="false" customHeight="false" outlineLevel="0" collapsed="false">
      <c r="N938" s="82" t="s">
        <v>2979</v>
      </c>
    </row>
    <row r="939" customFormat="false" ht="15" hidden="false" customHeight="false" outlineLevel="0" collapsed="false">
      <c r="N939" s="82" t="s">
        <v>2980</v>
      </c>
    </row>
    <row r="940" customFormat="false" ht="15" hidden="false" customHeight="false" outlineLevel="0" collapsed="false">
      <c r="N940" s="82" t="s">
        <v>2981</v>
      </c>
    </row>
    <row r="941" customFormat="false" ht="15" hidden="false" customHeight="false" outlineLevel="0" collapsed="false">
      <c r="N941" s="82" t="s">
        <v>2982</v>
      </c>
    </row>
    <row r="942" customFormat="false" ht="15" hidden="false" customHeight="false" outlineLevel="0" collapsed="false">
      <c r="N942" s="82" t="s">
        <v>2983</v>
      </c>
    </row>
    <row r="943" customFormat="false" ht="15" hidden="false" customHeight="false" outlineLevel="0" collapsed="false">
      <c r="N943" s="82" t="s">
        <v>2984</v>
      </c>
    </row>
    <row r="944" customFormat="false" ht="15" hidden="false" customHeight="false" outlineLevel="0" collapsed="false">
      <c r="N944" s="82" t="s">
        <v>2985</v>
      </c>
    </row>
    <row r="945" customFormat="false" ht="15" hidden="false" customHeight="false" outlineLevel="0" collapsed="false">
      <c r="N945" s="82" t="s">
        <v>2986</v>
      </c>
    </row>
    <row r="946" customFormat="false" ht="15" hidden="false" customHeight="false" outlineLevel="0" collapsed="false">
      <c r="N946" s="82" t="s">
        <v>2987</v>
      </c>
    </row>
    <row r="947" customFormat="false" ht="15" hidden="false" customHeight="false" outlineLevel="0" collapsed="false">
      <c r="N947" s="82" t="s">
        <v>2988</v>
      </c>
    </row>
    <row r="948" customFormat="false" ht="15" hidden="false" customHeight="false" outlineLevel="0" collapsed="false">
      <c r="N948" s="82" t="s">
        <v>2989</v>
      </c>
    </row>
    <row r="949" customFormat="false" ht="15" hidden="false" customHeight="false" outlineLevel="0" collapsed="false">
      <c r="N949" s="82" t="s">
        <v>2990</v>
      </c>
    </row>
    <row r="950" customFormat="false" ht="15" hidden="false" customHeight="false" outlineLevel="0" collapsed="false">
      <c r="N950" s="82" t="s">
        <v>2991</v>
      </c>
    </row>
    <row r="951" customFormat="false" ht="15" hidden="false" customHeight="false" outlineLevel="0" collapsed="false">
      <c r="N951" s="82" t="s">
        <v>2992</v>
      </c>
    </row>
    <row r="952" customFormat="false" ht="15" hidden="false" customHeight="false" outlineLevel="0" collapsed="false">
      <c r="N952" s="82" t="s">
        <v>2993</v>
      </c>
    </row>
    <row r="953" customFormat="false" ht="15" hidden="false" customHeight="false" outlineLevel="0" collapsed="false">
      <c r="N953" s="82" t="s">
        <v>2994</v>
      </c>
    </row>
    <row r="954" customFormat="false" ht="15" hidden="false" customHeight="false" outlineLevel="0" collapsed="false">
      <c r="N954" s="82" t="s">
        <v>2995</v>
      </c>
    </row>
    <row r="955" customFormat="false" ht="15" hidden="false" customHeight="false" outlineLevel="0" collapsed="false">
      <c r="N955" s="82" t="s">
        <v>2996</v>
      </c>
    </row>
    <row r="956" customFormat="false" ht="15" hidden="false" customHeight="false" outlineLevel="0" collapsed="false">
      <c r="N956" s="82" t="s">
        <v>2997</v>
      </c>
    </row>
    <row r="957" customFormat="false" ht="15" hidden="false" customHeight="false" outlineLevel="0" collapsed="false">
      <c r="N957" s="82" t="s">
        <v>2998</v>
      </c>
    </row>
    <row r="958" customFormat="false" ht="15" hidden="false" customHeight="false" outlineLevel="0" collapsed="false">
      <c r="N958" s="82" t="s">
        <v>2999</v>
      </c>
    </row>
    <row r="959" customFormat="false" ht="15" hidden="false" customHeight="false" outlineLevel="0" collapsed="false">
      <c r="N959" s="82" t="s">
        <v>3000</v>
      </c>
    </row>
    <row r="960" customFormat="false" ht="15" hidden="false" customHeight="false" outlineLevel="0" collapsed="false">
      <c r="N960" s="82" t="s">
        <v>3001</v>
      </c>
    </row>
    <row r="961" customFormat="false" ht="15" hidden="false" customHeight="false" outlineLevel="0" collapsed="false">
      <c r="N961" s="82" t="s">
        <v>3002</v>
      </c>
    </row>
    <row r="962" customFormat="false" ht="15" hidden="false" customHeight="false" outlineLevel="0" collapsed="false">
      <c r="N962" s="82" t="s">
        <v>3003</v>
      </c>
    </row>
    <row r="963" customFormat="false" ht="15" hidden="false" customHeight="false" outlineLevel="0" collapsed="false">
      <c r="N963" s="82" t="s">
        <v>3004</v>
      </c>
    </row>
    <row r="964" customFormat="false" ht="15" hidden="false" customHeight="false" outlineLevel="0" collapsed="false">
      <c r="N964" s="82" t="s">
        <v>3005</v>
      </c>
    </row>
    <row r="965" customFormat="false" ht="15" hidden="false" customHeight="false" outlineLevel="0" collapsed="false">
      <c r="N965" s="82" t="s">
        <v>3006</v>
      </c>
    </row>
    <row r="966" customFormat="false" ht="15" hidden="false" customHeight="false" outlineLevel="0" collapsed="false">
      <c r="N966" s="82" t="s">
        <v>3007</v>
      </c>
    </row>
    <row r="967" customFormat="false" ht="15" hidden="false" customHeight="false" outlineLevel="0" collapsed="false">
      <c r="N967" s="82" t="s">
        <v>3008</v>
      </c>
    </row>
    <row r="968" customFormat="false" ht="15" hidden="false" customHeight="false" outlineLevel="0" collapsed="false">
      <c r="N968" s="82" t="s">
        <v>3009</v>
      </c>
    </row>
    <row r="969" customFormat="false" ht="15" hidden="false" customHeight="false" outlineLevel="0" collapsed="false">
      <c r="N969" s="82" t="s">
        <v>3010</v>
      </c>
    </row>
    <row r="970" customFormat="false" ht="15" hidden="false" customHeight="false" outlineLevel="0" collapsed="false">
      <c r="N970" s="82" t="s">
        <v>3011</v>
      </c>
    </row>
    <row r="971" customFormat="false" ht="15" hidden="false" customHeight="false" outlineLevel="0" collapsed="false">
      <c r="N971" s="82" t="s">
        <v>3012</v>
      </c>
    </row>
    <row r="972" customFormat="false" ht="15" hidden="false" customHeight="false" outlineLevel="0" collapsed="false">
      <c r="N972" s="82" t="s">
        <v>3013</v>
      </c>
    </row>
    <row r="973" customFormat="false" ht="15" hidden="false" customHeight="false" outlineLevel="0" collapsed="false">
      <c r="N973" s="82" t="s">
        <v>3014</v>
      </c>
    </row>
    <row r="974" customFormat="false" ht="15" hidden="false" customHeight="false" outlineLevel="0" collapsed="false">
      <c r="N974" s="82" t="s">
        <v>3015</v>
      </c>
    </row>
    <row r="975" customFormat="false" ht="15" hidden="false" customHeight="false" outlineLevel="0" collapsed="false">
      <c r="N975" s="82" t="s">
        <v>3016</v>
      </c>
    </row>
    <row r="976" customFormat="false" ht="15" hidden="false" customHeight="false" outlineLevel="0" collapsed="false">
      <c r="N976" s="82" t="s">
        <v>3017</v>
      </c>
    </row>
    <row r="977" customFormat="false" ht="15" hidden="false" customHeight="false" outlineLevel="0" collapsed="false">
      <c r="N977" s="82" t="s">
        <v>3018</v>
      </c>
    </row>
    <row r="978" customFormat="false" ht="15" hidden="false" customHeight="false" outlineLevel="0" collapsed="false">
      <c r="N978" s="82" t="s">
        <v>3019</v>
      </c>
    </row>
    <row r="979" customFormat="false" ht="15" hidden="false" customHeight="false" outlineLevel="0" collapsed="false">
      <c r="N979" s="82" t="s">
        <v>3020</v>
      </c>
    </row>
    <row r="980" customFormat="false" ht="15" hidden="false" customHeight="false" outlineLevel="0" collapsed="false">
      <c r="N980" s="82" t="s">
        <v>3021</v>
      </c>
    </row>
    <row r="981" customFormat="false" ht="15" hidden="false" customHeight="false" outlineLevel="0" collapsed="false">
      <c r="N981" s="82" t="s">
        <v>3022</v>
      </c>
    </row>
    <row r="982" customFormat="false" ht="15" hidden="false" customHeight="false" outlineLevel="0" collapsed="false">
      <c r="N982" s="82" t="s">
        <v>3023</v>
      </c>
    </row>
    <row r="983" customFormat="false" ht="15" hidden="false" customHeight="false" outlineLevel="0" collapsed="false">
      <c r="N983" s="82" t="s">
        <v>3024</v>
      </c>
    </row>
    <row r="984" customFormat="false" ht="15" hidden="false" customHeight="false" outlineLevel="0" collapsed="false">
      <c r="N984" s="82" t="s">
        <v>3025</v>
      </c>
    </row>
    <row r="985" customFormat="false" ht="15" hidden="false" customHeight="false" outlineLevel="0" collapsed="false">
      <c r="N985" s="82" t="s">
        <v>3026</v>
      </c>
    </row>
    <row r="986" customFormat="false" ht="15" hidden="false" customHeight="false" outlineLevel="0" collapsed="false">
      <c r="N986" s="82" t="s">
        <v>3027</v>
      </c>
    </row>
    <row r="987" customFormat="false" ht="15" hidden="false" customHeight="false" outlineLevel="0" collapsed="false">
      <c r="N987" s="82" t="s">
        <v>3028</v>
      </c>
    </row>
    <row r="988" customFormat="false" ht="15" hidden="false" customHeight="false" outlineLevel="0" collapsed="false">
      <c r="N988" s="82" t="s">
        <v>3029</v>
      </c>
    </row>
    <row r="989" customFormat="false" ht="15" hidden="false" customHeight="false" outlineLevel="0" collapsed="false">
      <c r="N989" s="82" t="s">
        <v>3030</v>
      </c>
    </row>
    <row r="990" customFormat="false" ht="15" hidden="false" customHeight="false" outlineLevel="0" collapsed="false">
      <c r="N990" s="82" t="s">
        <v>3031</v>
      </c>
    </row>
    <row r="991" customFormat="false" ht="15" hidden="false" customHeight="false" outlineLevel="0" collapsed="false">
      <c r="N991" s="82" t="s">
        <v>3032</v>
      </c>
    </row>
    <row r="992" customFormat="false" ht="15" hidden="false" customHeight="false" outlineLevel="0" collapsed="false">
      <c r="N992" s="82" t="s">
        <v>3033</v>
      </c>
    </row>
    <row r="993" customFormat="false" ht="15" hidden="false" customHeight="false" outlineLevel="0" collapsed="false">
      <c r="N993" s="82" t="s">
        <v>3034</v>
      </c>
    </row>
    <row r="994" customFormat="false" ht="15" hidden="false" customHeight="false" outlineLevel="0" collapsed="false">
      <c r="N994" s="82" t="s">
        <v>3035</v>
      </c>
    </row>
    <row r="995" customFormat="false" ht="15" hidden="false" customHeight="false" outlineLevel="0" collapsed="false">
      <c r="N995" s="82" t="s">
        <v>3036</v>
      </c>
    </row>
    <row r="996" customFormat="false" ht="15" hidden="false" customHeight="false" outlineLevel="0" collapsed="false">
      <c r="N996" s="82" t="s">
        <v>3037</v>
      </c>
    </row>
    <row r="997" customFormat="false" ht="15" hidden="false" customHeight="false" outlineLevel="0" collapsed="false">
      <c r="N997" s="82" t="s">
        <v>3038</v>
      </c>
    </row>
    <row r="998" customFormat="false" ht="15" hidden="false" customHeight="false" outlineLevel="0" collapsed="false">
      <c r="N998" s="82" t="s">
        <v>3039</v>
      </c>
    </row>
    <row r="999" customFormat="false" ht="15" hidden="false" customHeight="false" outlineLevel="0" collapsed="false">
      <c r="N999" s="82" t="s">
        <v>3040</v>
      </c>
    </row>
    <row r="1000" customFormat="false" ht="15" hidden="false" customHeight="false" outlineLevel="0" collapsed="false">
      <c r="N1000" s="82" t="s">
        <v>3041</v>
      </c>
    </row>
    <row r="1001" customFormat="false" ht="15" hidden="false" customHeight="false" outlineLevel="0" collapsed="false">
      <c r="N1001" s="82" t="s">
        <v>3042</v>
      </c>
    </row>
    <row r="1002" customFormat="false" ht="15" hidden="false" customHeight="false" outlineLevel="0" collapsed="false">
      <c r="N1002" s="82" t="s">
        <v>3043</v>
      </c>
    </row>
    <row r="1003" customFormat="false" ht="15" hidden="false" customHeight="false" outlineLevel="0" collapsed="false">
      <c r="N1003" s="82" t="s">
        <v>3044</v>
      </c>
    </row>
    <row r="1004" customFormat="false" ht="15" hidden="false" customHeight="false" outlineLevel="0" collapsed="false">
      <c r="N1004" s="82" t="s">
        <v>3045</v>
      </c>
    </row>
    <row r="1005" customFormat="false" ht="15" hidden="false" customHeight="false" outlineLevel="0" collapsed="false">
      <c r="N1005" s="82" t="s">
        <v>3046</v>
      </c>
    </row>
    <row r="1006" customFormat="false" ht="15" hidden="false" customHeight="false" outlineLevel="0" collapsed="false">
      <c r="N1006" s="82" t="s">
        <v>3047</v>
      </c>
    </row>
    <row r="1007" customFormat="false" ht="15" hidden="false" customHeight="false" outlineLevel="0" collapsed="false">
      <c r="N1007" s="82" t="s">
        <v>3048</v>
      </c>
    </row>
    <row r="1008" customFormat="false" ht="15" hidden="false" customHeight="false" outlineLevel="0" collapsed="false">
      <c r="N1008" s="82" t="s">
        <v>3049</v>
      </c>
    </row>
    <row r="1009" customFormat="false" ht="15" hidden="false" customHeight="false" outlineLevel="0" collapsed="false">
      <c r="N1009" s="82" t="s">
        <v>3050</v>
      </c>
    </row>
    <row r="1010" customFormat="false" ht="15" hidden="false" customHeight="false" outlineLevel="0" collapsed="false">
      <c r="N1010" s="82" t="s">
        <v>3051</v>
      </c>
    </row>
    <row r="1011" customFormat="false" ht="15" hidden="false" customHeight="false" outlineLevel="0" collapsed="false">
      <c r="N1011" s="82" t="s">
        <v>3052</v>
      </c>
    </row>
    <row r="1012" customFormat="false" ht="15" hidden="false" customHeight="false" outlineLevel="0" collapsed="false">
      <c r="N1012" s="82" t="s">
        <v>3053</v>
      </c>
    </row>
    <row r="1013" customFormat="false" ht="15" hidden="false" customHeight="false" outlineLevel="0" collapsed="false">
      <c r="N1013" s="82" t="s">
        <v>3054</v>
      </c>
    </row>
    <row r="1014" customFormat="false" ht="15" hidden="false" customHeight="false" outlineLevel="0" collapsed="false">
      <c r="N1014" s="82" t="s">
        <v>3055</v>
      </c>
    </row>
    <row r="1015" customFormat="false" ht="15" hidden="false" customHeight="false" outlineLevel="0" collapsed="false">
      <c r="N1015" s="82" t="s">
        <v>3056</v>
      </c>
    </row>
    <row r="1016" customFormat="false" ht="15" hidden="false" customHeight="false" outlineLevel="0" collapsed="false">
      <c r="N1016" s="82" t="s">
        <v>3057</v>
      </c>
    </row>
    <row r="1017" customFormat="false" ht="15" hidden="false" customHeight="false" outlineLevel="0" collapsed="false">
      <c r="N1017" s="82" t="s">
        <v>3058</v>
      </c>
    </row>
    <row r="1018" customFormat="false" ht="15" hidden="false" customHeight="false" outlineLevel="0" collapsed="false">
      <c r="N1018" s="82" t="s">
        <v>3059</v>
      </c>
    </row>
    <row r="1019" customFormat="false" ht="15" hidden="false" customHeight="false" outlineLevel="0" collapsed="false">
      <c r="N1019" s="82" t="s">
        <v>3060</v>
      </c>
    </row>
    <row r="1020" customFormat="false" ht="15" hidden="false" customHeight="false" outlineLevel="0" collapsed="false">
      <c r="N1020" s="82" t="s">
        <v>3061</v>
      </c>
    </row>
    <row r="1021" customFormat="false" ht="15" hidden="false" customHeight="false" outlineLevel="0" collapsed="false">
      <c r="N1021" s="82" t="s">
        <v>3062</v>
      </c>
    </row>
    <row r="1022" customFormat="false" ht="15" hidden="false" customHeight="false" outlineLevel="0" collapsed="false">
      <c r="N1022" s="82" t="s">
        <v>3063</v>
      </c>
    </row>
    <row r="1023" customFormat="false" ht="15" hidden="false" customHeight="false" outlineLevel="0" collapsed="false">
      <c r="N1023" s="82" t="s">
        <v>3064</v>
      </c>
    </row>
    <row r="1024" customFormat="false" ht="15" hidden="false" customHeight="false" outlineLevel="0" collapsed="false">
      <c r="N1024" s="82" t="s">
        <v>3065</v>
      </c>
    </row>
    <row r="1025" customFormat="false" ht="15" hidden="false" customHeight="false" outlineLevel="0" collapsed="false">
      <c r="N1025" s="82" t="s">
        <v>3066</v>
      </c>
    </row>
    <row r="1026" customFormat="false" ht="15" hidden="false" customHeight="false" outlineLevel="0" collapsed="false">
      <c r="N1026" s="82" t="s">
        <v>3067</v>
      </c>
    </row>
    <row r="1027" customFormat="false" ht="15" hidden="false" customHeight="false" outlineLevel="0" collapsed="false">
      <c r="N1027" s="82" t="s">
        <v>3068</v>
      </c>
    </row>
    <row r="1028" customFormat="false" ht="15" hidden="false" customHeight="false" outlineLevel="0" collapsed="false">
      <c r="N1028" s="82" t="s">
        <v>3069</v>
      </c>
    </row>
    <row r="1029" customFormat="false" ht="15" hidden="false" customHeight="false" outlineLevel="0" collapsed="false">
      <c r="N1029" s="82" t="s">
        <v>3070</v>
      </c>
    </row>
    <row r="1030" customFormat="false" ht="15" hidden="false" customHeight="false" outlineLevel="0" collapsed="false">
      <c r="N1030" s="82" t="s">
        <v>3071</v>
      </c>
    </row>
    <row r="1031" customFormat="false" ht="15" hidden="false" customHeight="false" outlineLevel="0" collapsed="false">
      <c r="N1031" s="82" t="s">
        <v>3072</v>
      </c>
    </row>
    <row r="1032" customFormat="false" ht="15" hidden="false" customHeight="false" outlineLevel="0" collapsed="false">
      <c r="N1032" s="82" t="s">
        <v>3073</v>
      </c>
    </row>
    <row r="1033" customFormat="false" ht="15" hidden="false" customHeight="false" outlineLevel="0" collapsed="false">
      <c r="N1033" s="82" t="s">
        <v>3074</v>
      </c>
    </row>
    <row r="1034" customFormat="false" ht="15" hidden="false" customHeight="false" outlineLevel="0" collapsed="false">
      <c r="N1034" s="82" t="s">
        <v>3075</v>
      </c>
    </row>
    <row r="1035" customFormat="false" ht="15" hidden="false" customHeight="false" outlineLevel="0" collapsed="false">
      <c r="N1035" s="82" t="s">
        <v>3076</v>
      </c>
    </row>
    <row r="1036" customFormat="false" ht="15" hidden="false" customHeight="false" outlineLevel="0" collapsed="false">
      <c r="N1036" s="82" t="s">
        <v>3077</v>
      </c>
    </row>
    <row r="1037" customFormat="false" ht="15" hidden="false" customHeight="false" outlineLevel="0" collapsed="false">
      <c r="N1037" s="82" t="s">
        <v>3078</v>
      </c>
    </row>
    <row r="1038" customFormat="false" ht="15" hidden="false" customHeight="false" outlineLevel="0" collapsed="false">
      <c r="N1038" s="82" t="s">
        <v>3079</v>
      </c>
    </row>
    <row r="1039" customFormat="false" ht="15" hidden="false" customHeight="false" outlineLevel="0" collapsed="false">
      <c r="N1039" s="82" t="s">
        <v>3080</v>
      </c>
    </row>
    <row r="1040" customFormat="false" ht="15" hidden="false" customHeight="false" outlineLevel="0" collapsed="false">
      <c r="N1040" s="82" t="s">
        <v>3081</v>
      </c>
    </row>
    <row r="1041" customFormat="false" ht="15" hidden="false" customHeight="false" outlineLevel="0" collapsed="false">
      <c r="N1041" s="82" t="s">
        <v>3082</v>
      </c>
    </row>
    <row r="1042" customFormat="false" ht="15" hidden="false" customHeight="false" outlineLevel="0" collapsed="false">
      <c r="N1042" s="82" t="s">
        <v>3083</v>
      </c>
    </row>
    <row r="1043" customFormat="false" ht="15" hidden="false" customHeight="false" outlineLevel="0" collapsed="false">
      <c r="N1043" s="82" t="s">
        <v>3084</v>
      </c>
    </row>
    <row r="1044" customFormat="false" ht="15" hidden="false" customHeight="false" outlineLevel="0" collapsed="false">
      <c r="N1044" s="82" t="s">
        <v>3085</v>
      </c>
    </row>
    <row r="1045" customFormat="false" ht="15" hidden="false" customHeight="false" outlineLevel="0" collapsed="false">
      <c r="N1045" s="82" t="s">
        <v>3086</v>
      </c>
    </row>
    <row r="1046" customFormat="false" ht="15" hidden="false" customHeight="false" outlineLevel="0" collapsed="false">
      <c r="N1046" s="82" t="s">
        <v>3087</v>
      </c>
    </row>
    <row r="1047" customFormat="false" ht="15" hidden="false" customHeight="false" outlineLevel="0" collapsed="false">
      <c r="N1047" s="82" t="s">
        <v>3088</v>
      </c>
    </row>
    <row r="1048" customFormat="false" ht="15" hidden="false" customHeight="false" outlineLevel="0" collapsed="false">
      <c r="N1048" s="82" t="s">
        <v>3089</v>
      </c>
    </row>
    <row r="1049" customFormat="false" ht="15" hidden="false" customHeight="false" outlineLevel="0" collapsed="false">
      <c r="N1049" s="82" t="s">
        <v>3090</v>
      </c>
    </row>
    <row r="1050" customFormat="false" ht="15" hidden="false" customHeight="false" outlineLevel="0" collapsed="false">
      <c r="N1050" s="82" t="s">
        <v>3091</v>
      </c>
    </row>
    <row r="1051" customFormat="false" ht="15" hidden="false" customHeight="false" outlineLevel="0" collapsed="false">
      <c r="N1051" s="82" t="s">
        <v>3092</v>
      </c>
    </row>
    <row r="1052" customFormat="false" ht="15" hidden="false" customHeight="false" outlineLevel="0" collapsed="false">
      <c r="N1052" s="82" t="s">
        <v>3093</v>
      </c>
    </row>
    <row r="1053" customFormat="false" ht="15" hidden="false" customHeight="false" outlineLevel="0" collapsed="false">
      <c r="N1053" s="82" t="s">
        <v>3094</v>
      </c>
    </row>
    <row r="1054" customFormat="false" ht="15" hidden="false" customHeight="false" outlineLevel="0" collapsed="false">
      <c r="N1054" s="82" t="s">
        <v>3095</v>
      </c>
    </row>
    <row r="1055" customFormat="false" ht="15" hidden="false" customHeight="false" outlineLevel="0" collapsed="false">
      <c r="N1055" s="82" t="s">
        <v>3096</v>
      </c>
    </row>
    <row r="1056" customFormat="false" ht="15" hidden="false" customHeight="false" outlineLevel="0" collapsed="false">
      <c r="N1056" s="82" t="s">
        <v>3097</v>
      </c>
    </row>
    <row r="1057" customFormat="false" ht="15" hidden="false" customHeight="false" outlineLevel="0" collapsed="false">
      <c r="N1057" s="82" t="s">
        <v>3098</v>
      </c>
    </row>
    <row r="1058" customFormat="false" ht="15" hidden="false" customHeight="false" outlineLevel="0" collapsed="false">
      <c r="N1058" s="82" t="s">
        <v>3099</v>
      </c>
    </row>
    <row r="1059" customFormat="false" ht="15" hidden="false" customHeight="false" outlineLevel="0" collapsed="false">
      <c r="N1059" s="82" t="s">
        <v>3100</v>
      </c>
    </row>
    <row r="1060" customFormat="false" ht="15" hidden="false" customHeight="false" outlineLevel="0" collapsed="false">
      <c r="N1060" s="82" t="s">
        <v>3101</v>
      </c>
    </row>
    <row r="1061" customFormat="false" ht="15" hidden="false" customHeight="false" outlineLevel="0" collapsed="false">
      <c r="N1061" s="82" t="s">
        <v>3102</v>
      </c>
    </row>
    <row r="1062" customFormat="false" ht="15" hidden="false" customHeight="false" outlineLevel="0" collapsed="false">
      <c r="N1062" s="82" t="s">
        <v>3103</v>
      </c>
    </row>
    <row r="1063" customFormat="false" ht="15" hidden="false" customHeight="false" outlineLevel="0" collapsed="false">
      <c r="N1063" s="82" t="s">
        <v>3104</v>
      </c>
    </row>
    <row r="1064" customFormat="false" ht="15" hidden="false" customHeight="false" outlineLevel="0" collapsed="false">
      <c r="N1064" s="82" t="s">
        <v>3105</v>
      </c>
    </row>
    <row r="1065" customFormat="false" ht="15" hidden="false" customHeight="false" outlineLevel="0" collapsed="false">
      <c r="N1065" s="82" t="s">
        <v>3106</v>
      </c>
    </row>
    <row r="1066" customFormat="false" ht="15" hidden="false" customHeight="false" outlineLevel="0" collapsed="false">
      <c r="N1066" s="82" t="s">
        <v>3107</v>
      </c>
    </row>
    <row r="1067" customFormat="false" ht="15" hidden="false" customHeight="false" outlineLevel="0" collapsed="false">
      <c r="N1067" s="82" t="s">
        <v>3108</v>
      </c>
    </row>
    <row r="1068" customFormat="false" ht="15" hidden="false" customHeight="false" outlineLevel="0" collapsed="false">
      <c r="N1068" s="82" t="s">
        <v>3109</v>
      </c>
    </row>
    <row r="1069" customFormat="false" ht="15" hidden="false" customHeight="false" outlineLevel="0" collapsed="false">
      <c r="N1069" s="82" t="s">
        <v>3110</v>
      </c>
    </row>
    <row r="1070" customFormat="false" ht="15" hidden="false" customHeight="false" outlineLevel="0" collapsed="false">
      <c r="N1070" s="82" t="s">
        <v>3111</v>
      </c>
    </row>
    <row r="1071" customFormat="false" ht="15" hidden="false" customHeight="false" outlineLevel="0" collapsed="false">
      <c r="N1071" s="82" t="s">
        <v>3112</v>
      </c>
    </row>
    <row r="1072" customFormat="false" ht="15" hidden="false" customHeight="false" outlineLevel="0" collapsed="false">
      <c r="N1072" s="82" t="s">
        <v>3113</v>
      </c>
    </row>
    <row r="1073" customFormat="false" ht="15" hidden="false" customHeight="false" outlineLevel="0" collapsed="false">
      <c r="N1073" s="82" t="s">
        <v>3114</v>
      </c>
    </row>
    <row r="1074" customFormat="false" ht="15" hidden="false" customHeight="false" outlineLevel="0" collapsed="false">
      <c r="N1074" s="82" t="s">
        <v>3115</v>
      </c>
    </row>
    <row r="1075" customFormat="false" ht="15" hidden="false" customHeight="false" outlineLevel="0" collapsed="false">
      <c r="N1075" s="82" t="s">
        <v>3116</v>
      </c>
    </row>
    <row r="1076" customFormat="false" ht="15" hidden="false" customHeight="false" outlineLevel="0" collapsed="false">
      <c r="N1076" s="82" t="s">
        <v>3117</v>
      </c>
    </row>
    <row r="1077" customFormat="false" ht="15" hidden="false" customHeight="false" outlineLevel="0" collapsed="false">
      <c r="N1077" s="82" t="s">
        <v>3118</v>
      </c>
    </row>
    <row r="1078" customFormat="false" ht="15" hidden="false" customHeight="false" outlineLevel="0" collapsed="false">
      <c r="N1078" s="82" t="s">
        <v>3119</v>
      </c>
    </row>
    <row r="1079" customFormat="false" ht="15" hidden="false" customHeight="false" outlineLevel="0" collapsed="false">
      <c r="N1079" s="82" t="s">
        <v>3120</v>
      </c>
    </row>
    <row r="1080" customFormat="false" ht="15" hidden="false" customHeight="false" outlineLevel="0" collapsed="false">
      <c r="N1080" s="82" t="s">
        <v>3121</v>
      </c>
    </row>
    <row r="1081" customFormat="false" ht="15" hidden="false" customHeight="false" outlineLevel="0" collapsed="false">
      <c r="N1081" s="82" t="s">
        <v>3122</v>
      </c>
    </row>
    <row r="1082" customFormat="false" ht="15" hidden="false" customHeight="false" outlineLevel="0" collapsed="false">
      <c r="N1082" s="82" t="s">
        <v>3123</v>
      </c>
    </row>
    <row r="1083" customFormat="false" ht="15" hidden="false" customHeight="false" outlineLevel="0" collapsed="false">
      <c r="N1083" s="82" t="s">
        <v>3124</v>
      </c>
    </row>
    <row r="1084" customFormat="false" ht="15" hidden="false" customHeight="false" outlineLevel="0" collapsed="false">
      <c r="N1084" s="82" t="s">
        <v>3125</v>
      </c>
    </row>
    <row r="1085" customFormat="false" ht="15" hidden="false" customHeight="false" outlineLevel="0" collapsed="false">
      <c r="N1085" s="82" t="s">
        <v>3126</v>
      </c>
    </row>
    <row r="1086" customFormat="false" ht="15" hidden="false" customHeight="false" outlineLevel="0" collapsed="false">
      <c r="N1086" s="82" t="s">
        <v>3127</v>
      </c>
    </row>
    <row r="1087" customFormat="false" ht="15" hidden="false" customHeight="false" outlineLevel="0" collapsed="false">
      <c r="N1087" s="82" t="s">
        <v>3128</v>
      </c>
    </row>
    <row r="1088" customFormat="false" ht="15" hidden="false" customHeight="false" outlineLevel="0" collapsed="false">
      <c r="N1088" s="82" t="s">
        <v>3129</v>
      </c>
    </row>
    <row r="1089" customFormat="false" ht="15" hidden="false" customHeight="false" outlineLevel="0" collapsed="false">
      <c r="N1089" s="82" t="s">
        <v>3130</v>
      </c>
    </row>
    <row r="1090" customFormat="false" ht="15" hidden="false" customHeight="false" outlineLevel="0" collapsed="false">
      <c r="N1090" s="82" t="s">
        <v>3131</v>
      </c>
    </row>
    <row r="1091" customFormat="false" ht="15" hidden="false" customHeight="false" outlineLevel="0" collapsed="false">
      <c r="N1091" s="82" t="s">
        <v>3132</v>
      </c>
    </row>
    <row r="1092" customFormat="false" ht="15" hidden="false" customHeight="false" outlineLevel="0" collapsed="false">
      <c r="N1092" s="82" t="s">
        <v>3133</v>
      </c>
    </row>
    <row r="1093" customFormat="false" ht="15" hidden="false" customHeight="false" outlineLevel="0" collapsed="false">
      <c r="N1093" s="82" t="s">
        <v>3134</v>
      </c>
    </row>
    <row r="1094" customFormat="false" ht="15" hidden="false" customHeight="false" outlineLevel="0" collapsed="false">
      <c r="N1094" s="82" t="s">
        <v>3135</v>
      </c>
    </row>
    <row r="1095" customFormat="false" ht="15" hidden="false" customHeight="false" outlineLevel="0" collapsed="false">
      <c r="N1095" s="82" t="s">
        <v>3136</v>
      </c>
    </row>
    <row r="1096" customFormat="false" ht="15" hidden="false" customHeight="false" outlineLevel="0" collapsed="false">
      <c r="N1096" s="82" t="s">
        <v>3137</v>
      </c>
    </row>
    <row r="1097" customFormat="false" ht="15" hidden="false" customHeight="false" outlineLevel="0" collapsed="false">
      <c r="N1097" s="82" t="s">
        <v>3138</v>
      </c>
    </row>
    <row r="1098" customFormat="false" ht="15" hidden="false" customHeight="false" outlineLevel="0" collapsed="false">
      <c r="N1098" s="82" t="s">
        <v>3139</v>
      </c>
    </row>
    <row r="1099" customFormat="false" ht="15" hidden="false" customHeight="false" outlineLevel="0" collapsed="false">
      <c r="N1099" s="82" t="s">
        <v>3140</v>
      </c>
    </row>
    <row r="1100" customFormat="false" ht="15" hidden="false" customHeight="false" outlineLevel="0" collapsed="false">
      <c r="N1100" s="82" t="s">
        <v>3141</v>
      </c>
    </row>
    <row r="1101" customFormat="false" ht="15" hidden="false" customHeight="false" outlineLevel="0" collapsed="false">
      <c r="N1101" s="82" t="s">
        <v>3142</v>
      </c>
    </row>
    <row r="1102" customFormat="false" ht="15" hidden="false" customHeight="false" outlineLevel="0" collapsed="false">
      <c r="N1102" s="82" t="s">
        <v>3143</v>
      </c>
    </row>
    <row r="1103" customFormat="false" ht="15" hidden="false" customHeight="false" outlineLevel="0" collapsed="false">
      <c r="N1103" s="82" t="s">
        <v>3144</v>
      </c>
    </row>
    <row r="1104" customFormat="false" ht="15" hidden="false" customHeight="false" outlineLevel="0" collapsed="false">
      <c r="N1104" s="82" t="s">
        <v>3145</v>
      </c>
    </row>
    <row r="1105" customFormat="false" ht="15" hidden="false" customHeight="false" outlineLevel="0" collapsed="false">
      <c r="N1105" s="82" t="s">
        <v>3146</v>
      </c>
    </row>
    <row r="1106" customFormat="false" ht="15" hidden="false" customHeight="false" outlineLevel="0" collapsed="false">
      <c r="N1106" s="82" t="s">
        <v>3147</v>
      </c>
    </row>
    <row r="1107" customFormat="false" ht="15" hidden="false" customHeight="false" outlineLevel="0" collapsed="false">
      <c r="N1107" s="82" t="s">
        <v>3148</v>
      </c>
    </row>
    <row r="1108" customFormat="false" ht="15" hidden="false" customHeight="false" outlineLevel="0" collapsed="false">
      <c r="N1108" s="82" t="s">
        <v>3149</v>
      </c>
    </row>
    <row r="1109" customFormat="false" ht="15" hidden="false" customHeight="false" outlineLevel="0" collapsed="false">
      <c r="N1109" s="82" t="s">
        <v>3150</v>
      </c>
    </row>
    <row r="1110" customFormat="false" ht="15" hidden="false" customHeight="false" outlineLevel="0" collapsed="false">
      <c r="N1110" s="82" t="s">
        <v>3151</v>
      </c>
    </row>
    <row r="1111" customFormat="false" ht="15" hidden="false" customHeight="false" outlineLevel="0" collapsed="false">
      <c r="N1111" s="82" t="s">
        <v>3152</v>
      </c>
    </row>
    <row r="1112" customFormat="false" ht="15" hidden="false" customHeight="false" outlineLevel="0" collapsed="false">
      <c r="N1112" s="82" t="s">
        <v>3153</v>
      </c>
    </row>
    <row r="1113" customFormat="false" ht="15" hidden="false" customHeight="false" outlineLevel="0" collapsed="false">
      <c r="N1113" s="82" t="s">
        <v>3154</v>
      </c>
    </row>
    <row r="1114" customFormat="false" ht="15" hidden="false" customHeight="false" outlineLevel="0" collapsed="false">
      <c r="N1114" s="82" t="s">
        <v>3155</v>
      </c>
    </row>
    <row r="1115" customFormat="false" ht="15" hidden="false" customHeight="false" outlineLevel="0" collapsed="false">
      <c r="N1115" s="82" t="s">
        <v>3156</v>
      </c>
    </row>
    <row r="1116" customFormat="false" ht="15" hidden="false" customHeight="false" outlineLevel="0" collapsed="false">
      <c r="N1116" s="82" t="s">
        <v>3157</v>
      </c>
    </row>
    <row r="1117" customFormat="false" ht="15" hidden="false" customHeight="false" outlineLevel="0" collapsed="false">
      <c r="N1117" s="82" t="s">
        <v>3158</v>
      </c>
    </row>
    <row r="1118" customFormat="false" ht="15" hidden="false" customHeight="false" outlineLevel="0" collapsed="false">
      <c r="N1118" s="82" t="s">
        <v>3159</v>
      </c>
    </row>
    <row r="1119" customFormat="false" ht="15" hidden="false" customHeight="false" outlineLevel="0" collapsed="false">
      <c r="N1119" s="82" t="s">
        <v>3160</v>
      </c>
    </row>
    <row r="1120" customFormat="false" ht="15" hidden="false" customHeight="false" outlineLevel="0" collapsed="false">
      <c r="N1120" s="82" t="s">
        <v>3161</v>
      </c>
    </row>
    <row r="1121" customFormat="false" ht="15" hidden="false" customHeight="false" outlineLevel="0" collapsed="false">
      <c r="N1121" s="82" t="s">
        <v>3162</v>
      </c>
    </row>
    <row r="1122" customFormat="false" ht="15" hidden="false" customHeight="false" outlineLevel="0" collapsed="false">
      <c r="N1122" s="82" t="s">
        <v>3163</v>
      </c>
    </row>
    <row r="1123" customFormat="false" ht="15" hidden="false" customHeight="false" outlineLevel="0" collapsed="false">
      <c r="N1123" s="82" t="s">
        <v>3164</v>
      </c>
    </row>
    <row r="1124" customFormat="false" ht="15" hidden="false" customHeight="false" outlineLevel="0" collapsed="false">
      <c r="N1124" s="82" t="s">
        <v>3165</v>
      </c>
    </row>
    <row r="1125" customFormat="false" ht="15" hidden="false" customHeight="false" outlineLevel="0" collapsed="false">
      <c r="N1125" s="82" t="s">
        <v>3166</v>
      </c>
    </row>
    <row r="1126" customFormat="false" ht="15" hidden="false" customHeight="false" outlineLevel="0" collapsed="false">
      <c r="N1126" s="82" t="s">
        <v>3167</v>
      </c>
    </row>
    <row r="1127" customFormat="false" ht="15" hidden="false" customHeight="false" outlineLevel="0" collapsed="false">
      <c r="N1127" s="82" t="s">
        <v>3168</v>
      </c>
    </row>
    <row r="1128" customFormat="false" ht="15" hidden="false" customHeight="false" outlineLevel="0" collapsed="false">
      <c r="N1128" s="82" t="s">
        <v>3169</v>
      </c>
    </row>
    <row r="1129" customFormat="false" ht="15" hidden="false" customHeight="false" outlineLevel="0" collapsed="false">
      <c r="N1129" s="82" t="s">
        <v>3170</v>
      </c>
    </row>
    <row r="1130" customFormat="false" ht="15" hidden="false" customHeight="false" outlineLevel="0" collapsed="false">
      <c r="N1130" s="82" t="s">
        <v>3171</v>
      </c>
    </row>
    <row r="1131" customFormat="false" ht="15" hidden="false" customHeight="false" outlineLevel="0" collapsed="false">
      <c r="N1131" s="82" t="s">
        <v>3172</v>
      </c>
    </row>
    <row r="1132" customFormat="false" ht="15" hidden="false" customHeight="false" outlineLevel="0" collapsed="false">
      <c r="N1132" s="82" t="s">
        <v>3173</v>
      </c>
    </row>
    <row r="1133" customFormat="false" ht="15" hidden="false" customHeight="false" outlineLevel="0" collapsed="false">
      <c r="N1133" s="82" t="s">
        <v>3174</v>
      </c>
    </row>
    <row r="1134" customFormat="false" ht="15" hidden="false" customHeight="false" outlineLevel="0" collapsed="false">
      <c r="N1134" s="82" t="s">
        <v>3175</v>
      </c>
    </row>
    <row r="1135" customFormat="false" ht="15" hidden="false" customHeight="false" outlineLevel="0" collapsed="false">
      <c r="N1135" s="82" t="s">
        <v>3176</v>
      </c>
    </row>
    <row r="1136" customFormat="false" ht="15" hidden="false" customHeight="false" outlineLevel="0" collapsed="false">
      <c r="N1136" s="82" t="s">
        <v>3177</v>
      </c>
    </row>
    <row r="1137" customFormat="false" ht="15" hidden="false" customHeight="false" outlineLevel="0" collapsed="false">
      <c r="N1137" s="82" t="s">
        <v>3178</v>
      </c>
    </row>
    <row r="1138" customFormat="false" ht="15" hidden="false" customHeight="false" outlineLevel="0" collapsed="false">
      <c r="N1138" s="82" t="s">
        <v>3179</v>
      </c>
    </row>
    <row r="1139" customFormat="false" ht="15" hidden="false" customHeight="false" outlineLevel="0" collapsed="false">
      <c r="N1139" s="82" t="s">
        <v>3180</v>
      </c>
    </row>
    <row r="1140" customFormat="false" ht="15" hidden="false" customHeight="false" outlineLevel="0" collapsed="false">
      <c r="N1140" s="82" t="s">
        <v>3181</v>
      </c>
    </row>
    <row r="1141" customFormat="false" ht="15" hidden="false" customHeight="false" outlineLevel="0" collapsed="false">
      <c r="N1141" s="82" t="s">
        <v>3182</v>
      </c>
    </row>
    <row r="1142" customFormat="false" ht="15" hidden="false" customHeight="false" outlineLevel="0" collapsed="false">
      <c r="N1142" s="82" t="s">
        <v>3183</v>
      </c>
    </row>
    <row r="1143" customFormat="false" ht="15" hidden="false" customHeight="false" outlineLevel="0" collapsed="false">
      <c r="N1143" s="82" t="s">
        <v>3184</v>
      </c>
    </row>
    <row r="1144" customFormat="false" ht="15" hidden="false" customHeight="false" outlineLevel="0" collapsed="false">
      <c r="N1144" s="82" t="s">
        <v>3185</v>
      </c>
    </row>
    <row r="1145" customFormat="false" ht="15" hidden="false" customHeight="false" outlineLevel="0" collapsed="false">
      <c r="N1145" s="82" t="s">
        <v>3186</v>
      </c>
    </row>
    <row r="1146" customFormat="false" ht="15" hidden="false" customHeight="false" outlineLevel="0" collapsed="false">
      <c r="N1146" s="82" t="s">
        <v>3187</v>
      </c>
    </row>
    <row r="1147" customFormat="false" ht="15" hidden="false" customHeight="false" outlineLevel="0" collapsed="false">
      <c r="N1147" s="82" t="s">
        <v>3188</v>
      </c>
    </row>
    <row r="1148" customFormat="false" ht="15" hidden="false" customHeight="false" outlineLevel="0" collapsed="false">
      <c r="N1148" s="82" t="s">
        <v>3189</v>
      </c>
    </row>
    <row r="1149" customFormat="false" ht="15" hidden="false" customHeight="false" outlineLevel="0" collapsed="false">
      <c r="N1149" s="82" t="s">
        <v>3190</v>
      </c>
    </row>
    <row r="1150" customFormat="false" ht="15" hidden="false" customHeight="false" outlineLevel="0" collapsed="false">
      <c r="N1150" s="82" t="s">
        <v>3191</v>
      </c>
    </row>
    <row r="1151" customFormat="false" ht="15" hidden="false" customHeight="false" outlineLevel="0" collapsed="false">
      <c r="N1151" s="82" t="s">
        <v>3192</v>
      </c>
    </row>
    <row r="1152" customFormat="false" ht="15" hidden="false" customHeight="false" outlineLevel="0" collapsed="false">
      <c r="N1152" s="82" t="s">
        <v>3193</v>
      </c>
    </row>
    <row r="1153" customFormat="false" ht="15" hidden="false" customHeight="false" outlineLevel="0" collapsed="false">
      <c r="N1153" s="82" t="s">
        <v>3194</v>
      </c>
    </row>
    <row r="1154" customFormat="false" ht="15" hidden="false" customHeight="false" outlineLevel="0" collapsed="false">
      <c r="N1154" s="82" t="s">
        <v>3195</v>
      </c>
    </row>
    <row r="1155" customFormat="false" ht="15" hidden="false" customHeight="false" outlineLevel="0" collapsed="false">
      <c r="N1155" s="82" t="s">
        <v>3196</v>
      </c>
    </row>
    <row r="1156" customFormat="false" ht="15" hidden="false" customHeight="false" outlineLevel="0" collapsed="false">
      <c r="N1156" s="82" t="s">
        <v>3197</v>
      </c>
    </row>
    <row r="1157" customFormat="false" ht="15" hidden="false" customHeight="false" outlineLevel="0" collapsed="false">
      <c r="N1157" s="82" t="s">
        <v>3198</v>
      </c>
    </row>
    <row r="1158" customFormat="false" ht="15" hidden="false" customHeight="false" outlineLevel="0" collapsed="false">
      <c r="N1158" s="82" t="s">
        <v>3199</v>
      </c>
    </row>
    <row r="1159" customFormat="false" ht="15" hidden="false" customHeight="false" outlineLevel="0" collapsed="false">
      <c r="N1159" s="82" t="s">
        <v>3200</v>
      </c>
    </row>
    <row r="1160" customFormat="false" ht="15" hidden="false" customHeight="false" outlineLevel="0" collapsed="false">
      <c r="N1160" s="82" t="s">
        <v>3201</v>
      </c>
    </row>
    <row r="1161" customFormat="false" ht="15" hidden="false" customHeight="false" outlineLevel="0" collapsed="false">
      <c r="N1161" s="82" t="s">
        <v>3202</v>
      </c>
    </row>
    <row r="1162" customFormat="false" ht="15" hidden="false" customHeight="false" outlineLevel="0" collapsed="false">
      <c r="N1162" s="82" t="s">
        <v>3203</v>
      </c>
    </row>
    <row r="1163" customFormat="false" ht="15" hidden="false" customHeight="false" outlineLevel="0" collapsed="false">
      <c r="N1163" s="82" t="s">
        <v>3204</v>
      </c>
    </row>
    <row r="1164" customFormat="false" ht="15" hidden="false" customHeight="false" outlineLevel="0" collapsed="false">
      <c r="N1164" s="82" t="s">
        <v>3205</v>
      </c>
    </row>
    <row r="1165" customFormat="false" ht="15" hidden="false" customHeight="false" outlineLevel="0" collapsed="false">
      <c r="N1165" s="82" t="s">
        <v>3206</v>
      </c>
    </row>
    <row r="1166" customFormat="false" ht="15" hidden="false" customHeight="false" outlineLevel="0" collapsed="false">
      <c r="N1166" s="82" t="s">
        <v>3207</v>
      </c>
    </row>
    <row r="1167" customFormat="false" ht="15" hidden="false" customHeight="false" outlineLevel="0" collapsed="false">
      <c r="N1167" s="82" t="s">
        <v>3208</v>
      </c>
    </row>
    <row r="1168" customFormat="false" ht="15" hidden="false" customHeight="false" outlineLevel="0" collapsed="false">
      <c r="N1168" s="82" t="s">
        <v>3209</v>
      </c>
    </row>
    <row r="1169" customFormat="false" ht="15" hidden="false" customHeight="false" outlineLevel="0" collapsed="false">
      <c r="N1169" s="82" t="s">
        <v>3210</v>
      </c>
    </row>
    <row r="1170" customFormat="false" ht="15" hidden="false" customHeight="false" outlineLevel="0" collapsed="false">
      <c r="N1170" s="82" t="s">
        <v>3211</v>
      </c>
    </row>
    <row r="1171" customFormat="false" ht="15" hidden="false" customHeight="false" outlineLevel="0" collapsed="false">
      <c r="N1171" s="82" t="s">
        <v>3212</v>
      </c>
    </row>
    <row r="1172" customFormat="false" ht="15" hidden="false" customHeight="false" outlineLevel="0" collapsed="false">
      <c r="N1172" s="82" t="s">
        <v>3213</v>
      </c>
    </row>
    <row r="1173" customFormat="false" ht="15" hidden="false" customHeight="false" outlineLevel="0" collapsed="false">
      <c r="N1173" s="82" t="s">
        <v>3214</v>
      </c>
    </row>
    <row r="1174" customFormat="false" ht="15" hidden="false" customHeight="false" outlineLevel="0" collapsed="false">
      <c r="N1174" s="82" t="s">
        <v>3215</v>
      </c>
    </row>
    <row r="1175" customFormat="false" ht="15" hidden="false" customHeight="false" outlineLevel="0" collapsed="false">
      <c r="N1175" s="82" t="s">
        <v>3216</v>
      </c>
    </row>
    <row r="1176" customFormat="false" ht="15" hidden="false" customHeight="false" outlineLevel="0" collapsed="false">
      <c r="N1176" s="82" t="s">
        <v>3217</v>
      </c>
    </row>
    <row r="1177" customFormat="false" ht="15" hidden="false" customHeight="false" outlineLevel="0" collapsed="false">
      <c r="N1177" s="82" t="s">
        <v>3218</v>
      </c>
    </row>
    <row r="1178" customFormat="false" ht="15" hidden="false" customHeight="false" outlineLevel="0" collapsed="false">
      <c r="N1178" s="82" t="s">
        <v>3219</v>
      </c>
    </row>
    <row r="1179" customFormat="false" ht="15" hidden="false" customHeight="false" outlineLevel="0" collapsed="false">
      <c r="N1179" s="82" t="s">
        <v>3220</v>
      </c>
    </row>
    <row r="1180" customFormat="false" ht="15" hidden="false" customHeight="false" outlineLevel="0" collapsed="false">
      <c r="N1180" s="82" t="s">
        <v>3221</v>
      </c>
    </row>
    <row r="1181" customFormat="false" ht="15" hidden="false" customHeight="false" outlineLevel="0" collapsed="false">
      <c r="N1181" s="82" t="s">
        <v>3222</v>
      </c>
    </row>
    <row r="1182" customFormat="false" ht="15" hidden="false" customHeight="false" outlineLevel="0" collapsed="false">
      <c r="N1182" s="82" t="s">
        <v>3223</v>
      </c>
    </row>
    <row r="1183" customFormat="false" ht="15" hidden="false" customHeight="false" outlineLevel="0" collapsed="false">
      <c r="N1183" s="82" t="s">
        <v>3224</v>
      </c>
    </row>
    <row r="1184" customFormat="false" ht="15" hidden="false" customHeight="false" outlineLevel="0" collapsed="false">
      <c r="N1184" s="82" t="s">
        <v>3225</v>
      </c>
    </row>
    <row r="1185" customFormat="false" ht="15" hidden="false" customHeight="false" outlineLevel="0" collapsed="false">
      <c r="N1185" s="82" t="s">
        <v>3226</v>
      </c>
    </row>
    <row r="1186" customFormat="false" ht="15" hidden="false" customHeight="false" outlineLevel="0" collapsed="false">
      <c r="N1186" s="82" t="s">
        <v>3227</v>
      </c>
    </row>
    <row r="1187" customFormat="false" ht="15" hidden="false" customHeight="false" outlineLevel="0" collapsed="false">
      <c r="N1187" s="82" t="s">
        <v>3228</v>
      </c>
    </row>
    <row r="1188" customFormat="false" ht="15" hidden="false" customHeight="false" outlineLevel="0" collapsed="false">
      <c r="N1188" s="82" t="s">
        <v>3229</v>
      </c>
    </row>
    <row r="1189" customFormat="false" ht="15" hidden="false" customHeight="false" outlineLevel="0" collapsed="false">
      <c r="N1189" s="82" t="s">
        <v>3230</v>
      </c>
    </row>
    <row r="1190" customFormat="false" ht="15" hidden="false" customHeight="false" outlineLevel="0" collapsed="false">
      <c r="N1190" s="82" t="s">
        <v>3231</v>
      </c>
    </row>
    <row r="1191" customFormat="false" ht="15" hidden="false" customHeight="false" outlineLevel="0" collapsed="false">
      <c r="N1191" s="82" t="s">
        <v>3232</v>
      </c>
    </row>
    <row r="1192" customFormat="false" ht="15" hidden="false" customHeight="false" outlineLevel="0" collapsed="false">
      <c r="N1192" s="82" t="s">
        <v>3233</v>
      </c>
    </row>
    <row r="1193" customFormat="false" ht="15" hidden="false" customHeight="false" outlineLevel="0" collapsed="false">
      <c r="N1193" s="82" t="s">
        <v>3234</v>
      </c>
    </row>
    <row r="1194" customFormat="false" ht="15" hidden="false" customHeight="false" outlineLevel="0" collapsed="false">
      <c r="N1194" s="82" t="s">
        <v>3235</v>
      </c>
    </row>
    <row r="1195" customFormat="false" ht="15" hidden="false" customHeight="false" outlineLevel="0" collapsed="false">
      <c r="N1195" s="82" t="s">
        <v>3236</v>
      </c>
    </row>
    <row r="1196" customFormat="false" ht="15" hidden="false" customHeight="false" outlineLevel="0" collapsed="false">
      <c r="N1196" s="82" t="s">
        <v>3237</v>
      </c>
    </row>
    <row r="1197" customFormat="false" ht="15" hidden="false" customHeight="false" outlineLevel="0" collapsed="false">
      <c r="N1197" s="82" t="s">
        <v>3238</v>
      </c>
    </row>
    <row r="1198" customFormat="false" ht="15" hidden="false" customHeight="false" outlineLevel="0" collapsed="false">
      <c r="N1198" s="82" t="s">
        <v>3239</v>
      </c>
    </row>
    <row r="1199" customFormat="false" ht="15" hidden="false" customHeight="false" outlineLevel="0" collapsed="false">
      <c r="N1199" s="82" t="s">
        <v>3240</v>
      </c>
    </row>
    <row r="1200" customFormat="false" ht="15" hidden="false" customHeight="false" outlineLevel="0" collapsed="false">
      <c r="N1200" s="82" t="s">
        <v>3241</v>
      </c>
    </row>
    <row r="1201" customFormat="false" ht="15" hidden="false" customHeight="false" outlineLevel="0" collapsed="false">
      <c r="N1201" s="82" t="s">
        <v>3242</v>
      </c>
    </row>
    <row r="1202" customFormat="false" ht="15" hidden="false" customHeight="false" outlineLevel="0" collapsed="false">
      <c r="N1202" s="82" t="s">
        <v>3243</v>
      </c>
    </row>
    <row r="1203" customFormat="false" ht="15" hidden="false" customHeight="false" outlineLevel="0" collapsed="false">
      <c r="N1203" s="82" t="s">
        <v>3244</v>
      </c>
    </row>
    <row r="1204" customFormat="false" ht="15" hidden="false" customHeight="false" outlineLevel="0" collapsed="false">
      <c r="N1204" s="82" t="s">
        <v>3245</v>
      </c>
    </row>
    <row r="1205" customFormat="false" ht="15" hidden="false" customHeight="false" outlineLevel="0" collapsed="false">
      <c r="N1205" s="82" t="s">
        <v>3246</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3247</v>
      </c>
      <c r="B2" s="94" t="str">
        <f aca="false">Flights!$F$5&amp;"   "&amp;TEXT(Flights!$D$5,"DD-MMM-YY")&amp;" ("&amp;Flights!$E$5&amp;")"</f>
        <v>MH0001   08-Oct-26 (THU)</v>
      </c>
      <c r="C2" s="94"/>
      <c r="D2" s="94"/>
      <c r="E2" s="95" t="s">
        <v>3248</v>
      </c>
      <c r="F2" s="96" t="str">
        <f aca="false">Flights!$AT$5</f>
        <v>NOT READY – DOCUMENTS</v>
      </c>
      <c r="G2" s="96"/>
      <c r="H2" s="96"/>
    </row>
    <row r="3" customFormat="false" ht="24" hidden="false" customHeight="true" outlineLevel="0" collapsed="false">
      <c r="A3" s="93" t="s">
        <v>3249</v>
      </c>
      <c r="B3" s="94" t="str">
        <f aca="false">Flights!$G$5&amp;" → "&amp;Flights!$H$5&amp;"   Class "&amp;Flights!$K$5&amp;"   Seat "&amp;Flights!$O$5</f>
        <v>LHR → KUL   Class EY   Seat 14C</v>
      </c>
      <c r="C3" s="94"/>
      <c r="D3" s="94"/>
      <c r="E3" s="95" t="s">
        <v>73</v>
      </c>
      <c r="F3" s="95" t="s">
        <v>3250</v>
      </c>
      <c r="G3" s="95" t="s">
        <v>3251</v>
      </c>
      <c r="H3" s="95"/>
    </row>
    <row r="4" customFormat="false" ht="24" hidden="false" customHeight="true" outlineLevel="0" collapsed="false">
      <c r="A4" s="93" t="s">
        <v>3252</v>
      </c>
      <c r="B4" s="94" t="str">
        <f aca="false">IF(ISNUMBER(Flights!$I$5),TEXT(Flights!$I$5,"DD-MMM-YY HH:MM"),"")&amp;" "&amp;Flights!$G$5&amp;"  →  "&amp;IF(ISNUMBER(Flights!$J$5),TEXT(Flights!$J$5,"DD-MMM-YY HH:MM"),"")&amp;" "&amp;Flights!$H$5</f>
        <v>08-Oct-26 21:35 LHR  →  09-Oct-26 17:50 KUL</v>
      </c>
      <c r="C4" s="94"/>
      <c r="D4" s="94"/>
      <c r="E4" s="93" t="s">
        <v>3253</v>
      </c>
      <c r="F4" s="97" t="str">
        <f aca="false">IF(ISNUMBER(Flights!$AG$5),TEXT(Flights!$AG$5,"DD-MMM-YY HH:MM"),"")&amp;" "&amp;Flights!$V$5</f>
        <v>01-Oct-26 21:35 LHR</v>
      </c>
      <c r="G4" s="98" t="n">
        <f aca="false">Flights!$AJ$5</f>
        <v>0</v>
      </c>
      <c r="H4" s="98"/>
    </row>
    <row r="5" customFormat="false" ht="24" hidden="false" customHeight="true" outlineLevel="0" collapsed="false">
      <c r="A5" s="93" t="s">
        <v>3254</v>
      </c>
      <c r="B5" s="94" t="str">
        <f aca="false">Flights!$L$5&amp;" – "&amp;Flights!$M$5</f>
        <v>A350 – A350-900: A359 (9M-MAB..MAG, row 6) or A350 9M-MAH (row 7) - tail to confirm</v>
      </c>
      <c r="C5" s="94"/>
      <c r="D5" s="94"/>
      <c r="E5" s="93" t="s">
        <v>3255</v>
      </c>
      <c r="F5" s="97" t="str">
        <f aca="false">IF(ISNUMBER(Flights!$AH$5),TEXT(Flights!$AH$5,"DD-MMM-YY HH:MM"),"")&amp;" "&amp;Flights!$V$5</f>
        <v>07-Oct-26 21:35 LHR</v>
      </c>
      <c r="G5" s="98" t="n">
        <f aca="false">Flights!$AK$5</f>
        <v>0</v>
      </c>
      <c r="H5" s="98"/>
    </row>
    <row r="6" customFormat="false" ht="24" hidden="false" customHeight="true" outlineLevel="0" collapsed="false">
      <c r="A6" s="93" t="s">
        <v>3256</v>
      </c>
      <c r="B6" s="94" t="str">
        <f aca="false">IF(TRIM(Flights!$N$5)="","__________________",Flights!$N$5)</f>
        <v>__________________</v>
      </c>
      <c r="C6" s="94"/>
      <c r="D6" s="94"/>
      <c r="E6" s="93" t="s">
        <v>3257</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3258</v>
      </c>
      <c r="B7" s="94" t="str">
        <f aca="false">Flights!$T$5</f>
        <v>2.5 Meal (Meal)</v>
      </c>
      <c r="C7" s="94"/>
      <c r="D7" s="94"/>
      <c r="E7" s="93" t="s">
        <v>3259</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3260</v>
      </c>
      <c r="F8" s="99" t="s">
        <v>3261</v>
      </c>
      <c r="G8" s="98" t="n">
        <f aca="false">Flights!$AN$5</f>
        <v>0</v>
      </c>
      <c r="H8" s="98"/>
    </row>
    <row r="9" customFormat="false" ht="12.75" hidden="false" customHeight="true" outlineLevel="0" collapsed="false">
      <c r="A9" s="93" t="s">
        <v>3262</v>
      </c>
      <c r="B9" s="94" t="str">
        <f aca="false">TRIM(Flights!$P$5&amp;"  "&amp;Flights!$Q$5)</f>
        <v>-</v>
      </c>
      <c r="C9" s="94"/>
      <c r="D9" s="94"/>
      <c r="E9" s="93" t="s">
        <v>3263</v>
      </c>
      <c r="F9" s="100" t="n">
        <f aca="false">Flights!$AP$5</f>
        <v>0</v>
      </c>
      <c r="G9" s="100" t="n">
        <f aca="false">Flights!$AQ$5</f>
        <v>0</v>
      </c>
      <c r="H9" s="100" t="n">
        <f aca="false">Flights!$AU$5</f>
        <v>0</v>
      </c>
    </row>
    <row r="10" customFormat="false" ht="24" hidden="false" customHeight="true" outlineLevel="0" collapsed="false">
      <c r="A10" s="93" t="s">
        <v>3264</v>
      </c>
      <c r="B10" s="94" t="str">
        <f aca="false">IF(TRIM(Flights!$X$5)="","__________________",Flights!$X$5)</f>
        <v>__________________</v>
      </c>
      <c r="C10" s="94"/>
      <c r="D10" s="94"/>
      <c r="E10" s="93" t="s">
        <v>3265</v>
      </c>
      <c r="F10" s="100" t="n">
        <f aca="false">Flights!$AO$5</f>
        <v>24</v>
      </c>
      <c r="G10" s="100" t="n">
        <f aca="false">Flights!$AS$5</f>
        <v>1</v>
      </c>
      <c r="H10" s="100" t="n">
        <f aca="false">Flights!$AR$5</f>
        <v>2</v>
      </c>
    </row>
    <row r="11" customFormat="false" ht="21" hidden="false" customHeight="true" outlineLevel="0" collapsed="false">
      <c r="A11" s="93" t="s">
        <v>3266</v>
      </c>
      <c r="B11" s="94" t="str">
        <f aca="false">IF(TRIM(Flights!$Y$5)="","__________________",Flights!$Y$5)</f>
        <v>__________________</v>
      </c>
      <c r="C11" s="94"/>
      <c r="D11" s="94"/>
      <c r="E11" s="93" t="s">
        <v>3267</v>
      </c>
      <c r="F11" s="100" t="str">
        <f aca="false">Flights!$AV$5&amp;" / "&amp;Flights!$AW$5</f>
        <v>0 / 24</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3278</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3279</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3292</v>
      </c>
      <c r="B52" s="116"/>
      <c r="C52" s="116"/>
      <c r="D52" s="116"/>
      <c r="E52" s="116" t="s">
        <v>3293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3247</v>
      </c>
      <c r="B2" s="94" t="str">
        <f aca="false">Flights!$F$6&amp;"   "&amp;TEXT(Flights!$D$6,"DD-MMM-YY")&amp;" ("&amp;Flights!$E$6&amp;")"</f>
        <v>MH0727   09-Oct-26 (FRI)</v>
      </c>
      <c r="C2" s="94"/>
      <c r="D2" s="94"/>
      <c r="E2" s="95" t="s">
        <v>3248</v>
      </c>
      <c r="F2" s="96" t="str">
        <f aca="false">Flights!$AT$6</f>
        <v>NOT READY – DOCUMENTS</v>
      </c>
      <c r="G2" s="96"/>
      <c r="H2" s="96"/>
    </row>
    <row r="3" customFormat="false" ht="24" hidden="false" customHeight="true" outlineLevel="0" collapsed="false">
      <c r="A3" s="93" t="s">
        <v>3249</v>
      </c>
      <c r="B3" s="94" t="str">
        <f aca="false">Flights!$G$6&amp;" → "&amp;Flights!$H$6&amp;"   Class "&amp;Flights!$K$6&amp;"   Seat "&amp;Flights!$O$6</f>
        <v>KUL → CGK   Class BC   Seat 1C</v>
      </c>
      <c r="C3" s="94"/>
      <c r="D3" s="94"/>
      <c r="E3" s="95" t="s">
        <v>73</v>
      </c>
      <c r="F3" s="95" t="s">
        <v>3250</v>
      </c>
      <c r="G3" s="95" t="s">
        <v>3251</v>
      </c>
      <c r="H3" s="95"/>
    </row>
    <row r="4" customFormat="false" ht="24" hidden="false" customHeight="true" outlineLevel="0" collapsed="false">
      <c r="A4" s="93" t="s">
        <v>3252</v>
      </c>
      <c r="B4" s="94" t="str">
        <f aca="false">IF(ISNUMBER(Flights!$I$6),TEXT(Flights!$I$6,"DD-MMM-YY HH:MM"),"")&amp;" "&amp;Flights!$G$6&amp;"  →  "&amp;IF(ISNUMBER(Flights!$J$6),TEXT(Flights!$J$6,"DD-MMM-YY HH:MM"),"")&amp;" "&amp;Flights!$H$6</f>
        <v>09-Oct-26 21:50 KUL  →  09-Oct-26 23:05 CGK</v>
      </c>
      <c r="C4" s="94"/>
      <c r="D4" s="94"/>
      <c r="E4" s="93" t="s">
        <v>3253</v>
      </c>
      <c r="F4" s="97" t="str">
        <f aca="false">IF(ISNUMBER(Flights!$AG$6),TEXT(Flights!$AG$6,"DD-MMM-YY HH:MM"),"")&amp;" "&amp;Flights!$V$6</f>
        <v>02-Oct-26 21:50 KUL</v>
      </c>
      <c r="G4" s="98" t="n">
        <f aca="false">Flights!$AJ$6</f>
        <v>0</v>
      </c>
      <c r="H4" s="98"/>
    </row>
    <row r="5" customFormat="false" ht="24" hidden="false" customHeight="true" outlineLevel="0" collapsed="false">
      <c r="A5" s="93" t="s">
        <v>3254</v>
      </c>
      <c r="B5" s="94" t="str">
        <f aca="false">Flights!$L$6&amp;" – "&amp;Flights!$M$6</f>
        <v>B738MAX – B737-8 (B7M8)</v>
      </c>
      <c r="C5" s="94"/>
      <c r="D5" s="94"/>
      <c r="E5" s="93" t="s">
        <v>3255</v>
      </c>
      <c r="F5" s="97" t="str">
        <f aca="false">IF(ISNUMBER(Flights!$AH$6),TEXT(Flights!$AH$6,"DD-MMM-YY HH:MM"),"")&amp;" "&amp;Flights!$V$6</f>
        <v>08-Oct-26 21:50 KUL</v>
      </c>
      <c r="G5" s="98" t="n">
        <f aca="false">Flights!$AK$6</f>
        <v>0</v>
      </c>
      <c r="H5" s="98"/>
    </row>
    <row r="6" customFormat="false" ht="24" hidden="false" customHeight="true" outlineLevel="0" collapsed="false">
      <c r="A6" s="93" t="s">
        <v>3256</v>
      </c>
      <c r="B6" s="94" t="str">
        <f aca="false">IF(TRIM(Flights!$N$6)="","__________________",Flights!$N$6)</f>
        <v>__________________</v>
      </c>
      <c r="C6" s="94"/>
      <c r="D6" s="94"/>
      <c r="E6" s="93" t="s">
        <v>3257</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3258</v>
      </c>
      <c r="B7" s="94" t="str">
        <f aca="false">Flights!$T$6</f>
        <v>1 Meal (Meal)</v>
      </c>
      <c r="C7" s="94"/>
      <c r="D7" s="94"/>
      <c r="E7" s="93" t="s">
        <v>3259</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3260</v>
      </c>
      <c r="F8" s="99" t="s">
        <v>3261</v>
      </c>
      <c r="G8" s="98" t="n">
        <f aca="false">Flights!$AN$6</f>
        <v>0</v>
      </c>
      <c r="H8" s="98"/>
    </row>
    <row r="9" customFormat="false" ht="12.75" hidden="false" customHeight="true" outlineLevel="0" collapsed="false">
      <c r="A9" s="93" t="s">
        <v>3262</v>
      </c>
      <c r="B9" s="94" t="str">
        <f aca="false">TRIM(Flights!$P$6&amp;"  "&amp;Flights!$Q$6)</f>
        <v>4H 00M Overnight CGK</v>
      </c>
      <c r="C9" s="94"/>
      <c r="D9" s="94"/>
      <c r="E9" s="93" t="s">
        <v>3263</v>
      </c>
      <c r="F9" s="100" t="n">
        <f aca="false">Flights!$AP$6</f>
        <v>0</v>
      </c>
      <c r="G9" s="100" t="n">
        <f aca="false">Flights!$AQ$6</f>
        <v>0</v>
      </c>
      <c r="H9" s="100" t="n">
        <f aca="false">Flights!$AU$6</f>
        <v>0</v>
      </c>
    </row>
    <row r="10" customFormat="false" ht="24" hidden="false" customHeight="true" outlineLevel="0" collapsed="false">
      <c r="A10" s="93" t="s">
        <v>3264</v>
      </c>
      <c r="B10" s="94" t="str">
        <f aca="false">IF(TRIM(Flights!$X$6)="","__________________",Flights!$X$6)</f>
        <v>__________________</v>
      </c>
      <c r="C10" s="94"/>
      <c r="D10" s="94"/>
      <c r="E10" s="93" t="s">
        <v>3265</v>
      </c>
      <c r="F10" s="100" t="n">
        <f aca="false">Flights!$AO$6</f>
        <v>38</v>
      </c>
      <c r="G10" s="100" t="n">
        <f aca="false">Flights!$AS$6</f>
        <v>2</v>
      </c>
      <c r="H10" s="100" t="n">
        <f aca="false">Flights!$AR$6</f>
        <v>2</v>
      </c>
    </row>
    <row r="11" customFormat="false" ht="21" hidden="false" customHeight="true" outlineLevel="0" collapsed="false">
      <c r="A11" s="93" t="s">
        <v>3266</v>
      </c>
      <c r="B11" s="94" t="str">
        <f aca="false">IF(TRIM(Flights!$Y$6)="","__________________",Flights!$Y$6)</f>
        <v>__________________</v>
      </c>
      <c r="C11" s="94"/>
      <c r="D11" s="94"/>
      <c r="E11" s="93" t="s">
        <v>3267</v>
      </c>
      <c r="F11" s="100" t="str">
        <f aca="false">Flights!$AV$6&amp;" / "&amp;Flights!$AW$6</f>
        <v>0 / 38</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3278</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3279</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3292</v>
      </c>
      <c r="B66" s="116"/>
      <c r="C66" s="116"/>
      <c r="D66" s="116"/>
      <c r="E66" s="116" t="s">
        <v>3293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3247</v>
      </c>
      <c r="B2" s="94" t="str">
        <f aca="false">Flights!$F$7&amp;"   "&amp;TEXT(Flights!$D$7,"DD-MMM-YY")&amp;" ("&amp;Flights!$E$7&amp;")"</f>
        <v>MH0720   10-Oct-26 (SAT)</v>
      </c>
      <c r="C2" s="94"/>
      <c r="D2" s="94"/>
      <c r="E2" s="95" t="s">
        <v>3248</v>
      </c>
      <c r="F2" s="96" t="str">
        <f aca="false">Flights!$AT$7</f>
        <v>NOT READY – DOCUMENTS</v>
      </c>
      <c r="G2" s="96"/>
      <c r="H2" s="96"/>
    </row>
    <row r="3" customFormat="false" ht="24" hidden="false" customHeight="true" outlineLevel="0" collapsed="false">
      <c r="A3" s="93" t="s">
        <v>3249</v>
      </c>
      <c r="B3" s="94" t="str">
        <f aca="false">Flights!$G$7&amp;" → "&amp;Flights!$H$7&amp;"   Class "&amp;Flights!$K$7&amp;"   Seat "&amp;Flights!$O$7</f>
        <v>CGK → KUL   Class EY   Seat 11C</v>
      </c>
      <c r="C3" s="94"/>
      <c r="D3" s="94"/>
      <c r="E3" s="95" t="s">
        <v>73</v>
      </c>
      <c r="F3" s="95" t="s">
        <v>3250</v>
      </c>
      <c r="G3" s="95" t="s">
        <v>3251</v>
      </c>
      <c r="H3" s="95"/>
    </row>
    <row r="4" customFormat="false" ht="24" hidden="false" customHeight="true" outlineLevel="0" collapsed="false">
      <c r="A4" s="93" t="s">
        <v>3252</v>
      </c>
      <c r="B4" s="94" t="str">
        <f aca="false">IF(ISNUMBER(Flights!$I$7),TEXT(Flights!$I$7,"DD-MMM-YY HH:MM"),"")&amp;" "&amp;Flights!$G$7&amp;"  →  "&amp;IF(ISNUMBER(Flights!$J$7),TEXT(Flights!$J$7,"DD-MMM-YY HH:MM"),"")&amp;" "&amp;Flights!$H$7</f>
        <v>10-Oct-26 16:05 CGK  →  10-Oct-26 19:25 KUL</v>
      </c>
      <c r="C4" s="94"/>
      <c r="D4" s="94"/>
      <c r="E4" s="93" t="s">
        <v>3253</v>
      </c>
      <c r="F4" s="97" t="str">
        <f aca="false">IF(ISNUMBER(Flights!$AG$7),TEXT(Flights!$AG$7,"DD-MMM-YY HH:MM"),"")&amp;" "&amp;Flights!$V$7</f>
        <v>03-Oct-26 16:05 CGK</v>
      </c>
      <c r="G4" s="98" t="n">
        <f aca="false">Flights!$AJ$7</f>
        <v>0</v>
      </c>
      <c r="H4" s="98"/>
    </row>
    <row r="5" customFormat="false" ht="24" hidden="false" customHeight="true" outlineLevel="0" collapsed="false">
      <c r="A5" s="93" t="s">
        <v>3254</v>
      </c>
      <c r="B5" s="94" t="str">
        <f aca="false">Flights!$L$7&amp;" – "&amp;Flights!$M$7</f>
        <v>A333 – A330-300 (A333)</v>
      </c>
      <c r="C5" s="94"/>
      <c r="D5" s="94"/>
      <c r="E5" s="93" t="s">
        <v>3255</v>
      </c>
      <c r="F5" s="97" t="str">
        <f aca="false">IF(ISNUMBER(Flights!$AH$7),TEXT(Flights!$AH$7,"DD-MMM-YY HH:MM"),"")&amp;" "&amp;Flights!$V$7</f>
        <v>09-Oct-26 16:05 CGK</v>
      </c>
      <c r="G5" s="98" t="n">
        <f aca="false">Flights!$AK$7</f>
        <v>0</v>
      </c>
      <c r="H5" s="98"/>
    </row>
    <row r="6" customFormat="false" ht="24" hidden="false" customHeight="true" outlineLevel="0" collapsed="false">
      <c r="A6" s="93" t="s">
        <v>3256</v>
      </c>
      <c r="B6" s="94" t="str">
        <f aca="false">IF(TRIM(Flights!$N$7)="","__________________",Flights!$N$7)</f>
        <v>__________________</v>
      </c>
      <c r="C6" s="94"/>
      <c r="D6" s="94"/>
      <c r="E6" s="93" t="s">
        <v>3257</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3258</v>
      </c>
      <c r="B7" s="94" t="str">
        <f aca="false">Flights!$T$7</f>
        <v>1 Meal (Meal)</v>
      </c>
      <c r="C7" s="94"/>
      <c r="D7" s="94"/>
      <c r="E7" s="93" t="s">
        <v>3259</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3260</v>
      </c>
      <c r="F8" s="99" t="s">
        <v>3261</v>
      </c>
      <c r="G8" s="98" t="n">
        <f aca="false">Flights!$AN$7</f>
        <v>0</v>
      </c>
      <c r="H8" s="98"/>
    </row>
    <row r="9" customFormat="false" ht="12.75" hidden="false" customHeight="true" outlineLevel="0" collapsed="false">
      <c r="A9" s="93" t="s">
        <v>3262</v>
      </c>
      <c r="B9" s="94" t="str">
        <f aca="false">TRIM(Flights!$P$7&amp;"  "&amp;Flights!$Q$7)</f>
        <v>-</v>
      </c>
      <c r="C9" s="94"/>
      <c r="D9" s="94"/>
      <c r="E9" s="93" t="s">
        <v>3263</v>
      </c>
      <c r="F9" s="100" t="n">
        <f aca="false">Flights!$AP$7</f>
        <v>0</v>
      </c>
      <c r="G9" s="100" t="n">
        <f aca="false">Flights!$AQ$7</f>
        <v>0</v>
      </c>
      <c r="H9" s="100" t="n">
        <f aca="false">Flights!$AU$7</f>
        <v>0</v>
      </c>
    </row>
    <row r="10" customFormat="false" ht="24" hidden="false" customHeight="true" outlineLevel="0" collapsed="false">
      <c r="A10" s="93" t="s">
        <v>3264</v>
      </c>
      <c r="B10" s="94" t="str">
        <f aca="false">IF(TRIM(Flights!$X$7)="","__________________",Flights!$X$7)</f>
        <v>__________________</v>
      </c>
      <c r="C10" s="94"/>
      <c r="D10" s="94"/>
      <c r="E10" s="93" t="s">
        <v>3265</v>
      </c>
      <c r="F10" s="100" t="n">
        <f aca="false">Flights!$AO$7</f>
        <v>20</v>
      </c>
      <c r="G10" s="100" t="n">
        <f aca="false">Flights!$AS$7</f>
        <v>0</v>
      </c>
      <c r="H10" s="100" t="n">
        <f aca="false">Flights!$AR$7</f>
        <v>2</v>
      </c>
    </row>
    <row r="11" customFormat="false" ht="21" hidden="false" customHeight="true" outlineLevel="0" collapsed="false">
      <c r="A11" s="93" t="s">
        <v>3266</v>
      </c>
      <c r="B11" s="94" t="str">
        <f aca="false">IF(TRIM(Flights!$Y$7)="","__________________",Flights!$Y$7)</f>
        <v>__________________</v>
      </c>
      <c r="C11" s="94"/>
      <c r="D11" s="94"/>
      <c r="E11" s="93" t="s">
        <v>3267</v>
      </c>
      <c r="F11" s="100" t="str">
        <f aca="false">Flights!$AV$7&amp;" / "&amp;Flights!$AW$7</f>
        <v>0 / 20</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3278</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3279</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3292</v>
      </c>
      <c r="B48" s="116"/>
      <c r="C48" s="116"/>
      <c r="D48" s="116"/>
      <c r="E48" s="116" t="s">
        <v>3293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3247</v>
      </c>
      <c r="B2" s="94" t="str">
        <f aca="false">Flights!$F$8&amp;"   "&amp;TEXT(Flights!$D$8,"DD-MMM-YY")&amp;" ("&amp;Flights!$E$8&amp;")"</f>
        <v>MH0088   10-Oct-26 (SAT)</v>
      </c>
      <c r="C2" s="94"/>
      <c r="D2" s="94"/>
      <c r="E2" s="95" t="s">
        <v>3248</v>
      </c>
      <c r="F2" s="96" t="str">
        <f aca="false">Flights!$AT$8</f>
        <v>NOT READY – DOCUMENTS</v>
      </c>
      <c r="G2" s="96"/>
      <c r="H2" s="96"/>
    </row>
    <row r="3" customFormat="false" ht="24" hidden="false" customHeight="true" outlineLevel="0" collapsed="false">
      <c r="A3" s="93" t="s">
        <v>3249</v>
      </c>
      <c r="B3" s="94" t="str">
        <f aca="false">Flights!$G$8&amp;" → "&amp;Flights!$H$8&amp;"   Class "&amp;Flights!$K$8&amp;"   Seat "&amp;Flights!$O$8</f>
        <v>KUL → NRT   Class BC   Seat 1A</v>
      </c>
      <c r="C3" s="94"/>
      <c r="D3" s="94"/>
      <c r="E3" s="95" t="s">
        <v>73</v>
      </c>
      <c r="F3" s="95" t="s">
        <v>3250</v>
      </c>
      <c r="G3" s="95" t="s">
        <v>3251</v>
      </c>
      <c r="H3" s="95"/>
    </row>
    <row r="4" customFormat="false" ht="24" hidden="false" customHeight="true" outlineLevel="0" collapsed="false">
      <c r="A4" s="93" t="s">
        <v>3252</v>
      </c>
      <c r="B4" s="94" t="str">
        <f aca="false">IF(ISNUMBER(Flights!$I$8),TEXT(Flights!$I$8,"DD-MMM-YY HH:MM"),"")&amp;" "&amp;Flights!$G$8&amp;"  →  "&amp;IF(ISNUMBER(Flights!$J$8),TEXT(Flights!$J$8,"DD-MMM-YY HH:MM"),"")&amp;" "&amp;Flights!$H$8</f>
        <v>10-Oct-26 23:30 KUL  →  11-Oct-26 07:40 NRT</v>
      </c>
      <c r="C4" s="94"/>
      <c r="D4" s="94"/>
      <c r="E4" s="93" t="s">
        <v>3253</v>
      </c>
      <c r="F4" s="97" t="str">
        <f aca="false">IF(ISNUMBER(Flights!$AG$8),TEXT(Flights!$AG$8,"DD-MMM-YY HH:MM"),"")&amp;" "&amp;Flights!$V$8</f>
        <v>03-Oct-26 23:30 KUL</v>
      </c>
      <c r="G4" s="98" t="n">
        <f aca="false">Flights!$AJ$8</f>
        <v>0</v>
      </c>
      <c r="H4" s="98"/>
    </row>
    <row r="5" customFormat="false" ht="24" hidden="false" customHeight="true" outlineLevel="0" collapsed="false">
      <c r="A5" s="93" t="s">
        <v>3254</v>
      </c>
      <c r="B5" s="94" t="str">
        <f aca="false">Flights!$L$8&amp;" – "&amp;Flights!$M$8</f>
        <v>A350 – A350-900: A359 (9M-MAB..MAG, row 6) or A350 9M-MAH (row 7) - tail to confirm</v>
      </c>
      <c r="C5" s="94"/>
      <c r="D5" s="94"/>
      <c r="E5" s="93" t="s">
        <v>3255</v>
      </c>
      <c r="F5" s="97" t="str">
        <f aca="false">IF(ISNUMBER(Flights!$AH$8),TEXT(Flights!$AH$8,"DD-MMM-YY HH:MM"),"")&amp;" "&amp;Flights!$V$8</f>
        <v>09-Oct-26 23:30 KUL</v>
      </c>
      <c r="G5" s="98" t="n">
        <f aca="false">Flights!$AK$8</f>
        <v>0</v>
      </c>
      <c r="H5" s="98"/>
    </row>
    <row r="6" customFormat="false" ht="24" hidden="false" customHeight="true" outlineLevel="0" collapsed="false">
      <c r="A6" s="93" t="s">
        <v>3256</v>
      </c>
      <c r="B6" s="94" t="str">
        <f aca="false">IF(TRIM(Flights!$N$8)="","__________________",Flights!$N$8)</f>
        <v>__________________</v>
      </c>
      <c r="C6" s="94"/>
      <c r="D6" s="94"/>
      <c r="E6" s="93" t="s">
        <v>3257</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3258</v>
      </c>
      <c r="B7" s="94" t="str">
        <f aca="false">Flights!$T$8</f>
        <v>1.5 Meal (Meal)</v>
      </c>
      <c r="C7" s="94"/>
      <c r="D7" s="94"/>
      <c r="E7" s="93" t="s">
        <v>3259</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3260</v>
      </c>
      <c r="F8" s="99" t="s">
        <v>3261</v>
      </c>
      <c r="G8" s="98" t="n">
        <f aca="false">Flights!$AN$8</f>
        <v>0</v>
      </c>
      <c r="H8" s="98"/>
    </row>
    <row r="9" customFormat="false" ht="12.75" hidden="false" customHeight="true" outlineLevel="0" collapsed="false">
      <c r="A9" s="93" t="s">
        <v>3262</v>
      </c>
      <c r="B9" s="94" t="str">
        <f aca="false">TRIM(Flights!$P$8&amp;"  "&amp;Flights!$Q$8)</f>
        <v>4H 05M Overnight NRT</v>
      </c>
      <c r="C9" s="94"/>
      <c r="D9" s="94"/>
      <c r="E9" s="93" t="s">
        <v>3263</v>
      </c>
      <c r="F9" s="100" t="n">
        <f aca="false">Flights!$AP$8</f>
        <v>0</v>
      </c>
      <c r="G9" s="100" t="n">
        <f aca="false">Flights!$AQ$8</f>
        <v>0</v>
      </c>
      <c r="H9" s="100" t="n">
        <f aca="false">Flights!$AU$8</f>
        <v>0</v>
      </c>
    </row>
    <row r="10" customFormat="false" ht="24" hidden="false" customHeight="true" outlineLevel="0" collapsed="false">
      <c r="A10" s="93" t="s">
        <v>3264</v>
      </c>
      <c r="B10" s="94" t="str">
        <f aca="false">IF(TRIM(Flights!$X$8)="","__________________",Flights!$X$8)</f>
        <v>__________________</v>
      </c>
      <c r="C10" s="94"/>
      <c r="D10" s="94"/>
      <c r="E10" s="93" t="s">
        <v>3265</v>
      </c>
      <c r="F10" s="100" t="n">
        <f aca="false">Flights!$AO$8</f>
        <v>46</v>
      </c>
      <c r="G10" s="100" t="n">
        <f aca="false">Flights!$AS$8</f>
        <v>0</v>
      </c>
      <c r="H10" s="100" t="n">
        <f aca="false">Flights!$AR$8</f>
        <v>2</v>
      </c>
    </row>
    <row r="11" customFormat="false" ht="21" hidden="false" customHeight="true" outlineLevel="0" collapsed="false">
      <c r="A11" s="93" t="s">
        <v>3266</v>
      </c>
      <c r="B11" s="94" t="str">
        <f aca="false">IF(TRIM(Flights!$Y$8)="","__________________",Flights!$Y$8)</f>
        <v>__________________</v>
      </c>
      <c r="C11" s="94"/>
      <c r="D11" s="94"/>
      <c r="E11" s="93" t="s">
        <v>3267</v>
      </c>
      <c r="F11" s="100" t="str">
        <f aca="false">Flights!$AV$8&amp;" / "&amp;Flights!$AW$8</f>
        <v>0 / 46</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3278</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3279</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3292</v>
      </c>
      <c r="B74" s="116"/>
      <c r="C74" s="116"/>
      <c r="D74" s="116"/>
      <c r="E74" s="116" t="s">
        <v>3293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3247</v>
      </c>
      <c r="B2" s="94" t="str">
        <f aca="false">Flights!$F$9&amp;"   "&amp;TEXT(Flights!$D$9,"DD-MMM-YY")&amp;" ("&amp;Flights!$E$9&amp;")"</f>
        <v>MH0089   15-Oct-26 (THU)</v>
      </c>
      <c r="C2" s="94"/>
      <c r="D2" s="94"/>
      <c r="E2" s="95" t="s">
        <v>3248</v>
      </c>
      <c r="F2" s="96" t="str">
        <f aca="false">Flights!$AT$9</f>
        <v>NOT READY – DOCUMENTS</v>
      </c>
      <c r="G2" s="96"/>
      <c r="H2" s="96"/>
    </row>
    <row r="3" customFormat="false" ht="24" hidden="false" customHeight="true" outlineLevel="0" collapsed="false">
      <c r="A3" s="93" t="s">
        <v>3249</v>
      </c>
      <c r="B3" s="94" t="str">
        <f aca="false">Flights!$G$9&amp;" → "&amp;Flights!$H$9&amp;"   Class "&amp;Flights!$K$9&amp;"   Seat "&amp;Flights!$O$9</f>
        <v>NRT → KUL   Class EY   Seat 9K</v>
      </c>
      <c r="C3" s="94"/>
      <c r="D3" s="94"/>
      <c r="E3" s="95" t="s">
        <v>73</v>
      </c>
      <c r="F3" s="95" t="s">
        <v>3250</v>
      </c>
      <c r="G3" s="95" t="s">
        <v>3251</v>
      </c>
      <c r="H3" s="95"/>
    </row>
    <row r="4" customFormat="false" ht="24" hidden="false" customHeight="true" outlineLevel="0" collapsed="false">
      <c r="A4" s="93" t="s">
        <v>3252</v>
      </c>
      <c r="B4" s="94" t="str">
        <f aca="false">IF(ISNUMBER(Flights!$I$9),TEXT(Flights!$I$9,"DD-MMM-YY HH:MM"),"")&amp;" "&amp;Flights!$G$9&amp;"  →  "&amp;IF(ISNUMBER(Flights!$J$9),TEXT(Flights!$J$9,"DD-MMM-YY HH:MM"),"")&amp;" "&amp;Flights!$H$9</f>
        <v>15-Oct-26 10:05 NRT  →  15-Oct-26 16:45 KUL</v>
      </c>
      <c r="C4" s="94"/>
      <c r="D4" s="94"/>
      <c r="E4" s="93" t="s">
        <v>3253</v>
      </c>
      <c r="F4" s="97" t="str">
        <f aca="false">IF(ISNUMBER(Flights!$AG$9),TEXT(Flights!$AG$9,"DD-MMM-YY HH:MM"),"")&amp;" "&amp;Flights!$V$9</f>
        <v>08-Oct-26 10:05 NRT</v>
      </c>
      <c r="G4" s="98" t="n">
        <f aca="false">Flights!$AJ$9</f>
        <v>0</v>
      </c>
      <c r="H4" s="98"/>
    </row>
    <row r="5" customFormat="false" ht="24" hidden="false" customHeight="true" outlineLevel="0" collapsed="false">
      <c r="A5" s="93" t="s">
        <v>3254</v>
      </c>
      <c r="B5" s="94" t="str">
        <f aca="false">Flights!$L$9&amp;" – "&amp;Flights!$M$9</f>
        <v>A350 – A350-900: A359 (9M-MAB..MAG, row 6) or A350 9M-MAH (row 7) - tail to confirm</v>
      </c>
      <c r="C5" s="94"/>
      <c r="D5" s="94"/>
      <c r="E5" s="93" t="s">
        <v>3255</v>
      </c>
      <c r="F5" s="97" t="str">
        <f aca="false">IF(ISNUMBER(Flights!$AH$9),TEXT(Flights!$AH$9,"DD-MMM-YY HH:MM"),"")&amp;" "&amp;Flights!$V$9</f>
        <v>14-Oct-26 10:05 NRT</v>
      </c>
      <c r="G5" s="98" t="n">
        <f aca="false">Flights!$AK$9</f>
        <v>0</v>
      </c>
      <c r="H5" s="98"/>
    </row>
    <row r="6" customFormat="false" ht="24" hidden="false" customHeight="true" outlineLevel="0" collapsed="false">
      <c r="A6" s="93" t="s">
        <v>3256</v>
      </c>
      <c r="B6" s="94" t="str">
        <f aca="false">IF(TRIM(Flights!$N$9)="","__________________",Flights!$N$9)</f>
        <v>__________________</v>
      </c>
      <c r="C6" s="94"/>
      <c r="D6" s="94"/>
      <c r="E6" s="93" t="s">
        <v>3257</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3258</v>
      </c>
      <c r="B7" s="94" t="str">
        <f aca="false">Flights!$T$9</f>
        <v>1.5 Meal (Meal)</v>
      </c>
      <c r="C7" s="94"/>
      <c r="D7" s="94"/>
      <c r="E7" s="93" t="s">
        <v>3259</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3260</v>
      </c>
      <c r="F8" s="99" t="s">
        <v>3261</v>
      </c>
      <c r="G8" s="98" t="n">
        <f aca="false">Flights!$AN$9</f>
        <v>0</v>
      </c>
      <c r="H8" s="98"/>
    </row>
    <row r="9" customFormat="false" ht="12.75" hidden="false" customHeight="true" outlineLevel="0" collapsed="false">
      <c r="A9" s="93" t="s">
        <v>3262</v>
      </c>
      <c r="B9" s="94" t="str">
        <f aca="false">TRIM(Flights!$P$9&amp;"  "&amp;Flights!$Q$9)</f>
        <v>-</v>
      </c>
      <c r="C9" s="94"/>
      <c r="D9" s="94"/>
      <c r="E9" s="93" t="s">
        <v>3263</v>
      </c>
      <c r="F9" s="100" t="n">
        <f aca="false">Flights!$AP$9</f>
        <v>0</v>
      </c>
      <c r="G9" s="100" t="n">
        <f aca="false">Flights!$AQ$9</f>
        <v>0</v>
      </c>
      <c r="H9" s="100" t="n">
        <f aca="false">Flights!$AU$9</f>
        <v>0</v>
      </c>
    </row>
    <row r="10" customFormat="false" ht="24" hidden="false" customHeight="true" outlineLevel="0" collapsed="false">
      <c r="A10" s="93" t="s">
        <v>3264</v>
      </c>
      <c r="B10" s="94" t="str">
        <f aca="false">IF(TRIM(Flights!$X$9)="","__________________",Flights!$X$9)</f>
        <v>__________________</v>
      </c>
      <c r="C10" s="94"/>
      <c r="D10" s="94"/>
      <c r="E10" s="93" t="s">
        <v>3265</v>
      </c>
      <c r="F10" s="100" t="n">
        <f aca="false">Flights!$AO$9</f>
        <v>28</v>
      </c>
      <c r="G10" s="100" t="n">
        <f aca="false">Flights!$AS$9</f>
        <v>3</v>
      </c>
      <c r="H10" s="100" t="n">
        <f aca="false">Flights!$AR$9</f>
        <v>2</v>
      </c>
    </row>
    <row r="11" customFormat="false" ht="21" hidden="false" customHeight="true" outlineLevel="0" collapsed="false">
      <c r="A11" s="93" t="s">
        <v>3266</v>
      </c>
      <c r="B11" s="94" t="str">
        <f aca="false">IF(TRIM(Flights!$Y$9)="","__________________",Flights!$Y$9)</f>
        <v>__________________</v>
      </c>
      <c r="C11" s="94"/>
      <c r="D11" s="94"/>
      <c r="E11" s="93" t="s">
        <v>3267</v>
      </c>
      <c r="F11" s="100" t="str">
        <f aca="false">Flights!$AV$9&amp;" / "&amp;Flights!$AW$9</f>
        <v>0 / 28</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3272</v>
      </c>
      <c r="B14" s="95" t="s">
        <v>3273</v>
      </c>
      <c r="C14" s="95" t="s">
        <v>3274</v>
      </c>
      <c r="D14" s="95"/>
      <c r="E14" s="95" t="s">
        <v>3275</v>
      </c>
      <c r="F14" s="95" t="s">
        <v>3276</v>
      </c>
      <c r="G14" s="95"/>
      <c r="H14" s="95"/>
    </row>
    <row r="15" customFormat="false" ht="36" hidden="false" customHeight="true" outlineLevel="0" collapsed="false">
      <c r="A15" s="93" t="s">
        <v>3277</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3278</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3279</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3280</v>
      </c>
      <c r="B18" s="110"/>
      <c r="C18" s="110" t="s">
        <v>3281</v>
      </c>
      <c r="D18" s="110"/>
      <c r="E18" s="110"/>
      <c r="F18" s="110" t="s">
        <v>3282</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3283</v>
      </c>
      <c r="B20" s="111"/>
      <c r="C20" s="111" t="s">
        <v>3283</v>
      </c>
      <c r="D20" s="111"/>
      <c r="E20" s="111"/>
      <c r="F20" s="111" t="s">
        <v>3283</v>
      </c>
      <c r="G20" s="111"/>
      <c r="H20" s="111"/>
    </row>
    <row r="21" customFormat="false" ht="13.5" hidden="false" customHeight="true" outlineLevel="0" collapsed="false">
      <c r="A21" s="112" t="s">
        <v>3284</v>
      </c>
      <c r="B21" s="112"/>
      <c r="C21" s="112"/>
      <c r="D21" s="112"/>
      <c r="E21" s="112"/>
      <c r="F21" s="112"/>
      <c r="G21" s="112"/>
      <c r="H21" s="112"/>
    </row>
    <row r="22" customFormat="false" ht="24" hidden="false" customHeight="true" outlineLevel="0" collapsed="false">
      <c r="A22" s="95" t="s">
        <v>3285</v>
      </c>
      <c r="B22" s="95" t="s">
        <v>3286</v>
      </c>
      <c r="C22" s="95" t="s">
        <v>3287</v>
      </c>
      <c r="D22" s="95" t="s">
        <v>3288</v>
      </c>
      <c r="E22" s="95" t="s">
        <v>3289</v>
      </c>
      <c r="F22" s="95" t="s">
        <v>3290</v>
      </c>
      <c r="G22" s="95" t="s">
        <v>3291</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3292</v>
      </c>
      <c r="B57" s="116"/>
      <c r="C57" s="116"/>
      <c r="D57" s="116"/>
      <c r="E57" s="116" t="s">
        <v>3293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3247</v>
      </c>
      <c r="B2" s="94" t="str">
        <f aca="false">Flights!$F$10&amp;"   "&amp;TEXT(Flights!$D$10,"DD-MMM-YY")&amp;" ("&amp;Flights!$E$10&amp;")"</f>
        <v>MH0002   15-Oct-26 (THU)</v>
      </c>
      <c r="C2" s="94"/>
      <c r="D2" s="94"/>
      <c r="E2" s="95" t="s">
        <v>3248</v>
      </c>
      <c r="F2" s="96" t="str">
        <f aca="false">Flights!$AT$10</f>
        <v>NOT READY – DOCUMENTS</v>
      </c>
      <c r="G2" s="96"/>
      <c r="H2" s="96"/>
    </row>
    <row r="3" customFormat="false" ht="24" hidden="false" customHeight="true" outlineLevel="0" collapsed="false">
      <c r="A3" s="93" t="s">
        <v>3249</v>
      </c>
      <c r="B3" s="94" t="str">
        <f aca="false">Flights!$G$10&amp;" → "&amp;Flights!$H$10&amp;"   Class "&amp;Flights!$K$10&amp;"   Seat "&amp;Flights!$O$10</f>
        <v>KUL → LHR   Class BC   Seat 2K</v>
      </c>
      <c r="C3" s="94"/>
      <c r="D3" s="94"/>
      <c r="E3" s="95" t="s">
        <v>73</v>
      </c>
      <c r="F3" s="95" t="s">
        <v>3250</v>
      </c>
      <c r="G3" s="95" t="s">
        <v>3251</v>
      </c>
      <c r="H3" s="95"/>
    </row>
    <row r="4" customFormat="false" ht="24" hidden="false" customHeight="true" outlineLevel="0" collapsed="false">
      <c r="A4" s="93" t="s">
        <v>3252</v>
      </c>
      <c r="B4" s="94" t="str">
        <f aca="false">IF(ISNUMBER(Flights!$I$10),TEXT(Flights!$I$10,"DD-MMM-YY HH:MM"),"")&amp;" "&amp;Flights!$G$10&amp;"  →  "&amp;IF(ISNUMBER(Flights!$J$10),TEXT(Flights!$J$10,"DD-MMM-YY HH:MM"),"")&amp;" "&amp;Flights!$H$10</f>
        <v>15-Oct-26 23:20 KUL  →  16-Oct-26 05:55 LHR</v>
      </c>
      <c r="C4" s="94"/>
      <c r="D4" s="94"/>
      <c r="E4" s="93" t="s">
        <v>3253</v>
      </c>
      <c r="F4" s="97" t="str">
        <f aca="false">IF(ISNUMBER(Flights!$AG$10),TEXT(Flights!$AG$10,"DD-MMM-YY HH:MM"),"")&amp;" "&amp;Flights!$V$10</f>
        <v>08-Oct-26 23:20 KUL</v>
      </c>
      <c r="G4" s="98" t="n">
        <f aca="false">Flights!$AJ$10</f>
        <v>0</v>
      </c>
      <c r="H4" s="98"/>
    </row>
    <row r="5" customFormat="false" ht="24" hidden="false" customHeight="true" outlineLevel="0" collapsed="false">
      <c r="A5" s="93" t="s">
        <v>3254</v>
      </c>
      <c r="B5" s="94" t="str">
        <f aca="false">Flights!$L$10&amp;" – "&amp;Flights!$M$10</f>
        <v>A350 – A350-900: A359 (9M-MAB..MAG, row 6) or A350 9M-MAH (row 7) - tail to confirm</v>
      </c>
      <c r="C5" s="94"/>
      <c r="D5" s="94"/>
      <c r="E5" s="93" t="s">
        <v>3255</v>
      </c>
      <c r="F5" s="97" t="str">
        <f aca="false">IF(ISNUMBER(Flights!$AH$10),TEXT(Flights!$AH$10,"DD-MMM-YY HH:MM"),"")&amp;" "&amp;Flights!$V$10</f>
        <v>14-Oct-26 23:20 KUL</v>
      </c>
      <c r="G5" s="98" t="n">
        <f aca="false">Flights!$AK$10</f>
        <v>0</v>
      </c>
      <c r="H5" s="98"/>
    </row>
    <row r="6" customFormat="false" ht="24" hidden="false" customHeight="true" outlineLevel="0" collapsed="false">
      <c r="A6" s="93" t="s">
        <v>3256</v>
      </c>
      <c r="B6" s="94" t="str">
        <f aca="false">IF(TRIM(Flights!$N$10)="","__________________",Flights!$N$10)</f>
        <v>__________________</v>
      </c>
      <c r="C6" s="94"/>
      <c r="D6" s="94"/>
      <c r="E6" s="93" t="s">
        <v>3257</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3258</v>
      </c>
      <c r="B7" s="94" t="str">
        <f aca="false">Flights!$T$10</f>
        <v>2.5 Meal (Meal)</v>
      </c>
      <c r="C7" s="94"/>
      <c r="D7" s="94"/>
      <c r="E7" s="93" t="s">
        <v>3259</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3260</v>
      </c>
      <c r="F8" s="99" t="s">
        <v>3261</v>
      </c>
      <c r="G8" s="98" t="n">
        <f aca="false">Flights!$AN$10</f>
        <v>0</v>
      </c>
      <c r="H8" s="98"/>
    </row>
    <row r="9" customFormat="false" ht="12.75" hidden="false" customHeight="true" outlineLevel="0" collapsed="false">
      <c r="A9" s="93" t="s">
        <v>3262</v>
      </c>
      <c r="B9" s="94" t="str">
        <f aca="false">TRIM(Flights!$P$10&amp;"  "&amp;Flights!$Q$10)</f>
        <v>6H 35M</v>
      </c>
      <c r="C9" s="94"/>
      <c r="D9" s="94"/>
      <c r="E9" s="93" t="s">
        <v>3263</v>
      </c>
      <c r="F9" s="100" t="n">
        <f aca="false">Flights!$AP$10</f>
        <v>0</v>
      </c>
      <c r="G9" s="100" t="n">
        <f aca="false">Flights!$AQ$10</f>
        <v>0</v>
      </c>
      <c r="H9" s="100" t="n">
        <f aca="false">Flights!$AU$10</f>
        <v>0</v>
      </c>
    </row>
    <row r="10" customFormat="false" ht="24" hidden="false" customHeight="true" outlineLevel="0" collapsed="false">
      <c r="A10" s="93" t="s">
        <v>3264</v>
      </c>
      <c r="B10" s="94" t="str">
        <f aca="false">IF(TRIM(Flights!$X$10)="","__________________",Flights!$X$10)</f>
        <v>__________________</v>
      </c>
      <c r="C10" s="94"/>
      <c r="D10" s="94"/>
      <c r="E10" s="93" t="s">
        <v>3265</v>
      </c>
      <c r="F10" s="100" t="n">
        <f aca="false">Flights!$AO$10</f>
        <v>46</v>
      </c>
      <c r="G10" s="100" t="n">
        <f aca="false">Flights!$AS$10</f>
        <v>1</v>
      </c>
      <c r="H10" s="100" t="n">
        <f aca="false">Flights!$AR$10</f>
        <v>2</v>
      </c>
    </row>
    <row r="11" customFormat="false" ht="21" hidden="false" customHeight="true" outlineLevel="0" collapsed="false">
      <c r="A11" s="93" t="s">
        <v>3266</v>
      </c>
      <c r="B11" s="94" t="str">
        <f aca="false">IF(TRIM(Flights!$Y$10)="","__________________",Flights!$Y$10)</f>
        <v>__________________</v>
      </c>
      <c r="C11" s="94"/>
      <c r="D11" s="94"/>
      <c r="E11" s="93" t="s">
        <v>3267</v>
      </c>
      <c r="F11" s="100" t="str">
        <f aca="false">Flights!$AV$10&amp;" / "&amp;Flights!$AW$10</f>
        <v>0 / 46</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3278</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3279</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3292</v>
      </c>
      <c r="B74" s="116"/>
      <c r="C74" s="116"/>
      <c r="D74" s="116"/>
      <c r="E74" s="116" t="s">
        <v>3293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3247</v>
      </c>
      <c r="B2" s="94" t="str">
        <f aca="false">Flights!$F$11&amp;"   "&amp;TEXT(Flights!$D$11,"DD-MMM-YY")&amp;" ("&amp;Flights!$E$11&amp;")"</f>
        <v>MH0003   09-Oct-26 (FRI)</v>
      </c>
      <c r="C2" s="94"/>
      <c r="D2" s="94"/>
      <c r="E2" s="95" t="s">
        <v>3248</v>
      </c>
      <c r="F2" s="96" t="str">
        <f aca="false">Flights!$AT$11</f>
        <v>NOT READY – DOCUMENTS</v>
      </c>
      <c r="G2" s="96"/>
      <c r="H2" s="96"/>
    </row>
    <row r="3" customFormat="false" ht="24" hidden="false" customHeight="true" outlineLevel="0" collapsed="false">
      <c r="A3" s="93" t="s">
        <v>3249</v>
      </c>
      <c r="B3" s="94" t="str">
        <f aca="false">Flights!$G$11&amp;" → "&amp;Flights!$H$11&amp;"   Class "&amp;Flights!$K$11&amp;"   Seat "&amp;Flights!$O$11</f>
        <v>LHR → KUL   Class BC   Seat 2A</v>
      </c>
      <c r="C3" s="94"/>
      <c r="D3" s="94"/>
      <c r="E3" s="95" t="s">
        <v>73</v>
      </c>
      <c r="F3" s="95" t="s">
        <v>3250</v>
      </c>
      <c r="G3" s="95" t="s">
        <v>3251</v>
      </c>
      <c r="H3" s="95"/>
    </row>
    <row r="4" customFormat="false" ht="24" hidden="false" customHeight="true" outlineLevel="0" collapsed="false">
      <c r="A4" s="93" t="s">
        <v>3252</v>
      </c>
      <c r="B4" s="94" t="str">
        <f aca="false">IF(ISNUMBER(Flights!$I$11),TEXT(Flights!$I$11,"DD-MMM-YY HH:MM"),"")&amp;" "&amp;Flights!$G$11&amp;"  →  "&amp;IF(ISNUMBER(Flights!$J$11),TEXT(Flights!$J$11,"DD-MMM-YY HH:MM"),"")&amp;" "&amp;Flights!$H$11</f>
        <v>09-Oct-26 11:00 LHR  →  10-Oct-26 06:45 KUL</v>
      </c>
      <c r="C4" s="94"/>
      <c r="D4" s="94"/>
      <c r="E4" s="93" t="s">
        <v>3253</v>
      </c>
      <c r="F4" s="97" t="str">
        <f aca="false">IF(ISNUMBER(Flights!$AG$11),TEXT(Flights!$AG$11,"DD-MMM-YY HH:MM"),"")&amp;" "&amp;Flights!$V$11</f>
        <v>02-Oct-26 11:00 LHR</v>
      </c>
      <c r="G4" s="98" t="n">
        <f aca="false">Flights!$AJ$11</f>
        <v>0</v>
      </c>
      <c r="H4" s="98"/>
    </row>
    <row r="5" customFormat="false" ht="24" hidden="false" customHeight="true" outlineLevel="0" collapsed="false">
      <c r="A5" s="93" t="s">
        <v>3254</v>
      </c>
      <c r="B5" s="94" t="str">
        <f aca="false">Flights!$L$11&amp;" – "&amp;Flights!$M$11</f>
        <v>A350 – A350-900: A359 (9M-MAB..MAG, row 6) or A350 9M-MAH (row 7) - tail to confirm</v>
      </c>
      <c r="C5" s="94"/>
      <c r="D5" s="94"/>
      <c r="E5" s="93" t="s">
        <v>3255</v>
      </c>
      <c r="F5" s="97" t="str">
        <f aca="false">IF(ISNUMBER(Flights!$AH$11),TEXT(Flights!$AH$11,"DD-MMM-YY HH:MM"),"")&amp;" "&amp;Flights!$V$11</f>
        <v>08-Oct-26 11:00 LHR</v>
      </c>
      <c r="G5" s="98" t="n">
        <f aca="false">Flights!$AK$11</f>
        <v>0</v>
      </c>
      <c r="H5" s="98"/>
    </row>
    <row r="6" customFormat="false" ht="24" hidden="false" customHeight="true" outlineLevel="0" collapsed="false">
      <c r="A6" s="93" t="s">
        <v>3256</v>
      </c>
      <c r="B6" s="94" t="str">
        <f aca="false">IF(TRIM(Flights!$N$11)="","__________________",Flights!$N$11)</f>
        <v>__________________</v>
      </c>
      <c r="C6" s="94"/>
      <c r="D6" s="94"/>
      <c r="E6" s="93" t="s">
        <v>3257</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3258</v>
      </c>
      <c r="B7" s="94" t="str">
        <f aca="false">Flights!$T$11</f>
        <v>2.5 Meal (Meal)</v>
      </c>
      <c r="C7" s="94"/>
      <c r="D7" s="94"/>
      <c r="E7" s="93" t="s">
        <v>3259</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3260</v>
      </c>
      <c r="F8" s="99" t="s">
        <v>3261</v>
      </c>
      <c r="G8" s="98" t="n">
        <f aca="false">Flights!$AN$11</f>
        <v>0</v>
      </c>
      <c r="H8" s="98"/>
    </row>
    <row r="9" customFormat="false" ht="12.75" hidden="false" customHeight="true" outlineLevel="0" collapsed="false">
      <c r="A9" s="93" t="s">
        <v>3262</v>
      </c>
      <c r="B9" s="94" t="str">
        <f aca="false">TRIM(Flights!$P$11&amp;"  "&amp;Flights!$Q$11)</f>
        <v>-</v>
      </c>
      <c r="C9" s="94"/>
      <c r="D9" s="94"/>
      <c r="E9" s="93" t="s">
        <v>3263</v>
      </c>
      <c r="F9" s="100" t="n">
        <f aca="false">Flights!$AP$11</f>
        <v>0</v>
      </c>
      <c r="G9" s="100" t="n">
        <f aca="false">Flights!$AQ$11</f>
        <v>0</v>
      </c>
      <c r="H9" s="100" t="n">
        <f aca="false">Flights!$AU$11</f>
        <v>0</v>
      </c>
    </row>
    <row r="10" customFormat="false" ht="24" hidden="false" customHeight="true" outlineLevel="0" collapsed="false">
      <c r="A10" s="93" t="s">
        <v>3264</v>
      </c>
      <c r="B10" s="94" t="str">
        <f aca="false">IF(TRIM(Flights!$X$11)="","__________________",Flights!$X$11)</f>
        <v>__________________</v>
      </c>
      <c r="C10" s="94"/>
      <c r="D10" s="94"/>
      <c r="E10" s="93" t="s">
        <v>3265</v>
      </c>
      <c r="F10" s="100" t="n">
        <f aca="false">Flights!$AO$11</f>
        <v>48</v>
      </c>
      <c r="G10" s="100" t="n">
        <f aca="false">Flights!$AS$11</f>
        <v>2</v>
      </c>
      <c r="H10" s="100" t="n">
        <f aca="false">Flights!$AR$11</f>
        <v>2</v>
      </c>
    </row>
    <row r="11" customFormat="false" ht="21" hidden="false" customHeight="true" outlineLevel="0" collapsed="false">
      <c r="A11" s="93" t="s">
        <v>3266</v>
      </c>
      <c r="B11" s="94" t="str">
        <f aca="false">IF(TRIM(Flights!$Y$11)="","__________________",Flights!$Y$11)</f>
        <v>__________________</v>
      </c>
      <c r="C11" s="94"/>
      <c r="D11" s="94"/>
      <c r="E11" s="93" t="s">
        <v>3267</v>
      </c>
      <c r="F11" s="100" t="str">
        <f aca="false">Flights!$AV$11&amp;" / "&amp;Flights!$AW$11</f>
        <v>0 / 48</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3272</v>
      </c>
      <c r="B14" s="95" t="s">
        <v>3273</v>
      </c>
      <c r="C14" s="95" t="s">
        <v>3274</v>
      </c>
      <c r="D14" s="95"/>
      <c r="E14" s="95" t="s">
        <v>3275</v>
      </c>
      <c r="F14" s="95" t="s">
        <v>3276</v>
      </c>
      <c r="G14" s="95"/>
      <c r="H14" s="95"/>
    </row>
    <row r="15" customFormat="false" ht="36" hidden="false" customHeight="true" outlineLevel="0" collapsed="false">
      <c r="A15" s="93" t="s">
        <v>3277</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3278</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3279</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3280</v>
      </c>
      <c r="B18" s="110"/>
      <c r="C18" s="110" t="s">
        <v>3281</v>
      </c>
      <c r="D18" s="110"/>
      <c r="E18" s="110"/>
      <c r="F18" s="110" t="s">
        <v>3282</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3283</v>
      </c>
      <c r="B20" s="111"/>
      <c r="C20" s="111" t="s">
        <v>3283</v>
      </c>
      <c r="D20" s="111"/>
      <c r="E20" s="111"/>
      <c r="F20" s="111" t="s">
        <v>3283</v>
      </c>
      <c r="G20" s="111"/>
      <c r="H20" s="111"/>
    </row>
    <row r="21" customFormat="false" ht="13.5" hidden="false" customHeight="true" outlineLevel="0" collapsed="false">
      <c r="A21" s="112" t="s">
        <v>3284</v>
      </c>
      <c r="B21" s="112"/>
      <c r="C21" s="112"/>
      <c r="D21" s="112"/>
      <c r="E21" s="112"/>
      <c r="F21" s="112"/>
      <c r="G21" s="112"/>
      <c r="H21" s="112"/>
    </row>
    <row r="22" customFormat="false" ht="24" hidden="false" customHeight="true" outlineLevel="0" collapsed="false">
      <c r="A22" s="95" t="s">
        <v>3285</v>
      </c>
      <c r="B22" s="95" t="s">
        <v>3286</v>
      </c>
      <c r="C22" s="95" t="s">
        <v>3287</v>
      </c>
      <c r="D22" s="95" t="s">
        <v>3288</v>
      </c>
      <c r="E22" s="95" t="s">
        <v>3289</v>
      </c>
      <c r="F22" s="95" t="s">
        <v>3290</v>
      </c>
      <c r="G22" s="95" t="s">
        <v>3291</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3292</v>
      </c>
      <c r="B77" s="116"/>
      <c r="C77" s="116"/>
      <c r="D77" s="116"/>
      <c r="E77" s="116" t="s">
        <v>3293</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3247</v>
      </c>
      <c r="B2" s="94" t="str">
        <f aca="false">Flights!$F$12&amp;"   "&amp;TEXT(Flights!$D$12,"DD-MMM-YY")&amp;" ("&amp;Flights!$E$12&amp;")"</f>
        <v>MH0752   10-Oct-26 (SAT)</v>
      </c>
      <c r="C2" s="94"/>
      <c r="D2" s="94"/>
      <c r="E2" s="95" t="s">
        <v>3248</v>
      </c>
      <c r="F2" s="96" t="str">
        <f aca="false">Flights!$AT$12</f>
        <v>NOT READY – DOCUMENTS</v>
      </c>
      <c r="G2" s="96"/>
      <c r="H2" s="96"/>
    </row>
    <row r="3" customFormat="false" ht="24" hidden="false" customHeight="true" outlineLevel="0" collapsed="false">
      <c r="A3" s="93" t="s">
        <v>3249</v>
      </c>
      <c r="B3" s="94" t="str">
        <f aca="false">Flights!$G$12&amp;" → "&amp;Flights!$H$12&amp;"   Class "&amp;Flights!$K$12&amp;"   Seat "&amp;Flights!$O$12</f>
        <v>KUL → HAN   Class EY   Seat 4A</v>
      </c>
      <c r="C3" s="94"/>
      <c r="D3" s="94"/>
      <c r="E3" s="95" t="s">
        <v>73</v>
      </c>
      <c r="F3" s="95" t="s">
        <v>3250</v>
      </c>
      <c r="G3" s="95" t="s">
        <v>3251</v>
      </c>
      <c r="H3" s="95"/>
    </row>
    <row r="4" customFormat="false" ht="24" hidden="false" customHeight="true" outlineLevel="0" collapsed="false">
      <c r="A4" s="93" t="s">
        <v>3252</v>
      </c>
      <c r="B4" s="94" t="str">
        <f aca="false">IF(ISNUMBER(Flights!$I$12),TEXT(Flights!$I$12,"DD-MMM-YY HH:MM"),"")&amp;" "&amp;Flights!$G$12&amp;"  →  "&amp;IF(ISNUMBER(Flights!$J$12),TEXT(Flights!$J$12,"DD-MMM-YY HH:MM"),"")&amp;" "&amp;Flights!$H$12</f>
        <v>10-Oct-26 09:35 KUL  →  10-Oct-26 12:15 HAN</v>
      </c>
      <c r="C4" s="94"/>
      <c r="D4" s="94"/>
      <c r="E4" s="93" t="s">
        <v>3253</v>
      </c>
      <c r="F4" s="97" t="str">
        <f aca="false">IF(ISNUMBER(Flights!$AG$12),TEXT(Flights!$AG$12,"DD-MMM-YY HH:MM"),"")&amp;" "&amp;Flights!$V$12</f>
        <v>03-Oct-26 09:35 KUL</v>
      </c>
      <c r="G4" s="98" t="n">
        <f aca="false">Flights!$AJ$12</f>
        <v>0</v>
      </c>
      <c r="H4" s="98"/>
    </row>
    <row r="5" customFormat="false" ht="24" hidden="false" customHeight="true" outlineLevel="0" collapsed="false">
      <c r="A5" s="93" t="s">
        <v>3254</v>
      </c>
      <c r="B5" s="94" t="str">
        <f aca="false">Flights!$L$12&amp;" – "&amp;Flights!$M$12</f>
        <v>B738MAX – B737-8 (B7M8)</v>
      </c>
      <c r="C5" s="94"/>
      <c r="D5" s="94"/>
      <c r="E5" s="93" t="s">
        <v>3255</v>
      </c>
      <c r="F5" s="97" t="str">
        <f aca="false">IF(ISNUMBER(Flights!$AH$12),TEXT(Flights!$AH$12,"DD-MMM-YY HH:MM"),"")&amp;" "&amp;Flights!$V$12</f>
        <v>09-Oct-26 09:35 KUL</v>
      </c>
      <c r="G5" s="98" t="n">
        <f aca="false">Flights!$AK$12</f>
        <v>0</v>
      </c>
      <c r="H5" s="98"/>
    </row>
    <row r="6" customFormat="false" ht="24" hidden="false" customHeight="true" outlineLevel="0" collapsed="false">
      <c r="A6" s="93" t="s">
        <v>3256</v>
      </c>
      <c r="B6" s="94" t="str">
        <f aca="false">IF(TRIM(Flights!$N$12)="","__________________",Flights!$N$12)</f>
        <v>__________________</v>
      </c>
      <c r="C6" s="94"/>
      <c r="D6" s="94"/>
      <c r="E6" s="93" t="s">
        <v>3257</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3258</v>
      </c>
      <c r="B7" s="94" t="str">
        <f aca="false">Flights!$T$12</f>
        <v>1 Meal (Meal)</v>
      </c>
      <c r="C7" s="94"/>
      <c r="D7" s="94"/>
      <c r="E7" s="93" t="s">
        <v>3259</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3260</v>
      </c>
      <c r="F8" s="99" t="s">
        <v>3261</v>
      </c>
      <c r="G8" s="98" t="n">
        <f aca="false">Flights!$AN$12</f>
        <v>0</v>
      </c>
      <c r="H8" s="98"/>
    </row>
    <row r="9" customFormat="false" ht="12.75" hidden="false" customHeight="true" outlineLevel="0" collapsed="false">
      <c r="A9" s="93" t="s">
        <v>3262</v>
      </c>
      <c r="B9" s="94" t="str">
        <f aca="false">TRIM(Flights!$P$12&amp;"  "&amp;Flights!$Q$12)</f>
        <v>2H 50M Overnight HAN</v>
      </c>
      <c r="C9" s="94"/>
      <c r="D9" s="94"/>
      <c r="E9" s="93" t="s">
        <v>3263</v>
      </c>
      <c r="F9" s="100" t="n">
        <f aca="false">Flights!$AP$12</f>
        <v>0</v>
      </c>
      <c r="G9" s="100" t="n">
        <f aca="false">Flights!$AQ$12</f>
        <v>0</v>
      </c>
      <c r="H9" s="100" t="n">
        <f aca="false">Flights!$AU$12</f>
        <v>0</v>
      </c>
    </row>
    <row r="10" customFormat="false" ht="24" hidden="false" customHeight="true" outlineLevel="0" collapsed="false">
      <c r="A10" s="93" t="s">
        <v>3264</v>
      </c>
      <c r="B10" s="94" t="str">
        <f aca="false">IF(TRIM(Flights!$X$12)="","__________________",Flights!$X$12)</f>
        <v>__________________</v>
      </c>
      <c r="C10" s="94"/>
      <c r="D10" s="94"/>
      <c r="E10" s="93" t="s">
        <v>3265</v>
      </c>
      <c r="F10" s="100" t="n">
        <f aca="false">Flights!$AO$12</f>
        <v>20</v>
      </c>
      <c r="G10" s="100" t="n">
        <f aca="false">Flights!$AS$12</f>
        <v>0</v>
      </c>
      <c r="H10" s="100" t="n">
        <f aca="false">Flights!$AR$12</f>
        <v>2</v>
      </c>
    </row>
    <row r="11" customFormat="false" ht="21" hidden="false" customHeight="true" outlineLevel="0" collapsed="false">
      <c r="A11" s="93" t="s">
        <v>3266</v>
      </c>
      <c r="B11" s="94" t="str">
        <f aca="false">IF(TRIM(Flights!$Y$12)="","__________________",Flights!$Y$12)</f>
        <v>__________________</v>
      </c>
      <c r="C11" s="94"/>
      <c r="D11" s="94"/>
      <c r="E11" s="93" t="s">
        <v>3267</v>
      </c>
      <c r="F11" s="100" t="str">
        <f aca="false">Flights!$AV$12&amp;" / "&amp;Flights!$AW$12</f>
        <v>0 / 20</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3278</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3279</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3292</v>
      </c>
      <c r="B48" s="116"/>
      <c r="C48" s="116"/>
      <c r="D48" s="116"/>
      <c r="E48" s="116" t="s">
        <v>3293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3247</v>
      </c>
      <c r="B2" s="94" t="str">
        <f aca="false">Flights!$F$13&amp;"   "&amp;TEXT(Flights!$D$13,"DD-MMM-YY")&amp;" ("&amp;Flights!$E$13&amp;")"</f>
        <v>MH0753   11-Oct-26 (SUN)</v>
      </c>
      <c r="C2" s="94"/>
      <c r="D2" s="94"/>
      <c r="E2" s="95" t="s">
        <v>3248</v>
      </c>
      <c r="F2" s="96" t="str">
        <f aca="false">Flights!$AT$13</f>
        <v>NOT READY – DOCUMENTS</v>
      </c>
      <c r="G2" s="96"/>
      <c r="H2" s="96"/>
    </row>
    <row r="3" customFormat="false" ht="24" hidden="false" customHeight="true" outlineLevel="0" collapsed="false">
      <c r="A3" s="93" t="s">
        <v>3249</v>
      </c>
      <c r="B3" s="94" t="str">
        <f aca="false">Flights!$G$13&amp;" → "&amp;Flights!$H$13&amp;"   Class "&amp;Flights!$K$13&amp;"   Seat "&amp;Flights!$O$13</f>
        <v>HAN → KUL   Class BC   Seat 1F</v>
      </c>
      <c r="C3" s="94"/>
      <c r="D3" s="94"/>
      <c r="E3" s="95" t="s">
        <v>73</v>
      </c>
      <c r="F3" s="95" t="s">
        <v>3250</v>
      </c>
      <c r="G3" s="95" t="s">
        <v>3251</v>
      </c>
      <c r="H3" s="95"/>
    </row>
    <row r="4" customFormat="false" ht="24" hidden="false" customHeight="true" outlineLevel="0" collapsed="false">
      <c r="A4" s="93" t="s">
        <v>3252</v>
      </c>
      <c r="B4" s="94" t="str">
        <f aca="false">IF(ISNUMBER(Flights!$I$13),TEXT(Flights!$I$13,"DD-MMM-YY HH:MM"),"")&amp;" "&amp;Flights!$G$13&amp;"  →  "&amp;IF(ISNUMBER(Flights!$J$13),TEXT(Flights!$J$13,"DD-MMM-YY HH:MM"),"")&amp;" "&amp;Flights!$H$13</f>
        <v>11-Oct-26 13:05 HAN  →  11-Oct-26 17:30 KUL</v>
      </c>
      <c r="C4" s="94"/>
      <c r="D4" s="94"/>
      <c r="E4" s="93" t="s">
        <v>3253</v>
      </c>
      <c r="F4" s="97" t="str">
        <f aca="false">IF(ISNUMBER(Flights!$AG$13),TEXT(Flights!$AG$13,"DD-MMM-YY HH:MM"),"")&amp;" "&amp;Flights!$V$13</f>
        <v>04-Oct-26 13:05 HAN</v>
      </c>
      <c r="G4" s="98" t="n">
        <f aca="false">Flights!$AJ$13</f>
        <v>0</v>
      </c>
      <c r="H4" s="98"/>
    </row>
    <row r="5" customFormat="false" ht="24" hidden="false" customHeight="true" outlineLevel="0" collapsed="false">
      <c r="A5" s="93" t="s">
        <v>3254</v>
      </c>
      <c r="B5" s="94" t="str">
        <f aca="false">Flights!$L$13&amp;" – "&amp;Flights!$M$13</f>
        <v>B738MAX – B737-8 (B7M8)</v>
      </c>
      <c r="C5" s="94"/>
      <c r="D5" s="94"/>
      <c r="E5" s="93" t="s">
        <v>3255</v>
      </c>
      <c r="F5" s="97" t="str">
        <f aca="false">IF(ISNUMBER(Flights!$AH$13),TEXT(Flights!$AH$13,"DD-MMM-YY HH:MM"),"")&amp;" "&amp;Flights!$V$13</f>
        <v>10-Oct-26 13:05 HAN</v>
      </c>
      <c r="G5" s="98" t="n">
        <f aca="false">Flights!$AK$13</f>
        <v>0</v>
      </c>
      <c r="H5" s="98"/>
    </row>
    <row r="6" customFormat="false" ht="24" hidden="false" customHeight="true" outlineLevel="0" collapsed="false">
      <c r="A6" s="93" t="s">
        <v>3256</v>
      </c>
      <c r="B6" s="94" t="str">
        <f aca="false">IF(TRIM(Flights!$N$13)="","__________________",Flights!$N$13)</f>
        <v>__________________</v>
      </c>
      <c r="C6" s="94"/>
      <c r="D6" s="94"/>
      <c r="E6" s="93" t="s">
        <v>3257</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3258</v>
      </c>
      <c r="B7" s="94" t="str">
        <f aca="false">Flights!$T$13</f>
        <v>1 Meal (Meal)</v>
      </c>
      <c r="C7" s="94"/>
      <c r="D7" s="94"/>
      <c r="E7" s="93" t="s">
        <v>3259</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3260</v>
      </c>
      <c r="F8" s="99" t="s">
        <v>3261</v>
      </c>
      <c r="G8" s="98" t="n">
        <f aca="false">Flights!$AN$13</f>
        <v>0</v>
      </c>
      <c r="H8" s="98"/>
    </row>
    <row r="9" customFormat="false" ht="12.75" hidden="false" customHeight="true" outlineLevel="0" collapsed="false">
      <c r="A9" s="93" t="s">
        <v>3262</v>
      </c>
      <c r="B9" s="94" t="str">
        <f aca="false">TRIM(Flights!$P$13&amp;"  "&amp;Flights!$Q$13)</f>
        <v>- Overnight KUL</v>
      </c>
      <c r="C9" s="94"/>
      <c r="D9" s="94"/>
      <c r="E9" s="93" t="s">
        <v>3263</v>
      </c>
      <c r="F9" s="100" t="n">
        <f aca="false">Flights!$AP$13</f>
        <v>0</v>
      </c>
      <c r="G9" s="100" t="n">
        <f aca="false">Flights!$AQ$13</f>
        <v>0</v>
      </c>
      <c r="H9" s="100" t="n">
        <f aca="false">Flights!$AU$13</f>
        <v>0</v>
      </c>
    </row>
    <row r="10" customFormat="false" ht="24" hidden="false" customHeight="true" outlineLevel="0" collapsed="false">
      <c r="A10" s="93" t="s">
        <v>3264</v>
      </c>
      <c r="B10" s="94" t="str">
        <f aca="false">IF(TRIM(Flights!$X$13)="","__________________",Flights!$X$13)</f>
        <v>__________________</v>
      </c>
      <c r="C10" s="94"/>
      <c r="D10" s="94"/>
      <c r="E10" s="93" t="s">
        <v>3265</v>
      </c>
      <c r="F10" s="100" t="n">
        <f aca="false">Flights!$AO$13</f>
        <v>38</v>
      </c>
      <c r="G10" s="100" t="n">
        <f aca="false">Flights!$AS$13</f>
        <v>2</v>
      </c>
      <c r="H10" s="100" t="n">
        <f aca="false">Flights!$AR$13</f>
        <v>2</v>
      </c>
    </row>
    <row r="11" customFormat="false" ht="21" hidden="false" customHeight="true" outlineLevel="0" collapsed="false">
      <c r="A11" s="93" t="s">
        <v>3266</v>
      </c>
      <c r="B11" s="94" t="str">
        <f aca="false">IF(TRIM(Flights!$Y$13)="","__________________",Flights!$Y$13)</f>
        <v>__________________</v>
      </c>
      <c r="C11" s="94"/>
      <c r="D11" s="94"/>
      <c r="E11" s="93" t="s">
        <v>3267</v>
      </c>
      <c r="F11" s="100" t="str">
        <f aca="false">Flights!$AV$13&amp;" / "&amp;Flights!$AW$13</f>
        <v>0 / 38</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3278</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3279</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3292</v>
      </c>
      <c r="B66" s="116"/>
      <c r="C66" s="116"/>
      <c r="D66" s="116"/>
      <c r="E66" s="116" t="s">
        <v>3293</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3247</v>
      </c>
      <c r="B2" s="94" t="str">
        <f aca="false">Flights!$F$14&amp;"   "&amp;TEXT(Flights!$D$14,"DD-MMM-YY")&amp;" ("&amp;Flights!$E$14&amp;")"</f>
        <v>MH1140   12-Oct-26 (MON)</v>
      </c>
      <c r="C2" s="94"/>
      <c r="D2" s="94"/>
      <c r="E2" s="95" t="s">
        <v>3248</v>
      </c>
      <c r="F2" s="96" t="str">
        <f aca="false">Flights!$AT$14</f>
        <v>NOT READY – DOCUMENTS</v>
      </c>
      <c r="G2" s="96"/>
      <c r="H2" s="96"/>
    </row>
    <row r="3" customFormat="false" ht="24" hidden="false" customHeight="true" outlineLevel="0" collapsed="false">
      <c r="A3" s="93" t="s">
        <v>3249</v>
      </c>
      <c r="B3" s="94" t="str">
        <f aca="false">Flights!$G$14&amp;" → "&amp;Flights!$H$14&amp;"   Class "&amp;Flights!$K$14&amp;"   Seat "&amp;Flights!$O$14</f>
        <v>KUL → PEN   Class BC   Seat 1F</v>
      </c>
      <c r="C3" s="94"/>
      <c r="D3" s="94"/>
      <c r="E3" s="95" t="s">
        <v>73</v>
      </c>
      <c r="F3" s="95" t="s">
        <v>3250</v>
      </c>
      <c r="G3" s="95" t="s">
        <v>3251</v>
      </c>
      <c r="H3" s="95"/>
    </row>
    <row r="4" customFormat="false" ht="24" hidden="false" customHeight="true" outlineLevel="0" collapsed="false">
      <c r="A4" s="93" t="s">
        <v>3252</v>
      </c>
      <c r="B4" s="94" t="str">
        <f aca="false">IF(ISNUMBER(Flights!$I$14),TEXT(Flights!$I$14,"DD-MMM-YY HH:MM"),"")&amp;" "&amp;Flights!$G$14&amp;"  →  "&amp;IF(ISNUMBER(Flights!$J$14),TEXT(Flights!$J$14,"DD-MMM-YY HH:MM"),"")&amp;" "&amp;Flights!$H$14</f>
        <v>12-Oct-26 11:45 KUL  →  12-Oct-26 12:45 PEN</v>
      </c>
      <c r="C4" s="94"/>
      <c r="D4" s="94"/>
      <c r="E4" s="93" t="s">
        <v>3253</v>
      </c>
      <c r="F4" s="97" t="str">
        <f aca="false">IF(ISNUMBER(Flights!$AG$14),TEXT(Flights!$AG$14,"DD-MMM-YY HH:MM"),"")&amp;" "&amp;Flights!$V$14</f>
        <v>05-Oct-26 11:45 KUL</v>
      </c>
      <c r="G4" s="98" t="n">
        <f aca="false">Flights!$AJ$14</f>
        <v>0</v>
      </c>
      <c r="H4" s="98"/>
    </row>
    <row r="5" customFormat="false" ht="24" hidden="false" customHeight="true" outlineLevel="0" collapsed="false">
      <c r="A5" s="93" t="s">
        <v>3254</v>
      </c>
      <c r="B5" s="94" t="str">
        <f aca="false">Flights!$L$14&amp;" – "&amp;Flights!$M$14</f>
        <v>B738MAX – B737-8 (B7M8)</v>
      </c>
      <c r="C5" s="94"/>
      <c r="D5" s="94"/>
      <c r="E5" s="93" t="s">
        <v>3255</v>
      </c>
      <c r="F5" s="97" t="str">
        <f aca="false">IF(ISNUMBER(Flights!$AH$14),TEXT(Flights!$AH$14,"DD-MMM-YY HH:MM"),"")&amp;" "&amp;Flights!$V$14</f>
        <v>11-Oct-26 11:45 KUL</v>
      </c>
      <c r="G5" s="98" t="n">
        <f aca="false">Flights!$AK$14</f>
        <v>0</v>
      </c>
      <c r="H5" s="98"/>
    </row>
    <row r="6" customFormat="false" ht="24" hidden="false" customHeight="true" outlineLevel="0" collapsed="false">
      <c r="A6" s="93" t="s">
        <v>3256</v>
      </c>
      <c r="B6" s="94" t="str">
        <f aca="false">IF(TRIM(Flights!$N$14)="","__________________",Flights!$N$14)</f>
        <v>__________________</v>
      </c>
      <c r="C6" s="94"/>
      <c r="D6" s="94"/>
      <c r="E6" s="93" t="s">
        <v>3257</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3258</v>
      </c>
      <c r="B7" s="94" t="str">
        <f aca="false">Flights!$T$14</f>
        <v>Refreshment (Peanut &amp; Water)</v>
      </c>
      <c r="C7" s="94"/>
      <c r="D7" s="94"/>
      <c r="E7" s="93" t="s">
        <v>3259</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3260</v>
      </c>
      <c r="F8" s="99" t="s">
        <v>3261</v>
      </c>
      <c r="G8" s="98" t="n">
        <f aca="false">Flights!$AN$14</f>
        <v>0</v>
      </c>
      <c r="H8" s="98"/>
    </row>
    <row r="9" customFormat="false" ht="12.75" hidden="false" customHeight="true" outlineLevel="0" collapsed="false">
      <c r="A9" s="93" t="s">
        <v>3262</v>
      </c>
      <c r="B9" s="94" t="str">
        <f aca="false">TRIM(Flights!$P$14&amp;"  "&amp;Flights!$Q$14)</f>
        <v>-</v>
      </c>
      <c r="C9" s="94"/>
      <c r="D9" s="94"/>
      <c r="E9" s="93" t="s">
        <v>3263</v>
      </c>
      <c r="F9" s="100" t="n">
        <f aca="false">Flights!$AP$14</f>
        <v>0</v>
      </c>
      <c r="G9" s="100" t="n">
        <f aca="false">Flights!$AQ$14</f>
        <v>0</v>
      </c>
      <c r="H9" s="100" t="n">
        <f aca="false">Flights!$AU$14</f>
        <v>0</v>
      </c>
    </row>
    <row r="10" customFormat="false" ht="24" hidden="false" customHeight="true" outlineLevel="0" collapsed="false">
      <c r="A10" s="93" t="s">
        <v>3264</v>
      </c>
      <c r="B10" s="94" t="str">
        <f aca="false">IF(TRIM(Flights!$X$14)="","__________________",Flights!$X$14)</f>
        <v>__________________</v>
      </c>
      <c r="C10" s="94"/>
      <c r="D10" s="94"/>
      <c r="E10" s="93" t="s">
        <v>3265</v>
      </c>
      <c r="F10" s="100" t="n">
        <f aca="false">Flights!$AO$14</f>
        <v>34</v>
      </c>
      <c r="G10" s="100" t="n">
        <f aca="false">Flights!$AS$14</f>
        <v>0</v>
      </c>
      <c r="H10" s="100" t="n">
        <f aca="false">Flights!$AR$14</f>
        <v>2</v>
      </c>
    </row>
    <row r="11" customFormat="false" ht="21" hidden="false" customHeight="true" outlineLevel="0" collapsed="false">
      <c r="A11" s="93" t="s">
        <v>3266</v>
      </c>
      <c r="B11" s="94" t="str">
        <f aca="false">IF(TRIM(Flights!$Y$14)="","__________________",Flights!$Y$14)</f>
        <v>__________________</v>
      </c>
      <c r="C11" s="94"/>
      <c r="D11" s="94"/>
      <c r="E11" s="93" t="s">
        <v>3267</v>
      </c>
      <c r="F11" s="100" t="str">
        <f aca="false">Flights!$AV$14&amp;" / "&amp;Flights!$AW$14</f>
        <v>0 / 34</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3278</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3279</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3292</v>
      </c>
      <c r="B62" s="116"/>
      <c r="C62" s="116"/>
      <c r="D62" s="116"/>
      <c r="E62" s="116" t="s">
        <v>3293</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3247</v>
      </c>
      <c r="B2" s="94" t="str">
        <f aca="false">Flights!$F$15&amp;"   "&amp;TEXT(Flights!$D$15,"DD-MMM-YY")&amp;" ("&amp;Flights!$E$15&amp;")"</f>
        <v>MH1149   12-Oct-26 (MON)</v>
      </c>
      <c r="C2" s="94"/>
      <c r="D2" s="94"/>
      <c r="E2" s="95" t="s">
        <v>3248</v>
      </c>
      <c r="F2" s="96" t="str">
        <f aca="false">Flights!$AT$15</f>
        <v>NOT READY – DOCUMENTS</v>
      </c>
      <c r="G2" s="96"/>
      <c r="H2" s="96"/>
    </row>
    <row r="3" customFormat="false" ht="24" hidden="false" customHeight="true" outlineLevel="0" collapsed="false">
      <c r="A3" s="93" t="s">
        <v>3249</v>
      </c>
      <c r="B3" s="94" t="str">
        <f aca="false">Flights!$G$15&amp;" → "&amp;Flights!$H$15&amp;"   Class "&amp;Flights!$K$15&amp;"   Seat "&amp;Flights!$O$15</f>
        <v>PEN → KUL   Class EY   Seat 4A</v>
      </c>
      <c r="C3" s="94"/>
      <c r="D3" s="94"/>
      <c r="E3" s="95" t="s">
        <v>73</v>
      </c>
      <c r="F3" s="95" t="s">
        <v>3250</v>
      </c>
      <c r="G3" s="95" t="s">
        <v>3251</v>
      </c>
      <c r="H3" s="95"/>
    </row>
    <row r="4" customFormat="false" ht="24" hidden="false" customHeight="true" outlineLevel="0" collapsed="false">
      <c r="A4" s="93" t="s">
        <v>3252</v>
      </c>
      <c r="B4" s="94" t="str">
        <f aca="false">IF(ISNUMBER(Flights!$I$15),TEXT(Flights!$I$15,"DD-MMM-YY HH:MM"),"")&amp;" "&amp;Flights!$G$15&amp;"  →  "&amp;IF(ISNUMBER(Flights!$J$15),TEXT(Flights!$J$15,"DD-MMM-YY HH:MM"),"")&amp;" "&amp;Flights!$H$15</f>
        <v>12-Oct-26 15:50 PEN  →  12-Oct-26 16:55 KUL</v>
      </c>
      <c r="C4" s="94"/>
      <c r="D4" s="94"/>
      <c r="E4" s="93" t="s">
        <v>3253</v>
      </c>
      <c r="F4" s="97" t="str">
        <f aca="false">IF(ISNUMBER(Flights!$AG$15),TEXT(Flights!$AG$15,"DD-MMM-YY HH:MM"),"")&amp;" "&amp;Flights!$V$15</f>
        <v>05-Oct-26 15:50 KUL</v>
      </c>
      <c r="G4" s="98" t="n">
        <f aca="false">Flights!$AJ$15</f>
        <v>0</v>
      </c>
      <c r="H4" s="98"/>
    </row>
    <row r="5" customFormat="false" ht="24" hidden="false" customHeight="true" outlineLevel="0" collapsed="false">
      <c r="A5" s="93" t="s">
        <v>3254</v>
      </c>
      <c r="B5" s="94" t="str">
        <f aca="false">Flights!$L$15&amp;" – "&amp;Flights!$M$15</f>
        <v>B738MAX – B737-8 (B7M8)</v>
      </c>
      <c r="C5" s="94"/>
      <c r="D5" s="94"/>
      <c r="E5" s="93" t="s">
        <v>3255</v>
      </c>
      <c r="F5" s="97" t="str">
        <f aca="false">IF(ISNUMBER(Flights!$AH$15),TEXT(Flights!$AH$15,"DD-MMM-YY HH:MM"),"")&amp;" "&amp;Flights!$V$15</f>
        <v>11-Oct-26 15:50 KUL</v>
      </c>
      <c r="G5" s="98" t="n">
        <f aca="false">Flights!$AK$15</f>
        <v>0</v>
      </c>
      <c r="H5" s="98"/>
    </row>
    <row r="6" customFormat="false" ht="24" hidden="false" customHeight="true" outlineLevel="0" collapsed="false">
      <c r="A6" s="93" t="s">
        <v>3256</v>
      </c>
      <c r="B6" s="94" t="str">
        <f aca="false">IF(TRIM(Flights!$N$15)="","__________________",Flights!$N$15)</f>
        <v>__________________</v>
      </c>
      <c r="C6" s="94"/>
      <c r="D6" s="94"/>
      <c r="E6" s="93" t="s">
        <v>3257</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3258</v>
      </c>
      <c r="B7" s="94" t="str">
        <f aca="false">Flights!$T$15</f>
        <v>Refreshment (Peanut &amp; Water)</v>
      </c>
      <c r="C7" s="94"/>
      <c r="D7" s="94"/>
      <c r="E7" s="93" t="s">
        <v>3259</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3260</v>
      </c>
      <c r="F8" s="99" t="s">
        <v>3261</v>
      </c>
      <c r="G8" s="98" t="n">
        <f aca="false">Flights!$AN$15</f>
        <v>0</v>
      </c>
      <c r="H8" s="98"/>
    </row>
    <row r="9" customFormat="false" ht="12.75" hidden="false" customHeight="true" outlineLevel="0" collapsed="false">
      <c r="A9" s="93" t="s">
        <v>3262</v>
      </c>
      <c r="B9" s="94" t="str">
        <f aca="false">TRIM(Flights!$P$15&amp;"  "&amp;Flights!$Q$15)</f>
        <v>3H 05M</v>
      </c>
      <c r="C9" s="94"/>
      <c r="D9" s="94"/>
      <c r="E9" s="93" t="s">
        <v>3263</v>
      </c>
      <c r="F9" s="100" t="n">
        <f aca="false">Flights!$AP$15</f>
        <v>0</v>
      </c>
      <c r="G9" s="100" t="n">
        <f aca="false">Flights!$AQ$15</f>
        <v>0</v>
      </c>
      <c r="H9" s="100" t="n">
        <f aca="false">Flights!$AU$15</f>
        <v>0</v>
      </c>
    </row>
    <row r="10" customFormat="false" ht="24" hidden="false" customHeight="true" outlineLevel="0" collapsed="false">
      <c r="A10" s="93" t="s">
        <v>3264</v>
      </c>
      <c r="B10" s="94" t="str">
        <f aca="false">IF(TRIM(Flights!$X$15)="","__________________",Flights!$X$15)</f>
        <v>__________________</v>
      </c>
      <c r="C10" s="94"/>
      <c r="D10" s="94"/>
      <c r="E10" s="93" t="s">
        <v>3265</v>
      </c>
      <c r="F10" s="100" t="n">
        <f aca="false">Flights!$AO$15</f>
        <v>22</v>
      </c>
      <c r="G10" s="100" t="n">
        <f aca="false">Flights!$AS$15</f>
        <v>1</v>
      </c>
      <c r="H10" s="100" t="n">
        <f aca="false">Flights!$AR$15</f>
        <v>2</v>
      </c>
    </row>
    <row r="11" customFormat="false" ht="21" hidden="false" customHeight="true" outlineLevel="0" collapsed="false">
      <c r="A11" s="93" t="s">
        <v>3266</v>
      </c>
      <c r="B11" s="94" t="str">
        <f aca="false">IF(TRIM(Flights!$Y$15)="","__________________",Flights!$Y$15)</f>
        <v>__________________</v>
      </c>
      <c r="C11" s="94"/>
      <c r="D11" s="94"/>
      <c r="E11" s="93" t="s">
        <v>3267</v>
      </c>
      <c r="F11" s="100" t="str">
        <f aca="false">Flights!$AV$15&amp;" / "&amp;Flights!$AW$15</f>
        <v>0 / 22</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3272</v>
      </c>
      <c r="B14" s="95" t="s">
        <v>3273</v>
      </c>
      <c r="C14" s="95" t="s">
        <v>3274</v>
      </c>
      <c r="D14" s="95"/>
      <c r="E14" s="95" t="s">
        <v>3275</v>
      </c>
      <c r="F14" s="95" t="s">
        <v>3276</v>
      </c>
      <c r="G14" s="95"/>
      <c r="H14" s="95"/>
    </row>
    <row r="15" customFormat="false" ht="36" hidden="false" customHeight="true" outlineLevel="0" collapsed="false">
      <c r="A15" s="93" t="s">
        <v>3277</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3278</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3279</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3280</v>
      </c>
      <c r="B18" s="110"/>
      <c r="C18" s="110" t="s">
        <v>3281</v>
      </c>
      <c r="D18" s="110"/>
      <c r="E18" s="110"/>
      <c r="F18" s="110" t="s">
        <v>3282</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3283</v>
      </c>
      <c r="B20" s="111"/>
      <c r="C20" s="111" t="s">
        <v>3283</v>
      </c>
      <c r="D20" s="111"/>
      <c r="E20" s="111"/>
      <c r="F20" s="111" t="s">
        <v>3283</v>
      </c>
      <c r="G20" s="111"/>
      <c r="H20" s="111"/>
    </row>
    <row r="21" customFormat="false" ht="13.5" hidden="false" customHeight="true" outlineLevel="0" collapsed="false">
      <c r="A21" s="112" t="s">
        <v>3284</v>
      </c>
      <c r="B21" s="112"/>
      <c r="C21" s="112"/>
      <c r="D21" s="112"/>
      <c r="E21" s="112"/>
      <c r="F21" s="112"/>
      <c r="G21" s="112"/>
      <c r="H21" s="112"/>
    </row>
    <row r="22" customFormat="false" ht="24" hidden="false" customHeight="true" outlineLevel="0" collapsed="false">
      <c r="A22" s="95" t="s">
        <v>3285</v>
      </c>
      <c r="B22" s="95" t="s">
        <v>3286</v>
      </c>
      <c r="C22" s="95" t="s">
        <v>3287</v>
      </c>
      <c r="D22" s="95" t="s">
        <v>3288</v>
      </c>
      <c r="E22" s="95" t="s">
        <v>3289</v>
      </c>
      <c r="F22" s="95" t="s">
        <v>3290</v>
      </c>
      <c r="G22" s="95" t="s">
        <v>3291</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3292</v>
      </c>
      <c r="B51" s="116"/>
      <c r="C51" s="116"/>
      <c r="D51" s="116"/>
      <c r="E51" s="116" t="s">
        <v>3293</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3247</v>
      </c>
      <c r="B2" s="94" t="str">
        <f aca="false">Flights!$F$16&amp;"   "&amp;TEXT(Flights!$D$16,"DD-MMM-YY")&amp;" ("&amp;Flights!$E$16&amp;")"</f>
        <v>MH0139   12-Oct-26 (MON)</v>
      </c>
      <c r="C2" s="94"/>
      <c r="D2" s="94"/>
      <c r="E2" s="95" t="s">
        <v>3248</v>
      </c>
      <c r="F2" s="96" t="str">
        <f aca="false">Flights!$AT$16</f>
        <v>NOT READY – DOCUMENTS</v>
      </c>
      <c r="G2" s="96"/>
      <c r="H2" s="96"/>
    </row>
    <row r="3" customFormat="false" ht="24" hidden="false" customHeight="true" outlineLevel="0" collapsed="false">
      <c r="A3" s="93" t="s">
        <v>3249</v>
      </c>
      <c r="B3" s="94" t="str">
        <f aca="false">Flights!$G$16&amp;" → "&amp;Flights!$H$16&amp;"   Class "&amp;Flights!$K$16&amp;"   Seat "&amp;Flights!$O$16</f>
        <v>KUL → ADL   Class BC   Seat 1K</v>
      </c>
      <c r="C3" s="94"/>
      <c r="D3" s="94"/>
      <c r="E3" s="95" t="s">
        <v>73</v>
      </c>
      <c r="F3" s="95" t="s">
        <v>3250</v>
      </c>
      <c r="G3" s="95" t="s">
        <v>3251</v>
      </c>
      <c r="H3" s="95"/>
    </row>
    <row r="4" customFormat="false" ht="24" hidden="false" customHeight="true" outlineLevel="0" collapsed="false">
      <c r="A4" s="93" t="s">
        <v>3252</v>
      </c>
      <c r="B4" s="94" t="str">
        <f aca="false">IF(ISNUMBER(Flights!$I$16),TEXT(Flights!$I$16,"DD-MMM-YY HH:MM"),"")&amp;" "&amp;Flights!$G$16&amp;"  →  "&amp;IF(ISNUMBER(Flights!$J$16),TEXT(Flights!$J$16,"DD-MMM-YY HH:MM"),"")&amp;" "&amp;Flights!$H$16</f>
        <v>12-Oct-26 22:25 KUL  →  13-Oct-26 08:00 ADL</v>
      </c>
      <c r="C4" s="94"/>
      <c r="D4" s="94"/>
      <c r="E4" s="93" t="s">
        <v>3253</v>
      </c>
      <c r="F4" s="97" t="str">
        <f aca="false">IF(ISNUMBER(Flights!$AG$16),TEXT(Flights!$AG$16,"DD-MMM-YY HH:MM"),"")&amp;" "&amp;Flights!$V$16</f>
        <v>05-Oct-26 22:25 KUL</v>
      </c>
      <c r="G4" s="98" t="n">
        <f aca="false">Flights!$AJ$16</f>
        <v>0</v>
      </c>
      <c r="H4" s="98"/>
    </row>
    <row r="5" customFormat="false" ht="24" hidden="false" customHeight="true" outlineLevel="0" collapsed="false">
      <c r="A5" s="93" t="s">
        <v>3254</v>
      </c>
      <c r="B5" s="94" t="str">
        <f aca="false">Flights!$L$16&amp;" – "&amp;Flights!$M$16</f>
        <v>A339 – A330-900 (A339)</v>
      </c>
      <c r="C5" s="94"/>
      <c r="D5" s="94"/>
      <c r="E5" s="93" t="s">
        <v>3255</v>
      </c>
      <c r="F5" s="97" t="str">
        <f aca="false">IF(ISNUMBER(Flights!$AH$16),TEXT(Flights!$AH$16,"DD-MMM-YY HH:MM"),"")&amp;" "&amp;Flights!$V$16</f>
        <v>11-Oct-26 22:25 KUL</v>
      </c>
      <c r="G5" s="98" t="n">
        <f aca="false">Flights!$AK$16</f>
        <v>0</v>
      </c>
      <c r="H5" s="98"/>
    </row>
    <row r="6" customFormat="false" ht="24" hidden="false" customHeight="true" outlineLevel="0" collapsed="false">
      <c r="A6" s="93" t="s">
        <v>3256</v>
      </c>
      <c r="B6" s="94" t="str">
        <f aca="false">IF(TRIM(Flights!$N$16)="","__________________",Flights!$N$16)</f>
        <v>__________________</v>
      </c>
      <c r="C6" s="94"/>
      <c r="D6" s="94"/>
      <c r="E6" s="93" t="s">
        <v>3257</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3258</v>
      </c>
      <c r="B7" s="94" t="str">
        <f aca="false">Flights!$T$16</f>
        <v>1.5 Meal (Meal)</v>
      </c>
      <c r="C7" s="94"/>
      <c r="D7" s="94"/>
      <c r="E7" s="93" t="s">
        <v>3259</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3260</v>
      </c>
      <c r="F8" s="99" t="s">
        <v>3261</v>
      </c>
      <c r="G8" s="98" t="n">
        <f aca="false">Flights!$AN$16</f>
        <v>0</v>
      </c>
      <c r="H8" s="98"/>
    </row>
    <row r="9" customFormat="false" ht="12.75" hidden="false" customHeight="true" outlineLevel="0" collapsed="false">
      <c r="A9" s="93" t="s">
        <v>3262</v>
      </c>
      <c r="B9" s="94" t="str">
        <f aca="false">TRIM(Flights!$P$16&amp;"  "&amp;Flights!$Q$16)</f>
        <v>5H 30M Overnight ADL</v>
      </c>
      <c r="C9" s="94"/>
      <c r="D9" s="94"/>
      <c r="E9" s="93" t="s">
        <v>3263</v>
      </c>
      <c r="F9" s="100" t="n">
        <f aca="false">Flights!$AP$16</f>
        <v>0</v>
      </c>
      <c r="G9" s="100" t="n">
        <f aca="false">Flights!$AQ$16</f>
        <v>0</v>
      </c>
      <c r="H9" s="100" t="n">
        <f aca="false">Flights!$AU$16</f>
        <v>0</v>
      </c>
    </row>
    <row r="10" customFormat="false" ht="24" hidden="false" customHeight="true" outlineLevel="0" collapsed="false">
      <c r="A10" s="93" t="s">
        <v>3264</v>
      </c>
      <c r="B10" s="94" t="str">
        <f aca="false">IF(TRIM(Flights!$X$16)="","__________________",Flights!$X$16)</f>
        <v>__________________</v>
      </c>
      <c r="C10" s="94"/>
      <c r="D10" s="94"/>
      <c r="E10" s="93" t="s">
        <v>3265</v>
      </c>
      <c r="F10" s="100" t="n">
        <f aca="false">Flights!$AO$16</f>
        <v>47</v>
      </c>
      <c r="G10" s="100" t="n">
        <f aca="false">Flights!$AS$16</f>
        <v>0</v>
      </c>
      <c r="H10" s="100" t="n">
        <f aca="false">Flights!$AR$16</f>
        <v>2</v>
      </c>
    </row>
    <row r="11" customFormat="false" ht="21" hidden="false" customHeight="true" outlineLevel="0" collapsed="false">
      <c r="A11" s="93" t="s">
        <v>3266</v>
      </c>
      <c r="B11" s="94" t="str">
        <f aca="false">IF(TRIM(Flights!$Y$16)="","__________________",Flights!$Y$16)</f>
        <v>__________________</v>
      </c>
      <c r="C11" s="94"/>
      <c r="D11" s="94"/>
      <c r="E11" s="93" t="s">
        <v>3267</v>
      </c>
      <c r="F11" s="100" t="str">
        <f aca="false">Flights!$AV$16&amp;" / "&amp;Flights!$AW$16</f>
        <v>0 / 47</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3278</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3279</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3292</v>
      </c>
      <c r="B74" s="116"/>
      <c r="C74" s="116"/>
      <c r="D74" s="116"/>
      <c r="E74" s="116" t="s">
        <v>3293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3247</v>
      </c>
      <c r="B2" s="94" t="str">
        <f aca="false">Flights!$F$17&amp;"   "&amp;TEXT(Flights!$D$17,"DD-MMM-YY")&amp;" ("&amp;Flights!$E$17&amp;")"</f>
        <v>MH0138   14-Oct-26 (WED)</v>
      </c>
      <c r="C2" s="94"/>
      <c r="D2" s="94"/>
      <c r="E2" s="95" t="s">
        <v>3248</v>
      </c>
      <c r="F2" s="96" t="str">
        <f aca="false">Flights!$AT$17</f>
        <v>NOT READY – DOCUMENTS</v>
      </c>
      <c r="G2" s="96"/>
      <c r="H2" s="96"/>
    </row>
    <row r="3" customFormat="false" ht="24" hidden="false" customHeight="true" outlineLevel="0" collapsed="false">
      <c r="A3" s="93" t="s">
        <v>3249</v>
      </c>
      <c r="B3" s="94" t="str">
        <f aca="false">Flights!$G$17&amp;" → "&amp;Flights!$H$17&amp;"   Class "&amp;Flights!$K$17&amp;"   Seat "&amp;Flights!$O$17</f>
        <v>ADL → KUL   Class EY   Seat 11K</v>
      </c>
      <c r="C3" s="94"/>
      <c r="D3" s="94"/>
      <c r="E3" s="95" t="s">
        <v>73</v>
      </c>
      <c r="F3" s="95" t="s">
        <v>3250</v>
      </c>
      <c r="G3" s="95" t="s">
        <v>3251</v>
      </c>
      <c r="H3" s="95"/>
    </row>
    <row r="4" customFormat="false" ht="24" hidden="false" customHeight="true" outlineLevel="0" collapsed="false">
      <c r="A4" s="93" t="s">
        <v>3252</v>
      </c>
      <c r="B4" s="94" t="str">
        <f aca="false">IF(ISNUMBER(Flights!$I$17),TEXT(Flights!$I$17,"DD-MMM-YY HH:MM"),"")&amp;" "&amp;Flights!$G$17&amp;"  →  "&amp;IF(ISNUMBER(Flights!$J$17),TEXT(Flights!$J$17,"DD-MMM-YY HH:MM"),"")&amp;" "&amp;Flights!$H$17</f>
        <v>14-Oct-26 10:45 ADL  →  14-Oct-26 16:00 KUL</v>
      </c>
      <c r="C4" s="94"/>
      <c r="D4" s="94"/>
      <c r="E4" s="93" t="s">
        <v>3253</v>
      </c>
      <c r="F4" s="97" t="str">
        <f aca="false">IF(ISNUMBER(Flights!$AG$17),TEXT(Flights!$AG$17,"DD-MMM-YY HH:MM"),"")&amp;" "&amp;Flights!$V$17</f>
        <v>07-Oct-26 10:45 ADL</v>
      </c>
      <c r="G4" s="98" t="n">
        <f aca="false">Flights!$AJ$17</f>
        <v>0</v>
      </c>
      <c r="H4" s="98"/>
    </row>
    <row r="5" customFormat="false" ht="24" hidden="false" customHeight="true" outlineLevel="0" collapsed="false">
      <c r="A5" s="93" t="s">
        <v>3254</v>
      </c>
      <c r="B5" s="94" t="str">
        <f aca="false">Flights!$L$17&amp;" – "&amp;Flights!$M$17</f>
        <v>A339 – A330-900 (A339)</v>
      </c>
      <c r="C5" s="94"/>
      <c r="D5" s="94"/>
      <c r="E5" s="93" t="s">
        <v>3255</v>
      </c>
      <c r="F5" s="97" t="str">
        <f aca="false">IF(ISNUMBER(Flights!$AH$17),TEXT(Flights!$AH$17,"DD-MMM-YY HH:MM"),"")&amp;" "&amp;Flights!$V$17</f>
        <v>13-Oct-26 10:45 ADL</v>
      </c>
      <c r="G5" s="98" t="n">
        <f aca="false">Flights!$AK$17</f>
        <v>0</v>
      </c>
      <c r="H5" s="98"/>
    </row>
    <row r="6" customFormat="false" ht="24" hidden="false" customHeight="true" outlineLevel="0" collapsed="false">
      <c r="A6" s="93" t="s">
        <v>3256</v>
      </c>
      <c r="B6" s="94" t="str">
        <f aca="false">IF(TRIM(Flights!$N$17)="","__________________",Flights!$N$17)</f>
        <v>__________________</v>
      </c>
      <c r="C6" s="94"/>
      <c r="D6" s="94"/>
      <c r="E6" s="93" t="s">
        <v>3257</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3258</v>
      </c>
      <c r="B7" s="94" t="str">
        <f aca="false">Flights!$T$17</f>
        <v>1.5 Meal (Meal)</v>
      </c>
      <c r="C7" s="94"/>
      <c r="D7" s="94"/>
      <c r="E7" s="93" t="s">
        <v>3259</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3260</v>
      </c>
      <c r="F8" s="99" t="s">
        <v>3261</v>
      </c>
      <c r="G8" s="98" t="n">
        <f aca="false">Flights!$AN$17</f>
        <v>0</v>
      </c>
      <c r="H8" s="98"/>
    </row>
    <row r="9" customFormat="false" ht="12.75" hidden="false" customHeight="true" outlineLevel="0" collapsed="false">
      <c r="A9" s="93" t="s">
        <v>3262</v>
      </c>
      <c r="B9" s="94" t="str">
        <f aca="false">TRIM(Flights!$P$17&amp;"  "&amp;Flights!$Q$17)</f>
        <v>- Overnight KUL</v>
      </c>
      <c r="C9" s="94"/>
      <c r="D9" s="94"/>
      <c r="E9" s="93" t="s">
        <v>3263</v>
      </c>
      <c r="F9" s="100" t="n">
        <f aca="false">Flights!$AP$17</f>
        <v>0</v>
      </c>
      <c r="G9" s="100" t="n">
        <f aca="false">Flights!$AQ$17</f>
        <v>0</v>
      </c>
      <c r="H9" s="100" t="n">
        <f aca="false">Flights!$AU$17</f>
        <v>0</v>
      </c>
    </row>
    <row r="10" customFormat="false" ht="24" hidden="false" customHeight="true" outlineLevel="0" collapsed="false">
      <c r="A10" s="93" t="s">
        <v>3264</v>
      </c>
      <c r="B10" s="94" t="str">
        <f aca="false">IF(TRIM(Flights!$X$17)="","__________________",Flights!$X$17)</f>
        <v>__________________</v>
      </c>
      <c r="C10" s="94"/>
      <c r="D10" s="94"/>
      <c r="E10" s="93" t="s">
        <v>3265</v>
      </c>
      <c r="F10" s="100" t="n">
        <f aca="false">Flights!$AO$17</f>
        <v>29</v>
      </c>
      <c r="G10" s="100" t="n">
        <f aca="false">Flights!$AS$17</f>
        <v>3</v>
      </c>
      <c r="H10" s="100" t="n">
        <f aca="false">Flights!$AR$17</f>
        <v>2</v>
      </c>
    </row>
    <row r="11" customFormat="false" ht="21" hidden="false" customHeight="true" outlineLevel="0" collapsed="false">
      <c r="A11" s="93" t="s">
        <v>3266</v>
      </c>
      <c r="B11" s="94" t="str">
        <f aca="false">IF(TRIM(Flights!$Y$17)="","__________________",Flights!$Y$17)</f>
        <v>__________________</v>
      </c>
      <c r="C11" s="94"/>
      <c r="D11" s="94"/>
      <c r="E11" s="93" t="s">
        <v>3267</v>
      </c>
      <c r="F11" s="100" t="str">
        <f aca="false">Flights!$AV$17&amp;" / "&amp;Flights!$AW$17</f>
        <v>0 / 29</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3272</v>
      </c>
      <c r="B14" s="95" t="s">
        <v>3273</v>
      </c>
      <c r="C14" s="95" t="s">
        <v>3274</v>
      </c>
      <c r="D14" s="95"/>
      <c r="E14" s="95" t="s">
        <v>3275</v>
      </c>
      <c r="F14" s="95" t="s">
        <v>3276</v>
      </c>
      <c r="G14" s="95"/>
      <c r="H14" s="95"/>
    </row>
    <row r="15" customFormat="false" ht="36" hidden="false" customHeight="true" outlineLevel="0" collapsed="false">
      <c r="A15" s="93" t="s">
        <v>3277</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3278</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3279</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3280</v>
      </c>
      <c r="B18" s="110"/>
      <c r="C18" s="110" t="s">
        <v>3281</v>
      </c>
      <c r="D18" s="110"/>
      <c r="E18" s="110"/>
      <c r="F18" s="110" t="s">
        <v>3282</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3283</v>
      </c>
      <c r="B20" s="111"/>
      <c r="C20" s="111" t="s">
        <v>3283</v>
      </c>
      <c r="D20" s="111"/>
      <c r="E20" s="111"/>
      <c r="F20" s="111" t="s">
        <v>3283</v>
      </c>
      <c r="G20" s="111"/>
      <c r="H20" s="111"/>
    </row>
    <row r="21" customFormat="false" ht="13.5" hidden="false" customHeight="true" outlineLevel="0" collapsed="false">
      <c r="A21" s="112" t="s">
        <v>3284</v>
      </c>
      <c r="B21" s="112"/>
      <c r="C21" s="112"/>
      <c r="D21" s="112"/>
      <c r="E21" s="112"/>
      <c r="F21" s="112"/>
      <c r="G21" s="112"/>
      <c r="H21" s="112"/>
    </row>
    <row r="22" customFormat="false" ht="24" hidden="false" customHeight="true" outlineLevel="0" collapsed="false">
      <c r="A22" s="95" t="s">
        <v>3285</v>
      </c>
      <c r="B22" s="95" t="s">
        <v>3286</v>
      </c>
      <c r="C22" s="95" t="s">
        <v>3287</v>
      </c>
      <c r="D22" s="95" t="s">
        <v>3288</v>
      </c>
      <c r="E22" s="95" t="s">
        <v>3289</v>
      </c>
      <c r="F22" s="95" t="s">
        <v>3290</v>
      </c>
      <c r="G22" s="95" t="s">
        <v>3291</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3292</v>
      </c>
      <c r="B57" s="116"/>
      <c r="C57" s="116"/>
      <c r="D57" s="116"/>
      <c r="E57" s="116" t="s">
        <v>3293</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3247</v>
      </c>
      <c r="B2" s="94" t="str">
        <f aca="false">Flights!$F$18&amp;"   "&amp;TEXT(Flights!$D$18,"DD-MMM-YY")&amp;" ("&amp;Flights!$E$18&amp;")"</f>
        <v>MH0004   15-Oct-26 (THU)</v>
      </c>
      <c r="C2" s="94"/>
      <c r="D2" s="94"/>
      <c r="E2" s="95" t="s">
        <v>3248</v>
      </c>
      <c r="F2" s="96" t="str">
        <f aca="false">Flights!$AT$18</f>
        <v>NOT READY – DOCUMENTS</v>
      </c>
      <c r="G2" s="96"/>
      <c r="H2" s="96"/>
    </row>
    <row r="3" customFormat="false" ht="24" hidden="false" customHeight="true" outlineLevel="0" collapsed="false">
      <c r="A3" s="93" t="s">
        <v>3249</v>
      </c>
      <c r="B3" s="94" t="str">
        <f aca="false">Flights!$G$18&amp;" → "&amp;Flights!$H$18&amp;"   Class "&amp;Flights!$K$18&amp;"   Seat "&amp;Flights!$O$18</f>
        <v>KUL → LHR   Class EY   Seat 14C</v>
      </c>
      <c r="C3" s="94"/>
      <c r="D3" s="94"/>
      <c r="E3" s="95" t="s">
        <v>73</v>
      </c>
      <c r="F3" s="95" t="s">
        <v>3250</v>
      </c>
      <c r="G3" s="95" t="s">
        <v>3251</v>
      </c>
      <c r="H3" s="95"/>
    </row>
    <row r="4" customFormat="false" ht="24" hidden="false" customHeight="true" outlineLevel="0" collapsed="false">
      <c r="A4" s="93" t="s">
        <v>3252</v>
      </c>
      <c r="B4" s="94" t="str">
        <f aca="false">IF(ISNUMBER(Flights!$I$18),TEXT(Flights!$I$18,"DD-MMM-YY HH:MM"),"")&amp;" "&amp;Flights!$G$18&amp;"  →  "&amp;IF(ISNUMBER(Flights!$J$18),TEXT(Flights!$J$18,"DD-MMM-YY HH:MM"),"")&amp;" "&amp;Flights!$H$18</f>
        <v>15-Oct-26 09:50 KUL  →  15-Oct-26 16:35 LHR</v>
      </c>
      <c r="C4" s="94"/>
      <c r="D4" s="94"/>
      <c r="E4" s="93" t="s">
        <v>3253</v>
      </c>
      <c r="F4" s="97" t="str">
        <f aca="false">IF(ISNUMBER(Flights!$AG$18),TEXT(Flights!$AG$18,"DD-MMM-YY HH:MM"),"")&amp;" "&amp;Flights!$V$18</f>
        <v>08-Oct-26 09:50 KUL</v>
      </c>
      <c r="G4" s="98" t="n">
        <f aca="false">Flights!$AJ$18</f>
        <v>0</v>
      </c>
      <c r="H4" s="98"/>
    </row>
    <row r="5" customFormat="false" ht="24" hidden="false" customHeight="true" outlineLevel="0" collapsed="false">
      <c r="A5" s="93" t="s">
        <v>3254</v>
      </c>
      <c r="B5" s="94" t="str">
        <f aca="false">Flights!$L$18&amp;" – "&amp;Flights!$M$18</f>
        <v>A350 – A350-900: A359 (9M-MAB..MAG, row 6) or A350 9M-MAH (row 7) - tail to confirm</v>
      </c>
      <c r="C5" s="94"/>
      <c r="D5" s="94"/>
      <c r="E5" s="93" t="s">
        <v>3255</v>
      </c>
      <c r="F5" s="97" t="str">
        <f aca="false">IF(ISNUMBER(Flights!$AH$18),TEXT(Flights!$AH$18,"DD-MMM-YY HH:MM"),"")&amp;" "&amp;Flights!$V$18</f>
        <v>14-Oct-26 09:50 KUL</v>
      </c>
      <c r="G5" s="98" t="n">
        <f aca="false">Flights!$AK$18</f>
        <v>0</v>
      </c>
      <c r="H5" s="98"/>
    </row>
    <row r="6" customFormat="false" ht="24" hidden="false" customHeight="true" outlineLevel="0" collapsed="false">
      <c r="A6" s="93" t="s">
        <v>3256</v>
      </c>
      <c r="B6" s="94" t="str">
        <f aca="false">IF(TRIM(Flights!$N$18)="","__________________",Flights!$N$18)</f>
        <v>__________________</v>
      </c>
      <c r="C6" s="94"/>
      <c r="D6" s="94"/>
      <c r="E6" s="93" t="s">
        <v>3257</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3258</v>
      </c>
      <c r="B7" s="94" t="str">
        <f aca="false">Flights!$T$18</f>
        <v>2.5 Meal (Meal)</v>
      </c>
      <c r="C7" s="94"/>
      <c r="D7" s="94"/>
      <c r="E7" s="93" t="s">
        <v>3259</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3260</v>
      </c>
      <c r="F8" s="99" t="s">
        <v>3261</v>
      </c>
      <c r="G8" s="98" t="n">
        <f aca="false">Flights!$AN$18</f>
        <v>0</v>
      </c>
      <c r="H8" s="98"/>
    </row>
    <row r="9" customFormat="false" ht="12.75" hidden="false" customHeight="true" outlineLevel="0" collapsed="false">
      <c r="A9" s="93" t="s">
        <v>3262</v>
      </c>
      <c r="B9" s="94" t="str">
        <f aca="false">TRIM(Flights!$P$18&amp;"  "&amp;Flights!$Q$18)</f>
        <v>-</v>
      </c>
      <c r="C9" s="94"/>
      <c r="D9" s="94"/>
      <c r="E9" s="93" t="s">
        <v>3263</v>
      </c>
      <c r="F9" s="100" t="n">
        <f aca="false">Flights!$AP$18</f>
        <v>0</v>
      </c>
      <c r="G9" s="100" t="n">
        <f aca="false">Flights!$AQ$18</f>
        <v>0</v>
      </c>
      <c r="H9" s="100" t="n">
        <f aca="false">Flights!$AU$18</f>
        <v>0</v>
      </c>
    </row>
    <row r="10" customFormat="false" ht="24" hidden="false" customHeight="true" outlineLevel="0" collapsed="false">
      <c r="A10" s="93" t="s">
        <v>3264</v>
      </c>
      <c r="B10" s="94" t="str">
        <f aca="false">IF(TRIM(Flights!$X$18)="","__________________",Flights!$X$18)</f>
        <v>__________________</v>
      </c>
      <c r="C10" s="94"/>
      <c r="D10" s="94"/>
      <c r="E10" s="93" t="s">
        <v>3265</v>
      </c>
      <c r="F10" s="100" t="n">
        <f aca="false">Flights!$AO$18</f>
        <v>24</v>
      </c>
      <c r="G10" s="100" t="n">
        <f aca="false">Flights!$AS$18</f>
        <v>1</v>
      </c>
      <c r="H10" s="100" t="n">
        <f aca="false">Flights!$AR$18</f>
        <v>2</v>
      </c>
    </row>
    <row r="11" customFormat="false" ht="21" hidden="false" customHeight="true" outlineLevel="0" collapsed="false">
      <c r="A11" s="93" t="s">
        <v>3266</v>
      </c>
      <c r="B11" s="94" t="str">
        <f aca="false">IF(TRIM(Flights!$Y$18)="","__________________",Flights!$Y$18)</f>
        <v>__________________</v>
      </c>
      <c r="C11" s="94"/>
      <c r="D11" s="94"/>
      <c r="E11" s="93" t="s">
        <v>3267</v>
      </c>
      <c r="F11" s="100" t="str">
        <f aca="false">Flights!$AV$18&amp;" / "&amp;Flights!$AW$18</f>
        <v>0 / 24</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3278</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3279</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3292</v>
      </c>
      <c r="B52" s="116"/>
      <c r="C52" s="116"/>
      <c r="D52" s="116"/>
      <c r="E52" s="116" t="s">
        <v>3293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3247</v>
      </c>
      <c r="B2" s="94" t="str">
        <f aca="false">Flights!$F$19&amp;"   "&amp;TEXT(Flights!$D$19,"DD-MMM-YY")&amp;" ("&amp;Flights!$E$19&amp;")"</f>
        <v>MH0003   25-Oct-26 (SUN)</v>
      </c>
      <c r="C2" s="94"/>
      <c r="D2" s="94"/>
      <c r="E2" s="95" t="s">
        <v>3248</v>
      </c>
      <c r="F2" s="96" t="str">
        <f aca="false">Flights!$AT$19</f>
        <v>NOT READY – DOCUMENTS</v>
      </c>
      <c r="G2" s="96"/>
      <c r="H2" s="96"/>
    </row>
    <row r="3" customFormat="false" ht="24" hidden="false" customHeight="true" outlineLevel="0" collapsed="false">
      <c r="A3" s="93" t="s">
        <v>3249</v>
      </c>
      <c r="B3" s="94" t="str">
        <f aca="false">Flights!$G$19&amp;" → "&amp;Flights!$H$19&amp;"   Class "&amp;Flights!$K$19&amp;"   Seat "&amp;Flights!$O$19</f>
        <v>LHR → KUL   Class EY   Seat 12H</v>
      </c>
      <c r="C3" s="94"/>
      <c r="D3" s="94"/>
      <c r="E3" s="95" t="s">
        <v>73</v>
      </c>
      <c r="F3" s="95" t="s">
        <v>3250</v>
      </c>
      <c r="G3" s="95" t="s">
        <v>3251</v>
      </c>
      <c r="H3" s="95"/>
    </row>
    <row r="4" customFormat="false" ht="24" hidden="false" customHeight="true" outlineLevel="0" collapsed="false">
      <c r="A4" s="93" t="s">
        <v>3252</v>
      </c>
      <c r="B4" s="94" t="str">
        <f aca="false">IF(ISNUMBER(Flights!$I$19),TEXT(Flights!$I$19,"DD-MMM-YY HH:MM"),"")&amp;" "&amp;Flights!$G$19&amp;"  →  "&amp;IF(ISNUMBER(Flights!$J$19),TEXT(Flights!$J$19,"DD-MMM-YY HH:MM"),"")&amp;" "&amp;Flights!$H$19</f>
        <v>25-Oct-26 11:00 LHR  →  26-Oct-26 06:45 KUL</v>
      </c>
      <c r="C4" s="94"/>
      <c r="D4" s="94"/>
      <c r="E4" s="93" t="s">
        <v>3253</v>
      </c>
      <c r="F4" s="97" t="str">
        <f aca="false">IF(ISNUMBER(Flights!$AG$19),TEXT(Flights!$AG$19,"DD-MMM-YY HH:MM"),"")&amp;" "&amp;Flights!$V$19</f>
        <v>18-Oct-26 12:00 LHR</v>
      </c>
      <c r="G4" s="98" t="n">
        <f aca="false">Flights!$AJ$19</f>
        <v>0</v>
      </c>
      <c r="H4" s="98"/>
    </row>
    <row r="5" customFormat="false" ht="24" hidden="false" customHeight="true" outlineLevel="0" collapsed="false">
      <c r="A5" s="93" t="s">
        <v>3254</v>
      </c>
      <c r="B5" s="94" t="str">
        <f aca="false">Flights!$L$19&amp;" – "&amp;Flights!$M$19</f>
        <v>A350 – A350-900: A359 (9M-MAB..MAG, row 6) or A350 9M-MAH (row 7) - tail to confirm</v>
      </c>
      <c r="C5" s="94"/>
      <c r="D5" s="94"/>
      <c r="E5" s="93" t="s">
        <v>3255</v>
      </c>
      <c r="F5" s="97" t="str">
        <f aca="false">IF(ISNUMBER(Flights!$AH$19),TEXT(Flights!$AH$19,"DD-MMM-YY HH:MM"),"")&amp;" "&amp;Flights!$V$19</f>
        <v>24-Oct-26 12:00 LHR</v>
      </c>
      <c r="G5" s="98" t="n">
        <f aca="false">Flights!$AK$19</f>
        <v>0</v>
      </c>
      <c r="H5" s="98"/>
    </row>
    <row r="6" customFormat="false" ht="24" hidden="false" customHeight="true" outlineLevel="0" collapsed="false">
      <c r="A6" s="93" t="s">
        <v>3256</v>
      </c>
      <c r="B6" s="94" t="str">
        <f aca="false">IF(TRIM(Flights!$N$19)="","__________________",Flights!$N$19)</f>
        <v>__________________</v>
      </c>
      <c r="C6" s="94"/>
      <c r="D6" s="94"/>
      <c r="E6" s="93" t="s">
        <v>3257</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3258</v>
      </c>
      <c r="B7" s="94" t="str">
        <f aca="false">Flights!$T$19</f>
        <v>2.5 Meal (Meal)</v>
      </c>
      <c r="C7" s="94"/>
      <c r="D7" s="94"/>
      <c r="E7" s="93" t="s">
        <v>3259</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3260</v>
      </c>
      <c r="F8" s="99" t="s">
        <v>3261</v>
      </c>
      <c r="G8" s="98" t="n">
        <f aca="false">Flights!$AN$19</f>
        <v>0</v>
      </c>
      <c r="H8" s="98"/>
    </row>
    <row r="9" customFormat="false" ht="12.75" hidden="false" customHeight="true" outlineLevel="0" collapsed="false">
      <c r="A9" s="93" t="s">
        <v>3262</v>
      </c>
      <c r="B9" s="94" t="str">
        <f aca="false">TRIM(Flights!$P$19&amp;"  "&amp;Flights!$Q$19)</f>
        <v>-</v>
      </c>
      <c r="C9" s="94"/>
      <c r="D9" s="94"/>
      <c r="E9" s="93" t="s">
        <v>3263</v>
      </c>
      <c r="F9" s="100" t="n">
        <f aca="false">Flights!$AP$19</f>
        <v>0</v>
      </c>
      <c r="G9" s="100" t="n">
        <f aca="false">Flights!$AQ$19</f>
        <v>0</v>
      </c>
      <c r="H9" s="100" t="n">
        <f aca="false">Flights!$AU$19</f>
        <v>0</v>
      </c>
    </row>
    <row r="10" customFormat="false" ht="24" hidden="false" customHeight="true" outlineLevel="0" collapsed="false">
      <c r="A10" s="93" t="s">
        <v>3264</v>
      </c>
      <c r="B10" s="94" t="str">
        <f aca="false">IF(TRIM(Flights!$X$19)="","__________________",Flights!$X$19)</f>
        <v>__________________</v>
      </c>
      <c r="C10" s="94"/>
      <c r="D10" s="94"/>
      <c r="E10" s="93" t="s">
        <v>3265</v>
      </c>
      <c r="F10" s="100" t="n">
        <f aca="false">Flights!$AO$19</f>
        <v>24</v>
      </c>
      <c r="G10" s="100" t="n">
        <f aca="false">Flights!$AS$19</f>
        <v>1</v>
      </c>
      <c r="H10" s="100" t="n">
        <f aca="false">Flights!$AR$19</f>
        <v>2</v>
      </c>
    </row>
    <row r="11" customFormat="false" ht="21" hidden="false" customHeight="true" outlineLevel="0" collapsed="false">
      <c r="A11" s="93" t="s">
        <v>3266</v>
      </c>
      <c r="B11" s="94" t="str">
        <f aca="false">IF(TRIM(Flights!$Y$19)="","__________________",Flights!$Y$19)</f>
        <v>__________________</v>
      </c>
      <c r="C11" s="94"/>
      <c r="D11" s="94"/>
      <c r="E11" s="93" t="s">
        <v>3267</v>
      </c>
      <c r="F11" s="100" t="str">
        <f aca="false">Flights!$AV$19&amp;" / "&amp;Flights!$AW$19</f>
        <v>0 / 24</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3278</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3279</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3292</v>
      </c>
      <c r="B52" s="116"/>
      <c r="C52" s="116"/>
      <c r="D52" s="116"/>
      <c r="E52" s="116" t="s">
        <v>3293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3247</v>
      </c>
      <c r="B2" s="94" t="str">
        <f aca="false">Flights!$F$20&amp;"   "&amp;TEXT(Flights!$D$20,"DD-MMM-YY")&amp;" ("&amp;Flights!$E$20&amp;")"</f>
        <v>MH0072   26-Oct-26 (MON)</v>
      </c>
      <c r="C2" s="94"/>
      <c r="D2" s="94"/>
      <c r="E2" s="95" t="s">
        <v>3248</v>
      </c>
      <c r="F2" s="96" t="str">
        <f aca="false">Flights!$AT$20</f>
        <v>NOT READY – DOCUMENTS</v>
      </c>
      <c r="G2" s="96"/>
      <c r="H2" s="96"/>
    </row>
    <row r="3" customFormat="false" ht="24" hidden="false" customHeight="true" outlineLevel="0" collapsed="false">
      <c r="A3" s="93" t="s">
        <v>3249</v>
      </c>
      <c r="B3" s="94" t="str">
        <f aca="false">Flights!$G$20&amp;" → "&amp;Flights!$H$20&amp;"   Class "&amp;Flights!$K$20&amp;"   Seat "&amp;Flights!$O$20</f>
        <v>KUL → HKG   Class EY   Seat 4C</v>
      </c>
      <c r="C3" s="94"/>
      <c r="D3" s="94"/>
      <c r="E3" s="95" t="s">
        <v>73</v>
      </c>
      <c r="F3" s="95" t="s">
        <v>3250</v>
      </c>
      <c r="G3" s="95" t="s">
        <v>3251</v>
      </c>
      <c r="H3" s="95"/>
    </row>
    <row r="4" customFormat="false" ht="24" hidden="false" customHeight="true" outlineLevel="0" collapsed="false">
      <c r="A4" s="93" t="s">
        <v>3252</v>
      </c>
      <c r="B4" s="94" t="str">
        <f aca="false">IF(ISNUMBER(Flights!$I$20),TEXT(Flights!$I$20,"DD-MMM-YY HH:MM"),"")&amp;" "&amp;Flights!$G$20&amp;"  →  "&amp;IF(ISNUMBER(Flights!$J$20),TEXT(Flights!$J$20,"DD-MMM-YY HH:MM"),"")&amp;" "&amp;Flights!$H$20</f>
        <v>26-Oct-26 09:10 KUL  →  26-Oct-26 13:15 HKG</v>
      </c>
      <c r="C4" s="94"/>
      <c r="D4" s="94"/>
      <c r="E4" s="93" t="s">
        <v>3253</v>
      </c>
      <c r="F4" s="97" t="str">
        <f aca="false">IF(ISNUMBER(Flights!$AG$20),TEXT(Flights!$AG$20,"DD-MMM-YY HH:MM"),"")&amp;" "&amp;Flights!$V$20</f>
        <v>19-Oct-26 09:10 KUL</v>
      </c>
      <c r="G4" s="98" t="n">
        <f aca="false">Flights!$AJ$20</f>
        <v>0</v>
      </c>
      <c r="H4" s="98"/>
    </row>
    <row r="5" customFormat="false" ht="24" hidden="false" customHeight="true" outlineLevel="0" collapsed="false">
      <c r="A5" s="93" t="s">
        <v>3254</v>
      </c>
      <c r="B5" s="94" t="str">
        <f aca="false">Flights!$L$20&amp;" – "&amp;Flights!$M$20</f>
        <v>B738MAX – B737-8 (B7M8)</v>
      </c>
      <c r="C5" s="94"/>
      <c r="D5" s="94"/>
      <c r="E5" s="93" t="s">
        <v>3255</v>
      </c>
      <c r="F5" s="97" t="str">
        <f aca="false">IF(ISNUMBER(Flights!$AH$20),TEXT(Flights!$AH$20,"DD-MMM-YY HH:MM"),"")&amp;" "&amp;Flights!$V$20</f>
        <v>25-Oct-26 09:10 KUL</v>
      </c>
      <c r="G5" s="98" t="n">
        <f aca="false">Flights!$AK$20</f>
        <v>0</v>
      </c>
      <c r="H5" s="98"/>
    </row>
    <row r="6" customFormat="false" ht="24" hidden="false" customHeight="true" outlineLevel="0" collapsed="false">
      <c r="A6" s="93" t="s">
        <v>3256</v>
      </c>
      <c r="B6" s="94" t="str">
        <f aca="false">IF(TRIM(Flights!$N$20)="","__________________",Flights!$N$20)</f>
        <v>__________________</v>
      </c>
      <c r="C6" s="94"/>
      <c r="D6" s="94"/>
      <c r="E6" s="93" t="s">
        <v>3257</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3258</v>
      </c>
      <c r="B7" s="94" t="str">
        <f aca="false">Flights!$T$20</f>
        <v>1 Meal + DAT(Noodles Svc) (Meal)</v>
      </c>
      <c r="C7" s="94"/>
      <c r="D7" s="94"/>
      <c r="E7" s="93" t="s">
        <v>3259</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3260</v>
      </c>
      <c r="F8" s="99" t="s">
        <v>3261</v>
      </c>
      <c r="G8" s="98" t="n">
        <f aca="false">Flights!$AN$20</f>
        <v>0</v>
      </c>
      <c r="H8" s="98"/>
    </row>
    <row r="9" customFormat="false" ht="12.75" hidden="false" customHeight="true" outlineLevel="0" collapsed="false">
      <c r="A9" s="93" t="s">
        <v>3262</v>
      </c>
      <c r="B9" s="94" t="str">
        <f aca="false">TRIM(Flights!$P$20&amp;"  "&amp;Flights!$Q$20)</f>
        <v>2H 25M Overnight HKG</v>
      </c>
      <c r="C9" s="94"/>
      <c r="D9" s="94"/>
      <c r="E9" s="93" t="s">
        <v>3263</v>
      </c>
      <c r="F9" s="100" t="n">
        <f aca="false">Flights!$AP$20</f>
        <v>0</v>
      </c>
      <c r="G9" s="100" t="n">
        <f aca="false">Flights!$AQ$20</f>
        <v>0</v>
      </c>
      <c r="H9" s="100" t="n">
        <f aca="false">Flights!$AU$20</f>
        <v>0</v>
      </c>
    </row>
    <row r="10" customFormat="false" ht="24" hidden="false" customHeight="true" outlineLevel="0" collapsed="false">
      <c r="A10" s="93" t="s">
        <v>3264</v>
      </c>
      <c r="B10" s="94" t="str">
        <f aca="false">IF(TRIM(Flights!$X$20)="","__________________",Flights!$X$20)</f>
        <v>__________________</v>
      </c>
      <c r="C10" s="94"/>
      <c r="D10" s="94"/>
      <c r="E10" s="93" t="s">
        <v>3265</v>
      </c>
      <c r="F10" s="100" t="n">
        <f aca="false">Flights!$AO$20</f>
        <v>24</v>
      </c>
      <c r="G10" s="100" t="n">
        <f aca="false">Flights!$AS$20</f>
        <v>1</v>
      </c>
      <c r="H10" s="100" t="n">
        <f aca="false">Flights!$AR$20</f>
        <v>2</v>
      </c>
    </row>
    <row r="11" customFormat="false" ht="21" hidden="false" customHeight="true" outlineLevel="0" collapsed="false">
      <c r="A11" s="93" t="s">
        <v>3266</v>
      </c>
      <c r="B11" s="94" t="str">
        <f aca="false">IF(TRIM(Flights!$Y$20)="","__________________",Flights!$Y$20)</f>
        <v>__________________</v>
      </c>
      <c r="C11" s="94"/>
      <c r="D11" s="94"/>
      <c r="E11" s="93" t="s">
        <v>3267</v>
      </c>
      <c r="F11" s="100" t="str">
        <f aca="false">Flights!$AV$20&amp;" / "&amp;Flights!$AW$20</f>
        <v>0 / 24</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3278</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3279</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3292</v>
      </c>
      <c r="B52" s="116"/>
      <c r="C52" s="116"/>
      <c r="D52" s="116"/>
      <c r="E52" s="116" t="s">
        <v>3293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3247</v>
      </c>
      <c r="B2" s="94" t="str">
        <f aca="false">Flights!$F$21&amp;"   "&amp;TEXT(Flights!$D$21,"DD-MMM-YY")&amp;" ("&amp;Flights!$E$21&amp;")"</f>
        <v>MH0073   27-Oct-26 (TUE)</v>
      </c>
      <c r="C2" s="94"/>
      <c r="D2" s="94"/>
      <c r="E2" s="95" t="s">
        <v>3248</v>
      </c>
      <c r="F2" s="96" t="str">
        <f aca="false">Flights!$AT$21</f>
        <v>NOT READY – DOCUMENTS</v>
      </c>
      <c r="G2" s="96"/>
      <c r="H2" s="96"/>
    </row>
    <row r="3" customFormat="false" ht="24" hidden="false" customHeight="true" outlineLevel="0" collapsed="false">
      <c r="A3" s="93" t="s">
        <v>3249</v>
      </c>
      <c r="B3" s="94" t="str">
        <f aca="false">Flights!$G$21&amp;" → "&amp;Flights!$H$21&amp;"   Class "&amp;Flights!$K$21&amp;"   Seat "&amp;Flights!$O$21</f>
        <v>HKG → KUL   Class BC   Seat 1C</v>
      </c>
      <c r="C3" s="94"/>
      <c r="D3" s="94"/>
      <c r="E3" s="95" t="s">
        <v>73</v>
      </c>
      <c r="F3" s="95" t="s">
        <v>3250</v>
      </c>
      <c r="G3" s="95" t="s">
        <v>3251</v>
      </c>
      <c r="H3" s="95"/>
    </row>
    <row r="4" customFormat="false" ht="24" hidden="false" customHeight="true" outlineLevel="0" collapsed="false">
      <c r="A4" s="93" t="s">
        <v>3252</v>
      </c>
      <c r="B4" s="94" t="str">
        <f aca="false">IF(ISNUMBER(Flights!$I$21),TEXT(Flights!$I$21,"DD-MMM-YY HH:MM"),"")&amp;" "&amp;Flights!$G$21&amp;"  →  "&amp;IF(ISNUMBER(Flights!$J$21),TEXT(Flights!$J$21,"DD-MMM-YY HH:MM"),"")&amp;" "&amp;Flights!$H$21</f>
        <v>27-Oct-26 14:50 HKG  →  27-Oct-26 18:55 KUL</v>
      </c>
      <c r="C4" s="94"/>
      <c r="D4" s="94"/>
      <c r="E4" s="93" t="s">
        <v>3253</v>
      </c>
      <c r="F4" s="97" t="str">
        <f aca="false">IF(ISNUMBER(Flights!$AG$21),TEXT(Flights!$AG$21,"DD-MMM-YY HH:MM"),"")&amp;" "&amp;Flights!$V$21</f>
        <v>20-Oct-26 14:50 HKG</v>
      </c>
      <c r="G4" s="98" t="n">
        <f aca="false">Flights!$AJ$21</f>
        <v>0</v>
      </c>
      <c r="H4" s="98"/>
    </row>
    <row r="5" customFormat="false" ht="24" hidden="false" customHeight="true" outlineLevel="0" collapsed="false">
      <c r="A5" s="93" t="s">
        <v>3254</v>
      </c>
      <c r="B5" s="94" t="str">
        <f aca="false">Flights!$L$21&amp;" – "&amp;Flights!$M$21</f>
        <v>B738MAX – B737-8 (B7M8)</v>
      </c>
      <c r="C5" s="94"/>
      <c r="D5" s="94"/>
      <c r="E5" s="93" t="s">
        <v>3255</v>
      </c>
      <c r="F5" s="97" t="str">
        <f aca="false">IF(ISNUMBER(Flights!$AH$21),TEXT(Flights!$AH$21,"DD-MMM-YY HH:MM"),"")&amp;" "&amp;Flights!$V$21</f>
        <v>26-Oct-26 14:50 HKG</v>
      </c>
      <c r="G5" s="98" t="n">
        <f aca="false">Flights!$AK$21</f>
        <v>0</v>
      </c>
      <c r="H5" s="98"/>
    </row>
    <row r="6" customFormat="false" ht="24" hidden="false" customHeight="true" outlineLevel="0" collapsed="false">
      <c r="A6" s="93" t="s">
        <v>3256</v>
      </c>
      <c r="B6" s="94" t="str">
        <f aca="false">IF(TRIM(Flights!$N$21)="","__________________",Flights!$N$21)</f>
        <v>__________________</v>
      </c>
      <c r="C6" s="94"/>
      <c r="D6" s="94"/>
      <c r="E6" s="93" t="s">
        <v>3257</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3258</v>
      </c>
      <c r="B7" s="94" t="str">
        <f aca="false">Flights!$T$21</f>
        <v>1 Meal + DAT(Noodles Svc) (Meal)</v>
      </c>
      <c r="C7" s="94"/>
      <c r="D7" s="94"/>
      <c r="E7" s="93" t="s">
        <v>3259</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3260</v>
      </c>
      <c r="F8" s="99" t="s">
        <v>3261</v>
      </c>
      <c r="G8" s="98" t="n">
        <f aca="false">Flights!$AN$21</f>
        <v>0</v>
      </c>
      <c r="H8" s="98"/>
    </row>
    <row r="9" customFormat="false" ht="12.75" hidden="false" customHeight="true" outlineLevel="0" collapsed="false">
      <c r="A9" s="93" t="s">
        <v>3262</v>
      </c>
      <c r="B9" s="94" t="str">
        <f aca="false">TRIM(Flights!$P$21&amp;"  "&amp;Flights!$Q$21)</f>
        <v>-</v>
      </c>
      <c r="C9" s="94"/>
      <c r="D9" s="94"/>
      <c r="E9" s="93" t="s">
        <v>3263</v>
      </c>
      <c r="F9" s="100" t="n">
        <f aca="false">Flights!$AP$21</f>
        <v>0</v>
      </c>
      <c r="G9" s="100" t="n">
        <f aca="false">Flights!$AQ$21</f>
        <v>0</v>
      </c>
      <c r="H9" s="100" t="n">
        <f aca="false">Flights!$AU$21</f>
        <v>0</v>
      </c>
    </row>
    <row r="10" customFormat="false" ht="24" hidden="false" customHeight="true" outlineLevel="0" collapsed="false">
      <c r="A10" s="93" t="s">
        <v>3264</v>
      </c>
      <c r="B10" s="94" t="str">
        <f aca="false">IF(TRIM(Flights!$X$21)="","__________________",Flights!$X$21)</f>
        <v>__________________</v>
      </c>
      <c r="C10" s="94"/>
      <c r="D10" s="94"/>
      <c r="E10" s="93" t="s">
        <v>3265</v>
      </c>
      <c r="F10" s="100" t="n">
        <f aca="false">Flights!$AO$21</f>
        <v>42</v>
      </c>
      <c r="G10" s="100" t="n">
        <f aca="false">Flights!$AS$21</f>
        <v>4</v>
      </c>
      <c r="H10" s="100" t="n">
        <f aca="false">Flights!$AR$21</f>
        <v>2</v>
      </c>
    </row>
    <row r="11" customFormat="false" ht="21" hidden="false" customHeight="true" outlineLevel="0" collapsed="false">
      <c r="A11" s="93" t="s">
        <v>3266</v>
      </c>
      <c r="B11" s="94" t="str">
        <f aca="false">IF(TRIM(Flights!$Y$21)="","__________________",Flights!$Y$21)</f>
        <v>__________________</v>
      </c>
      <c r="C11" s="94"/>
      <c r="D11" s="94"/>
      <c r="E11" s="93" t="s">
        <v>3267</v>
      </c>
      <c r="F11" s="100" t="str">
        <f aca="false">Flights!$AV$21&amp;" / "&amp;Flights!$AW$21</f>
        <v>0 / 42</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3272</v>
      </c>
      <c r="B14" s="95" t="s">
        <v>3273</v>
      </c>
      <c r="C14" s="95" t="s">
        <v>3274</v>
      </c>
      <c r="D14" s="95"/>
      <c r="E14" s="95" t="s">
        <v>3275</v>
      </c>
      <c r="F14" s="95" t="s">
        <v>3276</v>
      </c>
      <c r="G14" s="95"/>
      <c r="H14" s="95"/>
    </row>
    <row r="15" customFormat="false" ht="36" hidden="false" customHeight="true" outlineLevel="0" collapsed="false">
      <c r="A15" s="93" t="s">
        <v>3277</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3278</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3279</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3280</v>
      </c>
      <c r="B18" s="110"/>
      <c r="C18" s="110" t="s">
        <v>3281</v>
      </c>
      <c r="D18" s="110"/>
      <c r="E18" s="110"/>
      <c r="F18" s="110" t="s">
        <v>3282</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3283</v>
      </c>
      <c r="B20" s="111"/>
      <c r="C20" s="111" t="s">
        <v>3283</v>
      </c>
      <c r="D20" s="111"/>
      <c r="E20" s="111"/>
      <c r="F20" s="111" t="s">
        <v>3283</v>
      </c>
      <c r="G20" s="111"/>
      <c r="H20" s="111"/>
    </row>
    <row r="21" customFormat="false" ht="13.5" hidden="false" customHeight="true" outlineLevel="0" collapsed="false">
      <c r="A21" s="112" t="s">
        <v>3284</v>
      </c>
      <c r="B21" s="112"/>
      <c r="C21" s="112"/>
      <c r="D21" s="112"/>
      <c r="E21" s="112"/>
      <c r="F21" s="112"/>
      <c r="G21" s="112"/>
      <c r="H21" s="112"/>
    </row>
    <row r="22" customFormat="false" ht="24" hidden="false" customHeight="true" outlineLevel="0" collapsed="false">
      <c r="A22" s="95" t="s">
        <v>3285</v>
      </c>
      <c r="B22" s="95" t="s">
        <v>3286</v>
      </c>
      <c r="C22" s="95" t="s">
        <v>3287</v>
      </c>
      <c r="D22" s="95" t="s">
        <v>3288</v>
      </c>
      <c r="E22" s="95" t="s">
        <v>3289</v>
      </c>
      <c r="F22" s="95" t="s">
        <v>3290</v>
      </c>
      <c r="G22" s="95" t="s">
        <v>3291</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3292</v>
      </c>
      <c r="B71" s="116"/>
      <c r="C71" s="116"/>
      <c r="D71" s="116"/>
      <c r="E71" s="116" t="s">
        <v>3293</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3247</v>
      </c>
      <c r="B2" s="94" t="str">
        <f aca="false">Flights!$F$22&amp;"   "&amp;TEXT(Flights!$D$22,"DD-MMM-YY")&amp;" ("&amp;Flights!$E$22&amp;")"</f>
        <v>MH0052   27-Oct-26 (TUE)</v>
      </c>
      <c r="C2" s="94"/>
      <c r="D2" s="94"/>
      <c r="E2" s="95" t="s">
        <v>3248</v>
      </c>
      <c r="F2" s="96" t="str">
        <f aca="false">Flights!$AT$22</f>
        <v>NOT READY – DOCUMENTS</v>
      </c>
      <c r="G2" s="96"/>
      <c r="H2" s="96"/>
    </row>
    <row r="3" customFormat="false" ht="24" hidden="false" customHeight="true" outlineLevel="0" collapsed="false">
      <c r="A3" s="93" t="s">
        <v>3249</v>
      </c>
      <c r="B3" s="94" t="str">
        <f aca="false">Flights!$G$22&amp;" → "&amp;Flights!$H$22&amp;"   Class "&amp;Flights!$K$22&amp;"   Seat "&amp;Flights!$O$22</f>
        <v>KUL → KIX   Class BC   Seat 1D</v>
      </c>
      <c r="C3" s="94"/>
      <c r="D3" s="94"/>
      <c r="E3" s="95" t="s">
        <v>73</v>
      </c>
      <c r="F3" s="95" t="s">
        <v>3250</v>
      </c>
      <c r="G3" s="95" t="s">
        <v>3251</v>
      </c>
      <c r="H3" s="95"/>
    </row>
    <row r="4" customFormat="false" ht="24" hidden="false" customHeight="true" outlineLevel="0" collapsed="false">
      <c r="A4" s="93" t="s">
        <v>3252</v>
      </c>
      <c r="B4" s="94" t="str">
        <f aca="false">IF(ISNUMBER(Flights!$I$22),TEXT(Flights!$I$22,"DD-MMM-YY HH:MM"),"")&amp;" "&amp;Flights!$G$22&amp;"  →  "&amp;IF(ISNUMBER(Flights!$J$22),TEXT(Flights!$J$22,"DD-MMM-YY HH:MM"),"")&amp;" "&amp;Flights!$H$22</f>
        <v>27-Oct-26 22:25 KUL  →  28-Oct-26 05:55 KIX</v>
      </c>
      <c r="C4" s="94"/>
      <c r="D4" s="94"/>
      <c r="E4" s="93" t="s">
        <v>3253</v>
      </c>
      <c r="F4" s="97" t="str">
        <f aca="false">IF(ISNUMBER(Flights!$AG$22),TEXT(Flights!$AG$22,"DD-MMM-YY HH:MM"),"")&amp;" "&amp;Flights!$V$22</f>
        <v>20-Oct-26 22:25 KUL</v>
      </c>
      <c r="G4" s="98" t="n">
        <f aca="false">Flights!$AJ$22</f>
        <v>0</v>
      </c>
      <c r="H4" s="98"/>
    </row>
    <row r="5" customFormat="false" ht="24" hidden="false" customHeight="true" outlineLevel="0" collapsed="false">
      <c r="A5" s="93" t="s">
        <v>3254</v>
      </c>
      <c r="B5" s="94" t="str">
        <f aca="false">Flights!$L$22&amp;" – "&amp;Flights!$M$22</f>
        <v>A333 – A330-300 (A333)</v>
      </c>
      <c r="C5" s="94"/>
      <c r="D5" s="94"/>
      <c r="E5" s="93" t="s">
        <v>3255</v>
      </c>
      <c r="F5" s="97" t="str">
        <f aca="false">IF(ISNUMBER(Flights!$AH$22),TEXT(Flights!$AH$22,"DD-MMM-YY HH:MM"),"")&amp;" "&amp;Flights!$V$22</f>
        <v>26-Oct-26 22:25 KUL</v>
      </c>
      <c r="G5" s="98" t="n">
        <f aca="false">Flights!$AK$22</f>
        <v>0</v>
      </c>
      <c r="H5" s="98"/>
    </row>
    <row r="6" customFormat="false" ht="24" hidden="false" customHeight="true" outlineLevel="0" collapsed="false">
      <c r="A6" s="93" t="s">
        <v>3256</v>
      </c>
      <c r="B6" s="94" t="str">
        <f aca="false">IF(TRIM(Flights!$N$22)="","__________________",Flights!$N$22)</f>
        <v>__________________</v>
      </c>
      <c r="C6" s="94"/>
      <c r="D6" s="94"/>
      <c r="E6" s="93" t="s">
        <v>3257</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3258</v>
      </c>
      <c r="B7" s="94" t="str">
        <f aca="false">Flights!$T$22</f>
        <v>1.5 Meal (Meal)</v>
      </c>
      <c r="C7" s="94"/>
      <c r="D7" s="94"/>
      <c r="E7" s="93" t="s">
        <v>3259</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3260</v>
      </c>
      <c r="F8" s="99" t="s">
        <v>3261</v>
      </c>
      <c r="G8" s="98" t="n">
        <f aca="false">Flights!$AN$22</f>
        <v>0</v>
      </c>
      <c r="H8" s="98"/>
    </row>
    <row r="9" customFormat="false" ht="12.75" hidden="false" customHeight="true" outlineLevel="0" collapsed="false">
      <c r="A9" s="93" t="s">
        <v>3262</v>
      </c>
      <c r="B9" s="94" t="str">
        <f aca="false">TRIM(Flights!$P$22&amp;"  "&amp;Flights!$Q$22)</f>
        <v>3H 30M Overnight KIX</v>
      </c>
      <c r="C9" s="94"/>
      <c r="D9" s="94"/>
      <c r="E9" s="93" t="s">
        <v>3263</v>
      </c>
      <c r="F9" s="100" t="n">
        <f aca="false">Flights!$AP$22</f>
        <v>0</v>
      </c>
      <c r="G9" s="100" t="n">
        <f aca="false">Flights!$AQ$22</f>
        <v>0</v>
      </c>
      <c r="H9" s="100" t="n">
        <f aca="false">Flights!$AU$22</f>
        <v>0</v>
      </c>
    </row>
    <row r="10" customFormat="false" ht="24" hidden="false" customHeight="true" outlineLevel="0" collapsed="false">
      <c r="A10" s="93" t="s">
        <v>3264</v>
      </c>
      <c r="B10" s="94" t="str">
        <f aca="false">IF(TRIM(Flights!$X$22)="","__________________",Flights!$X$22)</f>
        <v>__________________</v>
      </c>
      <c r="C10" s="94"/>
      <c r="D10" s="94"/>
      <c r="E10" s="93" t="s">
        <v>3265</v>
      </c>
      <c r="F10" s="100" t="n">
        <f aca="false">Flights!$AO$22</f>
        <v>44</v>
      </c>
      <c r="G10" s="100" t="n">
        <f aca="false">Flights!$AS$22</f>
        <v>0</v>
      </c>
      <c r="H10" s="100" t="n">
        <f aca="false">Flights!$AR$22</f>
        <v>2</v>
      </c>
    </row>
    <row r="11" customFormat="false" ht="21" hidden="false" customHeight="true" outlineLevel="0" collapsed="false">
      <c r="A11" s="93" t="s">
        <v>3266</v>
      </c>
      <c r="B11" s="94" t="str">
        <f aca="false">IF(TRIM(Flights!$Y$22)="","__________________",Flights!$Y$22)</f>
        <v>__________________</v>
      </c>
      <c r="C11" s="94"/>
      <c r="D11" s="94"/>
      <c r="E11" s="93" t="s">
        <v>3267</v>
      </c>
      <c r="F11" s="100" t="str">
        <f aca="false">Flights!$AV$22&amp;" / "&amp;Flights!$AW$22</f>
        <v>0 / 44</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3278</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3279</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3292</v>
      </c>
      <c r="B72" s="116"/>
      <c r="C72" s="116"/>
      <c r="D72" s="116"/>
      <c r="E72" s="116" t="s">
        <v>3293</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3247</v>
      </c>
      <c r="B2" s="94" t="str">
        <f aca="false">Flights!$F$23&amp;"   "&amp;TEXT(Flights!$D$23,"DD-MMM-YY")&amp;" ("&amp;Flights!$E$23&amp;")"</f>
        <v>MH0053   29-Oct-26 (THU)</v>
      </c>
      <c r="C2" s="94"/>
      <c r="D2" s="94"/>
      <c r="E2" s="95" t="s">
        <v>3248</v>
      </c>
      <c r="F2" s="96" t="str">
        <f aca="false">Flights!$AT$23</f>
        <v>NOT READY – DOCUMENTS</v>
      </c>
      <c r="G2" s="96"/>
      <c r="H2" s="96"/>
    </row>
    <row r="3" customFormat="false" ht="24" hidden="false" customHeight="true" outlineLevel="0" collapsed="false">
      <c r="A3" s="93" t="s">
        <v>3249</v>
      </c>
      <c r="B3" s="94" t="str">
        <f aca="false">Flights!$G$23&amp;" → "&amp;Flights!$H$23&amp;"   Class "&amp;Flights!$K$23&amp;"   Seat "&amp;Flights!$O$23</f>
        <v>KIX → KUL   Class EY   Seat 9C</v>
      </c>
      <c r="C3" s="94"/>
      <c r="D3" s="94"/>
      <c r="E3" s="95" t="s">
        <v>73</v>
      </c>
      <c r="F3" s="95" t="s">
        <v>3250</v>
      </c>
      <c r="G3" s="95" t="s">
        <v>3251</v>
      </c>
      <c r="H3" s="95"/>
    </row>
    <row r="4" customFormat="false" ht="24" hidden="false" customHeight="true" outlineLevel="0" collapsed="false">
      <c r="A4" s="93" t="s">
        <v>3252</v>
      </c>
      <c r="B4" s="94" t="str">
        <f aca="false">IF(ISNUMBER(Flights!$I$23),TEXT(Flights!$I$23,"DD-MMM-YY HH:MM"),"")&amp;" "&amp;Flights!$G$23&amp;"  →  "&amp;IF(ISNUMBER(Flights!$J$23),TEXT(Flights!$J$23,"DD-MMM-YY HH:MM"),"")&amp;" "&amp;Flights!$H$23</f>
        <v>29-Oct-26 09:40 KIX  →  29-Oct-26 16:45 KUL</v>
      </c>
      <c r="C4" s="94"/>
      <c r="D4" s="94"/>
      <c r="E4" s="93" t="s">
        <v>3253</v>
      </c>
      <c r="F4" s="97" t="str">
        <f aca="false">IF(ISNUMBER(Flights!$AG$23),TEXT(Flights!$AG$23,"DD-MMM-YY HH:MM"),"")&amp;" "&amp;Flights!$V$23</f>
        <v>22-Oct-26 09:40 KIX</v>
      </c>
      <c r="G4" s="98" t="n">
        <f aca="false">Flights!$AJ$23</f>
        <v>0</v>
      </c>
      <c r="H4" s="98"/>
    </row>
    <row r="5" customFormat="false" ht="24" hidden="false" customHeight="true" outlineLevel="0" collapsed="false">
      <c r="A5" s="93" t="s">
        <v>3254</v>
      </c>
      <c r="B5" s="94" t="str">
        <f aca="false">Flights!$L$23&amp;" – "&amp;Flights!$M$23</f>
        <v>A333 – A330-300 (A333)</v>
      </c>
      <c r="C5" s="94"/>
      <c r="D5" s="94"/>
      <c r="E5" s="93" t="s">
        <v>3255</v>
      </c>
      <c r="F5" s="97" t="str">
        <f aca="false">IF(ISNUMBER(Flights!$AH$23),TEXT(Flights!$AH$23,"DD-MMM-YY HH:MM"),"")&amp;" "&amp;Flights!$V$23</f>
        <v>28-Oct-26 09:40 KIX</v>
      </c>
      <c r="G5" s="98" t="n">
        <f aca="false">Flights!$AK$23</f>
        <v>0</v>
      </c>
      <c r="H5" s="98"/>
    </row>
    <row r="6" customFormat="false" ht="24" hidden="false" customHeight="true" outlineLevel="0" collapsed="false">
      <c r="A6" s="93" t="s">
        <v>3256</v>
      </c>
      <c r="B6" s="94" t="str">
        <f aca="false">IF(TRIM(Flights!$N$23)="","__________________",Flights!$N$23)</f>
        <v>__________________</v>
      </c>
      <c r="C6" s="94"/>
      <c r="D6" s="94"/>
      <c r="E6" s="93" t="s">
        <v>3257</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3258</v>
      </c>
      <c r="B7" s="94" t="str">
        <f aca="false">Flights!$T$23</f>
        <v>1.5 Meal (Meal)</v>
      </c>
      <c r="C7" s="94"/>
      <c r="D7" s="94"/>
      <c r="E7" s="93" t="s">
        <v>3259</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3260</v>
      </c>
      <c r="F8" s="99" t="s">
        <v>3261</v>
      </c>
      <c r="G8" s="98" t="n">
        <f aca="false">Flights!$AN$23</f>
        <v>0</v>
      </c>
      <c r="H8" s="98"/>
    </row>
    <row r="9" customFormat="false" ht="12.75" hidden="false" customHeight="true" outlineLevel="0" collapsed="false">
      <c r="A9" s="93" t="s">
        <v>3262</v>
      </c>
      <c r="B9" s="94" t="str">
        <f aca="false">TRIM(Flights!$P$23&amp;"  "&amp;Flights!$Q$23)</f>
        <v>-</v>
      </c>
      <c r="C9" s="94"/>
      <c r="D9" s="94"/>
      <c r="E9" s="93" t="s">
        <v>3263</v>
      </c>
      <c r="F9" s="100" t="n">
        <f aca="false">Flights!$AP$23</f>
        <v>0</v>
      </c>
      <c r="G9" s="100" t="n">
        <f aca="false">Flights!$AQ$23</f>
        <v>0</v>
      </c>
      <c r="H9" s="100" t="n">
        <f aca="false">Flights!$AU$23</f>
        <v>0</v>
      </c>
    </row>
    <row r="10" customFormat="false" ht="24" hidden="false" customHeight="true" outlineLevel="0" collapsed="false">
      <c r="A10" s="93" t="s">
        <v>3264</v>
      </c>
      <c r="B10" s="94" t="str">
        <f aca="false">IF(TRIM(Flights!$X$23)="","__________________",Flights!$X$23)</f>
        <v>__________________</v>
      </c>
      <c r="C10" s="94"/>
      <c r="D10" s="94"/>
      <c r="E10" s="93" t="s">
        <v>3265</v>
      </c>
      <c r="F10" s="100" t="n">
        <f aca="false">Flights!$AO$23</f>
        <v>24</v>
      </c>
      <c r="G10" s="100" t="n">
        <f aca="false">Flights!$AS$23</f>
        <v>1</v>
      </c>
      <c r="H10" s="100" t="n">
        <f aca="false">Flights!$AR$23</f>
        <v>2</v>
      </c>
    </row>
    <row r="11" customFormat="false" ht="21" hidden="false" customHeight="true" outlineLevel="0" collapsed="false">
      <c r="A11" s="93" t="s">
        <v>3266</v>
      </c>
      <c r="B11" s="94" t="str">
        <f aca="false">IF(TRIM(Flights!$Y$23)="","__________________",Flights!$Y$23)</f>
        <v>__________________</v>
      </c>
      <c r="C11" s="94"/>
      <c r="D11" s="94"/>
      <c r="E11" s="93" t="s">
        <v>3267</v>
      </c>
      <c r="F11" s="100" t="str">
        <f aca="false">Flights!$AV$23&amp;" / "&amp;Flights!$AW$23</f>
        <v>0 / 24</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3278</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3279</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3292</v>
      </c>
      <c r="B52" s="116"/>
      <c r="C52" s="116"/>
      <c r="D52" s="116"/>
      <c r="E52" s="116" t="s">
        <v>3293</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3247</v>
      </c>
      <c r="B2" s="94" t="str">
        <f aca="false">Flights!$F$24&amp;"   "&amp;TEXT(Flights!$D$24,"DD-MMM-YY")&amp;" ("&amp;Flights!$E$24&amp;")"</f>
        <v>MH1450   29-Oct-26 (THU)</v>
      </c>
      <c r="C2" s="94"/>
      <c r="D2" s="94"/>
      <c r="E2" s="95" t="s">
        <v>3248</v>
      </c>
      <c r="F2" s="96" t="str">
        <f aca="false">Flights!$AT$24</f>
        <v>NOT READY – DOCUMENTS</v>
      </c>
      <c r="G2" s="96"/>
      <c r="H2" s="96"/>
    </row>
    <row r="3" customFormat="false" ht="24" hidden="false" customHeight="true" outlineLevel="0" collapsed="false">
      <c r="A3" s="93" t="s">
        <v>3249</v>
      </c>
      <c r="B3" s="94" t="str">
        <f aca="false">Flights!$G$24&amp;" → "&amp;Flights!$H$24&amp;"   Class "&amp;Flights!$K$24&amp;"   Seat "&amp;Flights!$O$24</f>
        <v>KUL → LGK   Class EY   Seat 4A</v>
      </c>
      <c r="C3" s="94"/>
      <c r="D3" s="94"/>
      <c r="E3" s="95" t="s">
        <v>73</v>
      </c>
      <c r="F3" s="95" t="s">
        <v>3250</v>
      </c>
      <c r="G3" s="95" t="s">
        <v>3251</v>
      </c>
      <c r="H3" s="95"/>
    </row>
    <row r="4" customFormat="false" ht="24" hidden="false" customHeight="true" outlineLevel="0" collapsed="false">
      <c r="A4" s="93" t="s">
        <v>3252</v>
      </c>
      <c r="B4" s="94" t="str">
        <f aca="false">IF(ISNUMBER(Flights!$I$24),TEXT(Flights!$I$24,"DD-MMM-YY HH:MM"),"")&amp;" "&amp;Flights!$G$24&amp;"  →  "&amp;IF(ISNUMBER(Flights!$J$24),TEXT(Flights!$J$24,"DD-MMM-YY HH:MM"),"")&amp;" "&amp;Flights!$H$24</f>
        <v>29-Oct-26 18:30 KUL  →  29-Oct-26 20:00 LGK</v>
      </c>
      <c r="C4" s="94"/>
      <c r="D4" s="94"/>
      <c r="E4" s="93" t="s">
        <v>3253</v>
      </c>
      <c r="F4" s="97" t="str">
        <f aca="false">IF(ISNUMBER(Flights!$AG$24),TEXT(Flights!$AG$24,"DD-MMM-YY HH:MM"),"")&amp;" "&amp;Flights!$V$24</f>
        <v>22-Oct-26 18:30 KUL</v>
      </c>
      <c r="G4" s="98" t="n">
        <f aca="false">Flights!$AJ$24</f>
        <v>0</v>
      </c>
      <c r="H4" s="98"/>
    </row>
    <row r="5" customFormat="false" ht="24" hidden="false" customHeight="true" outlineLevel="0" collapsed="false">
      <c r="A5" s="93" t="s">
        <v>3254</v>
      </c>
      <c r="B5" s="94" t="str">
        <f aca="false">Flights!$L$24&amp;" – "&amp;Flights!$M$24</f>
        <v>B738MAX – B737-8 (B7M8)</v>
      </c>
      <c r="C5" s="94"/>
      <c r="D5" s="94"/>
      <c r="E5" s="93" t="s">
        <v>3255</v>
      </c>
      <c r="F5" s="97" t="str">
        <f aca="false">IF(ISNUMBER(Flights!$AH$24),TEXT(Flights!$AH$24,"DD-MMM-YY HH:MM"),"")&amp;" "&amp;Flights!$V$24</f>
        <v>28-Oct-26 18:30 KUL</v>
      </c>
      <c r="G5" s="98" t="n">
        <f aca="false">Flights!$AK$24</f>
        <v>0</v>
      </c>
      <c r="H5" s="98"/>
    </row>
    <row r="6" customFormat="false" ht="24" hidden="false" customHeight="true" outlineLevel="0" collapsed="false">
      <c r="A6" s="93" t="s">
        <v>3256</v>
      </c>
      <c r="B6" s="94" t="str">
        <f aca="false">IF(TRIM(Flights!$N$24)="","__________________",Flights!$N$24)</f>
        <v>__________________</v>
      </c>
      <c r="C6" s="94"/>
      <c r="D6" s="94"/>
      <c r="E6" s="93" t="s">
        <v>3257</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3258</v>
      </c>
      <c r="B7" s="94" t="str">
        <f aca="false">Flights!$T$24</f>
        <v>Refreshment (Peanut &amp; Water)</v>
      </c>
      <c r="C7" s="94"/>
      <c r="D7" s="94"/>
      <c r="E7" s="93" t="s">
        <v>3259</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3260</v>
      </c>
      <c r="F8" s="99" t="s">
        <v>3261</v>
      </c>
      <c r="G8" s="98" t="n">
        <f aca="false">Flights!$AN$24</f>
        <v>0</v>
      </c>
      <c r="H8" s="98"/>
    </row>
    <row r="9" customFormat="false" ht="12.75" hidden="false" customHeight="true" outlineLevel="0" collapsed="false">
      <c r="A9" s="93" t="s">
        <v>3262</v>
      </c>
      <c r="B9" s="94" t="str">
        <f aca="false">TRIM(Flights!$P$24&amp;"  "&amp;Flights!$Q$24)</f>
        <v>1H 45M Overnight LGK</v>
      </c>
      <c r="C9" s="94"/>
      <c r="D9" s="94"/>
      <c r="E9" s="93" t="s">
        <v>3263</v>
      </c>
      <c r="F9" s="100" t="n">
        <f aca="false">Flights!$AP$24</f>
        <v>0</v>
      </c>
      <c r="G9" s="100" t="n">
        <f aca="false">Flights!$AQ$24</f>
        <v>0</v>
      </c>
      <c r="H9" s="100" t="n">
        <f aca="false">Flights!$AU$24</f>
        <v>0</v>
      </c>
    </row>
    <row r="10" customFormat="false" ht="24" hidden="false" customHeight="true" outlineLevel="0" collapsed="false">
      <c r="A10" s="93" t="s">
        <v>3264</v>
      </c>
      <c r="B10" s="94" t="str">
        <f aca="false">IF(TRIM(Flights!$X$24)="","__________________",Flights!$X$24)</f>
        <v>__________________</v>
      </c>
      <c r="C10" s="94"/>
      <c r="D10" s="94"/>
      <c r="E10" s="93" t="s">
        <v>3265</v>
      </c>
      <c r="F10" s="100" t="n">
        <f aca="false">Flights!$AO$24</f>
        <v>20</v>
      </c>
      <c r="G10" s="100" t="n">
        <f aca="false">Flights!$AS$24</f>
        <v>0</v>
      </c>
      <c r="H10" s="100" t="n">
        <f aca="false">Flights!$AR$24</f>
        <v>2</v>
      </c>
    </row>
    <row r="11" customFormat="false" ht="21" hidden="false" customHeight="true" outlineLevel="0" collapsed="false">
      <c r="A11" s="93" t="s">
        <v>3266</v>
      </c>
      <c r="B11" s="94" t="str">
        <f aca="false">IF(TRIM(Flights!$Y$24)="","__________________",Flights!$Y$24)</f>
        <v>__________________</v>
      </c>
      <c r="C11" s="94"/>
      <c r="D11" s="94"/>
      <c r="E11" s="93" t="s">
        <v>3267</v>
      </c>
      <c r="F11" s="100" t="str">
        <f aca="false">Flights!$AV$24&amp;" / "&amp;Flights!$AW$24</f>
        <v>0 / 20</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3278</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3279</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3292</v>
      </c>
      <c r="B48" s="116"/>
      <c r="C48" s="116"/>
      <c r="D48" s="116"/>
      <c r="E48" s="116" t="s">
        <v>3293</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3247</v>
      </c>
      <c r="B2" s="94" t="str">
        <f aca="false">Flights!$F$25&amp;"   "&amp;TEXT(Flights!$D$25,"DD-MMM-YY")&amp;" ("&amp;Flights!$E$25&amp;")"</f>
        <v>MH1437   30-Oct-26 (FRI)</v>
      </c>
      <c r="C2" s="94"/>
      <c r="D2" s="94"/>
      <c r="E2" s="95" t="s">
        <v>3248</v>
      </c>
      <c r="F2" s="96" t="str">
        <f aca="false">Flights!$AT$25</f>
        <v>NOT READY – DOCUMENTS</v>
      </c>
      <c r="G2" s="96"/>
      <c r="H2" s="96"/>
    </row>
    <row r="3" customFormat="false" ht="24" hidden="false" customHeight="true" outlineLevel="0" collapsed="false">
      <c r="A3" s="93" t="s">
        <v>3249</v>
      </c>
      <c r="B3" s="94" t="str">
        <f aca="false">Flights!$G$25&amp;" → "&amp;Flights!$H$25&amp;"   Class "&amp;Flights!$K$25&amp;"   Seat "&amp;Flights!$O$25</f>
        <v>LGK → KUL   Class BC   Seat 1C</v>
      </c>
      <c r="C3" s="94"/>
      <c r="D3" s="94"/>
      <c r="E3" s="95" t="s">
        <v>73</v>
      </c>
      <c r="F3" s="95" t="s">
        <v>3250</v>
      </c>
      <c r="G3" s="95" t="s">
        <v>3251</v>
      </c>
      <c r="H3" s="95"/>
    </row>
    <row r="4" customFormat="false" ht="24" hidden="false" customHeight="true" outlineLevel="0" collapsed="false">
      <c r="A4" s="93" t="s">
        <v>3252</v>
      </c>
      <c r="B4" s="94" t="str">
        <f aca="false">IF(ISNUMBER(Flights!$I$25),TEXT(Flights!$I$25,"DD-MMM-YY HH:MM"),"")&amp;" "&amp;Flights!$G$25&amp;"  →  "&amp;IF(ISNUMBER(Flights!$J$25),TEXT(Flights!$J$25,"DD-MMM-YY HH:MM"),"")&amp;" "&amp;Flights!$H$25</f>
        <v>30-Oct-26 14:45 LGK  →  30-Oct-26 16:05 KUL</v>
      </c>
      <c r="C4" s="94"/>
      <c r="D4" s="94"/>
      <c r="E4" s="93" t="s">
        <v>3253</v>
      </c>
      <c r="F4" s="97" t="str">
        <f aca="false">IF(ISNUMBER(Flights!$AG$25),TEXT(Flights!$AG$25,"DD-MMM-YY HH:MM"),"")&amp;" "&amp;Flights!$V$25</f>
        <v>23-Oct-26 14:45 KUL</v>
      </c>
      <c r="G4" s="98" t="n">
        <f aca="false">Flights!$AJ$25</f>
        <v>0</v>
      </c>
      <c r="H4" s="98"/>
    </row>
    <row r="5" customFormat="false" ht="24" hidden="false" customHeight="true" outlineLevel="0" collapsed="false">
      <c r="A5" s="93" t="s">
        <v>3254</v>
      </c>
      <c r="B5" s="94" t="str">
        <f aca="false">Flights!$L$25&amp;" – "&amp;Flights!$M$25</f>
        <v>B738MAX – B737-8 (B7M8)</v>
      </c>
      <c r="C5" s="94"/>
      <c r="D5" s="94"/>
      <c r="E5" s="93" t="s">
        <v>3255</v>
      </c>
      <c r="F5" s="97" t="str">
        <f aca="false">IF(ISNUMBER(Flights!$AH$25),TEXT(Flights!$AH$25,"DD-MMM-YY HH:MM"),"")&amp;" "&amp;Flights!$V$25</f>
        <v>29-Oct-26 12:30 KUL</v>
      </c>
      <c r="G5" s="98" t="n">
        <f aca="false">Flights!$AK$25</f>
        <v>0</v>
      </c>
      <c r="H5" s="98"/>
    </row>
    <row r="6" customFormat="false" ht="24" hidden="false" customHeight="true" outlineLevel="0" collapsed="false">
      <c r="A6" s="93" t="s">
        <v>3256</v>
      </c>
      <c r="B6" s="94" t="str">
        <f aca="false">IF(TRIM(Flights!$N$25)="","__________________",Flights!$N$25)</f>
        <v>__________________</v>
      </c>
      <c r="C6" s="94"/>
      <c r="D6" s="94"/>
      <c r="E6" s="93" t="s">
        <v>3257</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3258</v>
      </c>
      <c r="B7" s="94" t="str">
        <f aca="false">Flights!$T$25</f>
        <v>Refreshment (Peanut &amp; Water)</v>
      </c>
      <c r="C7" s="94"/>
      <c r="D7" s="94"/>
      <c r="E7" s="93" t="s">
        <v>3259</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3260</v>
      </c>
      <c r="F8" s="99" t="s">
        <v>3261</v>
      </c>
      <c r="G8" s="98" t="n">
        <f aca="false">Flights!$AN$25</f>
        <v>0</v>
      </c>
      <c r="H8" s="98"/>
    </row>
    <row r="9" customFormat="false" ht="12.75" hidden="false" customHeight="true" outlineLevel="0" collapsed="false">
      <c r="A9" s="93" t="s">
        <v>3262</v>
      </c>
      <c r="B9" s="94" t="str">
        <f aca="false">TRIM(Flights!$P$25&amp;"  "&amp;Flights!$Q$25)</f>
        <v>-</v>
      </c>
      <c r="C9" s="94"/>
      <c r="D9" s="94"/>
      <c r="E9" s="93" t="s">
        <v>3263</v>
      </c>
      <c r="F9" s="100" t="n">
        <f aca="false">Flights!$AP$25</f>
        <v>0</v>
      </c>
      <c r="G9" s="100" t="n">
        <f aca="false">Flights!$AQ$25</f>
        <v>0</v>
      </c>
      <c r="H9" s="100" t="n">
        <f aca="false">Flights!$AU$25</f>
        <v>0</v>
      </c>
    </row>
    <row r="10" customFormat="false" ht="24" hidden="false" customHeight="true" outlineLevel="0" collapsed="false">
      <c r="A10" s="93" t="s">
        <v>3264</v>
      </c>
      <c r="B10" s="94" t="str">
        <f aca="false">IF(TRIM(Flights!$X$25)="","__________________",Flights!$X$25)</f>
        <v>__________________</v>
      </c>
      <c r="C10" s="94"/>
      <c r="D10" s="94"/>
      <c r="E10" s="93" t="s">
        <v>3265</v>
      </c>
      <c r="F10" s="100" t="n">
        <f aca="false">Flights!$AO$25</f>
        <v>36</v>
      </c>
      <c r="G10" s="100" t="n">
        <f aca="false">Flights!$AS$25</f>
        <v>1</v>
      </c>
      <c r="H10" s="100" t="n">
        <f aca="false">Flights!$AR$25</f>
        <v>2</v>
      </c>
    </row>
    <row r="11" customFormat="false" ht="21" hidden="false" customHeight="true" outlineLevel="0" collapsed="false">
      <c r="A11" s="93" t="s">
        <v>3266</v>
      </c>
      <c r="B11" s="94" t="str">
        <f aca="false">IF(TRIM(Flights!$Y$25)="","__________________",Flights!$Y$25)</f>
        <v>__________________</v>
      </c>
      <c r="C11" s="94"/>
      <c r="D11" s="94"/>
      <c r="E11" s="93" t="s">
        <v>3267</v>
      </c>
      <c r="F11" s="100" t="str">
        <f aca="false">Flights!$AV$25&amp;" / "&amp;Flights!$AW$25</f>
        <v>0 / 36</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3272</v>
      </c>
      <c r="B14" s="95" t="s">
        <v>3273</v>
      </c>
      <c r="C14" s="95" t="s">
        <v>3274</v>
      </c>
      <c r="D14" s="95"/>
      <c r="E14" s="95" t="s">
        <v>3275</v>
      </c>
      <c r="F14" s="95" t="s">
        <v>3276</v>
      </c>
      <c r="G14" s="95"/>
      <c r="H14" s="95"/>
    </row>
    <row r="15" customFormat="false" ht="36" hidden="false" customHeight="true" outlineLevel="0" collapsed="false">
      <c r="A15" s="93" t="s">
        <v>3277</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3278</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3279</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3280</v>
      </c>
      <c r="B18" s="110"/>
      <c r="C18" s="110" t="s">
        <v>3281</v>
      </c>
      <c r="D18" s="110"/>
      <c r="E18" s="110"/>
      <c r="F18" s="110" t="s">
        <v>3282</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3283</v>
      </c>
      <c r="B20" s="111"/>
      <c r="C20" s="111" t="s">
        <v>3283</v>
      </c>
      <c r="D20" s="111"/>
      <c r="E20" s="111"/>
      <c r="F20" s="111" t="s">
        <v>3283</v>
      </c>
      <c r="G20" s="111"/>
      <c r="H20" s="111"/>
    </row>
    <row r="21" customFormat="false" ht="13.5" hidden="false" customHeight="true" outlineLevel="0" collapsed="false">
      <c r="A21" s="112" t="s">
        <v>3284</v>
      </c>
      <c r="B21" s="112"/>
      <c r="C21" s="112"/>
      <c r="D21" s="112"/>
      <c r="E21" s="112"/>
      <c r="F21" s="112"/>
      <c r="G21" s="112"/>
      <c r="H21" s="112"/>
    </row>
    <row r="22" customFormat="false" ht="24" hidden="false" customHeight="true" outlineLevel="0" collapsed="false">
      <c r="A22" s="95" t="s">
        <v>3285</v>
      </c>
      <c r="B22" s="95" t="s">
        <v>3286</v>
      </c>
      <c r="C22" s="95" t="s">
        <v>3287</v>
      </c>
      <c r="D22" s="95" t="s">
        <v>3288</v>
      </c>
      <c r="E22" s="95" t="s">
        <v>3289</v>
      </c>
      <c r="F22" s="95" t="s">
        <v>3290</v>
      </c>
      <c r="G22" s="95" t="s">
        <v>3291</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3292</v>
      </c>
      <c r="B65" s="116"/>
      <c r="C65" s="116"/>
      <c r="D65" s="116"/>
      <c r="E65" s="116" t="s">
        <v>3293</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3247</v>
      </c>
      <c r="B2" s="94" t="str">
        <f aca="false">Flights!$F$26&amp;"   "&amp;TEXT(Flights!$D$26,"DD-MMM-YY")&amp;" ("&amp;Flights!$E$26&amp;")"</f>
        <v>MH0002   30-Oct-26 (FRI)</v>
      </c>
      <c r="C2" s="94"/>
      <c r="D2" s="94"/>
      <c r="E2" s="95" t="s">
        <v>3248</v>
      </c>
      <c r="F2" s="96" t="str">
        <f aca="false">Flights!$AT$26</f>
        <v>NOT READY – DOCUMENTS</v>
      </c>
      <c r="G2" s="96"/>
      <c r="H2" s="96"/>
    </row>
    <row r="3" customFormat="false" ht="24" hidden="false" customHeight="true" outlineLevel="0" collapsed="false">
      <c r="A3" s="93" t="s">
        <v>3249</v>
      </c>
      <c r="B3" s="94" t="str">
        <f aca="false">Flights!$G$26&amp;" → "&amp;Flights!$H$26&amp;"   Class "&amp;Flights!$K$26&amp;"   Seat "&amp;Flights!$O$26</f>
        <v>KUL → LHR   Class BC   Seat 5A</v>
      </c>
      <c r="C3" s="94"/>
      <c r="D3" s="94"/>
      <c r="E3" s="95" t="s">
        <v>73</v>
      </c>
      <c r="F3" s="95" t="s">
        <v>3250</v>
      </c>
      <c r="G3" s="95" t="s">
        <v>3251</v>
      </c>
      <c r="H3" s="95"/>
    </row>
    <row r="4" customFormat="false" ht="24" hidden="false" customHeight="true" outlineLevel="0" collapsed="false">
      <c r="A4" s="93" t="s">
        <v>3252</v>
      </c>
      <c r="B4" s="94" t="str">
        <f aca="false">IF(ISNUMBER(Flights!$I$26),TEXT(Flights!$I$26,"DD-MMM-YY HH:MM"),"")&amp;" "&amp;Flights!$G$26&amp;"  →  "&amp;IF(ISNUMBER(Flights!$J$26),TEXT(Flights!$J$26,"DD-MMM-YY HH:MM"),"")&amp;" "&amp;Flights!$H$26</f>
        <v>30-Oct-26 23:20 KUL  →  31-Oct-26 05:55 LHR</v>
      </c>
      <c r="C4" s="94"/>
      <c r="D4" s="94"/>
      <c r="E4" s="93" t="s">
        <v>3253</v>
      </c>
      <c r="F4" s="97" t="str">
        <f aca="false">IF(ISNUMBER(Flights!$AG$26),TEXT(Flights!$AG$26,"DD-MMM-YY HH:MM"),"")&amp;" "&amp;Flights!$V$26</f>
        <v>23-Oct-26 23:20 KUL</v>
      </c>
      <c r="G4" s="98" t="n">
        <f aca="false">Flights!$AJ$26</f>
        <v>0</v>
      </c>
      <c r="H4" s="98"/>
    </row>
    <row r="5" customFormat="false" ht="24" hidden="false" customHeight="true" outlineLevel="0" collapsed="false">
      <c r="A5" s="93" t="s">
        <v>3254</v>
      </c>
      <c r="B5" s="94" t="str">
        <f aca="false">Flights!$L$26&amp;" – "&amp;Flights!$M$26</f>
        <v>A350 – A350-900: A359 (9M-MAB..MAG, row 6) or A350 9M-MAH (row 7) - tail to confirm</v>
      </c>
      <c r="C5" s="94"/>
      <c r="D5" s="94"/>
      <c r="E5" s="93" t="s">
        <v>3255</v>
      </c>
      <c r="F5" s="97" t="str">
        <f aca="false">IF(ISNUMBER(Flights!$AH$26),TEXT(Flights!$AH$26,"DD-MMM-YY HH:MM"),"")&amp;" "&amp;Flights!$V$26</f>
        <v>29-Oct-26 23:20 KUL</v>
      </c>
      <c r="G5" s="98" t="n">
        <f aca="false">Flights!$AK$26</f>
        <v>0</v>
      </c>
      <c r="H5" s="98"/>
    </row>
    <row r="6" customFormat="false" ht="24" hidden="false" customHeight="true" outlineLevel="0" collapsed="false">
      <c r="A6" s="93" t="s">
        <v>3256</v>
      </c>
      <c r="B6" s="94" t="str">
        <f aca="false">IF(TRIM(Flights!$N$26)="","__________________",Flights!$N$26)</f>
        <v>__________________</v>
      </c>
      <c r="C6" s="94"/>
      <c r="D6" s="94"/>
      <c r="E6" s="93" t="s">
        <v>3257</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3258</v>
      </c>
      <c r="B7" s="94" t="str">
        <f aca="false">Flights!$T$26</f>
        <v>2.5 Meal (Meal)</v>
      </c>
      <c r="C7" s="94"/>
      <c r="D7" s="94"/>
      <c r="E7" s="93" t="s">
        <v>3259</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3260</v>
      </c>
      <c r="F8" s="99" t="s">
        <v>3261</v>
      </c>
      <c r="G8" s="98" t="n">
        <f aca="false">Flights!$AN$26</f>
        <v>0</v>
      </c>
      <c r="H8" s="98"/>
    </row>
    <row r="9" customFormat="false" ht="12.75" hidden="false" customHeight="true" outlineLevel="0" collapsed="false">
      <c r="A9" s="93" t="s">
        <v>3262</v>
      </c>
      <c r="B9" s="94" t="str">
        <f aca="false">TRIM(Flights!$P$26&amp;"  "&amp;Flights!$Q$26)</f>
        <v>7H 15M</v>
      </c>
      <c r="C9" s="94"/>
      <c r="D9" s="94"/>
      <c r="E9" s="93" t="s">
        <v>3263</v>
      </c>
      <c r="F9" s="100" t="n">
        <f aca="false">Flights!$AP$26</f>
        <v>0</v>
      </c>
      <c r="G9" s="100" t="n">
        <f aca="false">Flights!$AQ$26</f>
        <v>0</v>
      </c>
      <c r="H9" s="100" t="n">
        <f aca="false">Flights!$AU$26</f>
        <v>0</v>
      </c>
    </row>
    <row r="10" customFormat="false" ht="24" hidden="false" customHeight="true" outlineLevel="0" collapsed="false">
      <c r="A10" s="93" t="s">
        <v>3264</v>
      </c>
      <c r="B10" s="94" t="str">
        <f aca="false">IF(TRIM(Flights!$X$26)="","__________________",Flights!$X$26)</f>
        <v>__________________</v>
      </c>
      <c r="C10" s="94"/>
      <c r="D10" s="94"/>
      <c r="E10" s="93" t="s">
        <v>3265</v>
      </c>
      <c r="F10" s="100" t="n">
        <f aca="false">Flights!$AO$26</f>
        <v>46</v>
      </c>
      <c r="G10" s="100" t="n">
        <f aca="false">Flights!$AS$26</f>
        <v>1</v>
      </c>
      <c r="H10" s="100" t="n">
        <f aca="false">Flights!$AR$26</f>
        <v>2</v>
      </c>
    </row>
    <row r="11" customFormat="false" ht="21" hidden="false" customHeight="true" outlineLevel="0" collapsed="false">
      <c r="A11" s="93" t="s">
        <v>3266</v>
      </c>
      <c r="B11" s="94" t="str">
        <f aca="false">IF(TRIM(Flights!$Y$26)="","__________________",Flights!$Y$26)</f>
        <v>__________________</v>
      </c>
      <c r="C11" s="94"/>
      <c r="D11" s="94"/>
      <c r="E11" s="93" t="s">
        <v>3267</v>
      </c>
      <c r="F11" s="100" t="str">
        <f aca="false">Flights!$AV$26&amp;" / "&amp;Flights!$AW$26</f>
        <v>0 / 46</v>
      </c>
      <c r="G11" s="101" t="str">
        <f aca="false">IF(ISNUMBER(Settings!$B$6),TEXT(Settings!$B$6,"DD-MMM-YY HH:MM"),"")</f>
        <v>29-Sep-26 02:45</v>
      </c>
      <c r="H11" s="101"/>
    </row>
    <row r="12" customFormat="false" ht="34.5" hidden="false" customHeight="true" outlineLevel="0" collapsed="false">
      <c r="A12" s="102" t="s">
        <v>3268</v>
      </c>
      <c r="B12" s="102"/>
      <c r="C12" s="102"/>
      <c r="D12" s="102"/>
      <c r="E12" s="103" t="s">
        <v>3269</v>
      </c>
      <c r="F12" s="104" t="s">
        <v>3270</v>
      </c>
      <c r="G12" s="105" t="s">
        <v>94</v>
      </c>
      <c r="H12" s="106" t="s">
        <v>3271</v>
      </c>
    </row>
    <row r="13" customFormat="false" ht="13.5" hidden="false" customHeight="true" outlineLevel="0" collapsed="false">
      <c r="A13" s="95" t="s">
        <v>3272</v>
      </c>
      <c r="B13" s="95" t="s">
        <v>3273</v>
      </c>
      <c r="C13" s="95" t="s">
        <v>3274</v>
      </c>
      <c r="D13" s="95"/>
      <c r="E13" s="95" t="s">
        <v>3275</v>
      </c>
      <c r="F13" s="95" t="s">
        <v>3276</v>
      </c>
      <c r="G13" s="95"/>
      <c r="H13" s="95"/>
    </row>
    <row r="14" customFormat="false" ht="36" hidden="false" customHeight="true" outlineLevel="0" collapsed="false">
      <c r="A14" s="93" t="s">
        <v>3277</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3278</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3279</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3280</v>
      </c>
      <c r="B17" s="110"/>
      <c r="C17" s="110" t="s">
        <v>3281</v>
      </c>
      <c r="D17" s="110"/>
      <c r="E17" s="110"/>
      <c r="F17" s="110" t="s">
        <v>3282</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3283</v>
      </c>
      <c r="B19" s="111"/>
      <c r="C19" s="111" t="s">
        <v>3283</v>
      </c>
      <c r="D19" s="111"/>
      <c r="E19" s="111"/>
      <c r="F19" s="111" t="s">
        <v>3283</v>
      </c>
      <c r="G19" s="111"/>
      <c r="H19" s="111"/>
    </row>
    <row r="20" customFormat="false" ht="13.5" hidden="false" customHeight="true" outlineLevel="0" collapsed="false">
      <c r="A20" s="112" t="s">
        <v>3284</v>
      </c>
      <c r="B20" s="112"/>
      <c r="C20" s="112"/>
      <c r="D20" s="112"/>
      <c r="E20" s="112"/>
      <c r="F20" s="112"/>
      <c r="G20" s="112"/>
      <c r="H20" s="112"/>
    </row>
    <row r="21" customFormat="false" ht="24" hidden="false" customHeight="true" outlineLevel="0" collapsed="false">
      <c r="A21" s="95" t="s">
        <v>3285</v>
      </c>
      <c r="B21" s="95" t="s">
        <v>3286</v>
      </c>
      <c r="C21" s="95" t="s">
        <v>3287</v>
      </c>
      <c r="D21" s="95" t="s">
        <v>3288</v>
      </c>
      <c r="E21" s="95" t="s">
        <v>3289</v>
      </c>
      <c r="F21" s="95" t="s">
        <v>3290</v>
      </c>
      <c r="G21" s="95" t="s">
        <v>3291</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3292</v>
      </c>
      <c r="B74" s="116"/>
      <c r="C74" s="116"/>
      <c r="D74" s="116"/>
      <c r="E74" s="116" t="s">
        <v>3293</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2026-09-29T10:45:21Z</dcterms:created>
  <dc:creator>openpyxl</dc:creator>
  <dc:description/>
  <dc:language>en-US</dc:language>
  <cp:lastModifiedBy/>
  <dcterms:modified xsi:type="dcterms:W3CDTF">2026-09-29T10:45:26Z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