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 1 - Coronavirus Extrapola" sheetId="1" r:id="rId4"/>
  </sheets>
</workbook>
</file>

<file path=xl/sharedStrings.xml><?xml version="1.0" encoding="utf-8"?>
<sst xmlns="http://schemas.openxmlformats.org/spreadsheetml/2006/main" uniqueCount="12">
  <si>
    <t>Coronavirus Extrapolations</t>
  </si>
  <si>
    <t>Date</t>
  </si>
  <si>
    <t>New Deaths</t>
  </si>
  <si>
    <t>New Inferred Cases</t>
  </si>
  <si>
    <t>New Confirmed Cases</t>
  </si>
  <si>
    <t>New Inferred/New Confirmed</t>
  </si>
  <si>
    <t>Tests per Case</t>
  </si>
  <si>
    <t>Weekly R (Past 3 Weeks)</t>
  </si>
  <si>
    <t>Deaths</t>
  </si>
  <si>
    <t>Inferred Cases: Deaths x 100 Lagged 3</t>
  </si>
  <si>
    <t>Confirmed Cases</t>
  </si>
  <si>
    <t>Inferred Cases/Confirmed Cases</t>
  </si>
</sst>
</file>

<file path=xl/styles.xml><?xml version="1.0" encoding="utf-8"?>
<styleSheet xmlns="http://schemas.openxmlformats.org/spreadsheetml/2006/main">
  <numFmts count="4">
    <numFmt numFmtId="0" formatCode="General"/>
    <numFmt numFmtId="59" formatCode="yyyy-mm-dd"/>
    <numFmt numFmtId="60" formatCode="#,##0.0"/>
    <numFmt numFmtId="61" formatCode="0.0"/>
  </numFmts>
  <fonts count="7">
    <font>
      <sz val="10"/>
      <color indexed="8"/>
      <name val="Helvetica Neue"/>
    </font>
    <font>
      <sz val="12"/>
      <color indexed="8"/>
      <name val="Helvetica Neue"/>
    </font>
    <font>
      <sz val="13"/>
      <color indexed="8"/>
      <name val="Helvetica Neue"/>
    </font>
    <font>
      <b val="1"/>
      <sz val="36"/>
      <color indexed="8"/>
      <name val="Helvetica Neue"/>
    </font>
    <font>
      <b val="1"/>
      <sz val="10"/>
      <color indexed="8"/>
      <name val="Helvetica Neue"/>
    </font>
    <font>
      <sz val="10"/>
      <color indexed="16"/>
      <name val="Helvetica Neue"/>
    </font>
    <font>
      <sz val="10"/>
      <color indexed="17"/>
      <name val="Helvetica Neue"/>
    </font>
  </fonts>
  <fills count="6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9"/>
        <bgColor auto="1"/>
      </patternFill>
    </fill>
  </fills>
  <borders count="25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 style="thin">
        <color indexed="11"/>
      </bottom>
      <diagonal/>
    </border>
    <border>
      <left/>
      <right/>
      <top style="thin">
        <color indexed="10"/>
      </top>
      <bottom style="thin">
        <color indexed="11"/>
      </bottom>
      <diagonal/>
    </border>
    <border>
      <left/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3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4"/>
      </bottom>
      <diagonal/>
    </border>
    <border>
      <left style="thin">
        <color indexed="11"/>
      </left>
      <right style="thin">
        <color indexed="13"/>
      </right>
      <top style="thin">
        <color indexed="13"/>
      </top>
      <bottom style="thin">
        <color indexed="11"/>
      </bottom>
      <diagonal/>
    </border>
    <border>
      <left style="thin">
        <color indexed="13"/>
      </left>
      <right style="thin">
        <color indexed="11"/>
      </right>
      <top style="thin">
        <color indexed="13"/>
      </top>
      <bottom style="thin">
        <color indexed="13"/>
      </bottom>
      <diagonal/>
    </border>
    <border>
      <left style="thin">
        <color indexed="11"/>
      </left>
      <right style="thin">
        <color indexed="11"/>
      </right>
      <top style="thin">
        <color indexed="13"/>
      </top>
      <bottom style="thin">
        <color indexed="13"/>
      </bottom>
      <diagonal/>
    </border>
    <border>
      <left style="thin">
        <color indexed="11"/>
      </left>
      <right style="thin">
        <color indexed="18"/>
      </right>
      <top style="thin">
        <color indexed="13"/>
      </top>
      <bottom style="thin">
        <color indexed="13"/>
      </bottom>
      <diagonal/>
    </border>
    <border>
      <left style="thin">
        <color indexed="18"/>
      </left>
      <right style="thin">
        <color indexed="18"/>
      </right>
      <top style="thin">
        <color indexed="14"/>
      </top>
      <bottom style="thin">
        <color indexed="14"/>
      </bottom>
      <diagonal/>
    </border>
    <border>
      <left style="thin">
        <color indexed="18"/>
      </left>
      <right style="thin">
        <color indexed="11"/>
      </right>
      <top style="thin">
        <color indexed="13"/>
      </top>
      <bottom style="thin">
        <color indexed="13"/>
      </bottom>
      <diagonal/>
    </border>
    <border>
      <left style="thin">
        <color indexed="11"/>
      </left>
      <right style="thin">
        <color indexed="11"/>
      </right>
      <top style="thin">
        <color indexed="13"/>
      </top>
      <bottom style="thin">
        <color indexed="11"/>
      </bottom>
      <diagonal/>
    </border>
    <border>
      <left style="thin">
        <color indexed="11"/>
      </left>
      <right style="thin">
        <color indexed="13"/>
      </right>
      <top style="thin">
        <color indexed="11"/>
      </top>
      <bottom style="thin">
        <color indexed="11"/>
      </bottom>
      <diagonal/>
    </border>
    <border>
      <left style="thin">
        <color indexed="13"/>
      </left>
      <right style="thin">
        <color indexed="11"/>
      </right>
      <top style="thin">
        <color indexed="13"/>
      </top>
      <bottom style="thin">
        <color indexed="11"/>
      </bottom>
      <diagonal/>
    </border>
    <border>
      <left style="thin">
        <color indexed="11"/>
      </left>
      <right style="thin">
        <color indexed="18"/>
      </right>
      <top style="thin">
        <color indexed="13"/>
      </top>
      <bottom style="thin">
        <color indexed="11"/>
      </bottom>
      <diagonal/>
    </border>
    <border>
      <left style="thin">
        <color indexed="18"/>
      </left>
      <right style="thin">
        <color indexed="11"/>
      </right>
      <top style="thin">
        <color indexed="13"/>
      </top>
      <bottom style="thin">
        <color indexed="11"/>
      </bottom>
      <diagonal/>
    </border>
    <border>
      <left style="thin">
        <color indexed="13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8"/>
      </right>
      <top style="thin">
        <color indexed="11"/>
      </top>
      <bottom style="thin">
        <color indexed="11"/>
      </bottom>
      <diagonal/>
    </border>
    <border>
      <left style="thin">
        <color indexed="18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8"/>
      </left>
      <right style="thin">
        <color indexed="18"/>
      </right>
      <top style="thin">
        <color indexed="14"/>
      </top>
      <bottom style="thin">
        <color indexed="11"/>
      </bottom>
      <diagonal/>
    </border>
    <border>
      <left style="thin">
        <color indexed="18"/>
      </left>
      <right style="thin">
        <color indexed="18"/>
      </right>
      <top style="thin">
        <color indexed="11"/>
      </top>
      <bottom style="thin">
        <color indexed="11"/>
      </bottom>
      <diagonal/>
    </border>
    <border>
      <left style="thin">
        <color indexed="18"/>
      </left>
      <right style="thin">
        <color indexed="18"/>
      </right>
      <top style="thin">
        <color indexed="11"/>
      </top>
      <bottom style="thin">
        <color indexed="18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51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3" fillId="2" borderId="1" applyNumberFormat="1" applyFont="1" applyFill="1" applyBorder="1" applyAlignment="1" applyProtection="0">
      <alignment horizontal="center" vertical="center"/>
    </xf>
    <xf numFmtId="0" fontId="3" fillId="2" borderId="2" applyNumberFormat="0" applyFont="1" applyFill="1" applyBorder="1" applyAlignment="1" applyProtection="0">
      <alignment horizontal="center" vertical="center"/>
    </xf>
    <xf numFmtId="0" fontId="0" fillId="2" borderId="2" applyNumberFormat="0" applyFont="1" applyFill="1" applyBorder="1" applyAlignment="1" applyProtection="0">
      <alignment vertical="top" wrapText="1"/>
    </xf>
    <xf numFmtId="0" fontId="3" fillId="2" borderId="3" applyNumberFormat="0" applyFont="1" applyFill="1" applyBorder="1" applyAlignment="1" applyProtection="0">
      <alignment horizontal="center" vertical="center"/>
    </xf>
    <xf numFmtId="49" fontId="4" fillId="3" borderId="4" applyNumberFormat="1" applyFont="1" applyFill="1" applyBorder="1" applyAlignment="1" applyProtection="0">
      <alignment horizontal="center" vertical="top" wrapText="1"/>
    </xf>
    <xf numFmtId="49" fontId="4" fillId="3" borderId="5" applyNumberFormat="1" applyFont="1" applyFill="1" applyBorder="1" applyAlignment="1" applyProtection="0">
      <alignment horizontal="center" vertical="top" wrapText="1"/>
    </xf>
    <xf numFmtId="0" fontId="4" fillId="3" borderId="4" applyNumberFormat="0" applyFont="1" applyFill="1" applyBorder="1" applyAlignment="1" applyProtection="0">
      <alignment horizontal="center" vertical="top" wrapText="1"/>
    </xf>
    <xf numFmtId="49" fontId="4" fillId="3" borderId="6" applyNumberFormat="1" applyFont="1" applyFill="1" applyBorder="1" applyAlignment="1" applyProtection="0">
      <alignment horizontal="center" vertical="top" wrapText="1"/>
    </xf>
    <xf numFmtId="59" fontId="4" fillId="4" borderId="7" applyNumberFormat="1" applyFont="1" applyFill="1" applyBorder="1" applyAlignment="1" applyProtection="0">
      <alignment vertical="top" wrapText="1"/>
    </xf>
    <xf numFmtId="3" fontId="0" fillId="2" borderId="8" applyNumberFormat="1" applyFont="1" applyFill="1" applyBorder="1" applyAlignment="1" applyProtection="0">
      <alignment vertical="top" wrapText="1"/>
    </xf>
    <xf numFmtId="3" fontId="5" fillId="2" borderId="5" applyNumberFormat="1" applyFont="1" applyFill="1" applyBorder="1" applyAlignment="1" applyProtection="0">
      <alignment vertical="top" wrapText="1"/>
    </xf>
    <xf numFmtId="3" fontId="0" fillId="2" borderId="9" applyNumberFormat="1" applyFont="1" applyFill="1" applyBorder="1" applyAlignment="1" applyProtection="0">
      <alignment vertical="top" wrapText="1"/>
    </xf>
    <xf numFmtId="60" fontId="5" fillId="2" borderId="9" applyNumberFormat="1" applyFont="1" applyFill="1" applyBorder="1" applyAlignment="1" applyProtection="0">
      <alignment vertical="top" wrapText="1"/>
    </xf>
    <xf numFmtId="4" fontId="5" fillId="2" borderId="9" applyNumberFormat="1" applyFont="1" applyFill="1" applyBorder="1" applyAlignment="1" applyProtection="0">
      <alignment vertical="top" wrapText="1"/>
    </xf>
    <xf numFmtId="60" fontId="6" fillId="2" borderId="10" applyNumberFormat="1" applyFont="1" applyFill="1" applyBorder="1" applyAlignment="1" applyProtection="0">
      <alignment vertical="top" wrapText="1"/>
    </xf>
    <xf numFmtId="59" fontId="4" fillId="5" borderId="11" applyNumberFormat="1" applyFont="1" applyFill="1" applyBorder="1" applyAlignment="1" applyProtection="0">
      <alignment vertical="top" wrapText="1"/>
    </xf>
    <xf numFmtId="3" fontId="0" fillId="2" borderId="12" applyNumberFormat="1" applyFont="1" applyFill="1" applyBorder="1" applyAlignment="1" applyProtection="0">
      <alignment vertical="top" wrapText="1"/>
    </xf>
    <xf numFmtId="3" fontId="5" fillId="2" borderId="13" applyNumberFormat="1" applyFont="1" applyFill="1" applyBorder="1" applyAlignment="1" applyProtection="0">
      <alignment vertical="top" wrapText="1"/>
    </xf>
    <xf numFmtId="59" fontId="4" fillId="4" borderId="14" applyNumberFormat="1" applyFont="1" applyFill="1" applyBorder="1" applyAlignment="1" applyProtection="0">
      <alignment vertical="top" wrapText="1"/>
    </xf>
    <xf numFmtId="3" fontId="0" fillId="2" borderId="15" applyNumberFormat="1" applyFont="1" applyFill="1" applyBorder="1" applyAlignment="1" applyProtection="0">
      <alignment vertical="top" wrapText="1"/>
    </xf>
    <xf numFmtId="3" fontId="0" fillId="2" borderId="13" applyNumberFormat="1" applyFont="1" applyFill="1" applyBorder="1" applyAlignment="1" applyProtection="0">
      <alignment vertical="top" wrapText="1"/>
    </xf>
    <xf numFmtId="60" fontId="5" fillId="2" borderId="13" applyNumberFormat="1" applyFont="1" applyFill="1" applyBorder="1" applyAlignment="1" applyProtection="0">
      <alignment vertical="top" wrapText="1"/>
    </xf>
    <xf numFmtId="4" fontId="5" fillId="2" borderId="13" applyNumberFormat="1" applyFont="1" applyFill="1" applyBorder="1" applyAlignment="1" applyProtection="0">
      <alignment vertical="top" wrapText="1"/>
    </xf>
    <xf numFmtId="60" fontId="6" fillId="2" borderId="16" applyNumberFormat="1" applyFont="1" applyFill="1" applyBorder="1" applyAlignment="1" applyProtection="0">
      <alignment vertical="top" wrapText="1"/>
    </xf>
    <xf numFmtId="3" fontId="0" fillId="2" borderId="17" applyNumberFormat="1" applyFont="1" applyFill="1" applyBorder="1" applyAlignment="1" applyProtection="0">
      <alignment vertical="top" wrapText="1"/>
    </xf>
    <xf numFmtId="3" fontId="0" fillId="2" borderId="18" applyNumberFormat="1" applyFont="1" applyFill="1" applyBorder="1" applyAlignment="1" applyProtection="0">
      <alignment vertical="top" wrapText="1"/>
    </xf>
    <xf numFmtId="3" fontId="0" fillId="2" borderId="5" applyNumberFormat="1" applyFont="1" applyFill="1" applyBorder="1" applyAlignment="1" applyProtection="0">
      <alignment vertical="top" wrapText="1"/>
    </xf>
    <xf numFmtId="60" fontId="5" fillId="2" borderId="5" applyNumberFormat="1" applyFont="1" applyFill="1" applyBorder="1" applyAlignment="1" applyProtection="0">
      <alignment vertical="top" wrapText="1"/>
    </xf>
    <xf numFmtId="4" fontId="5" fillId="2" borderId="5" applyNumberFormat="1" applyFont="1" applyFill="1" applyBorder="1" applyAlignment="1" applyProtection="0">
      <alignment vertical="top" wrapText="1"/>
    </xf>
    <xf numFmtId="60" fontId="6" fillId="2" borderId="19" applyNumberFormat="1" applyFont="1" applyFill="1" applyBorder="1" applyAlignment="1" applyProtection="0">
      <alignment vertical="top" wrapText="1"/>
    </xf>
    <xf numFmtId="3" fontId="0" fillId="2" borderId="20" applyNumberFormat="1" applyFont="1" applyFill="1" applyBorder="1" applyAlignment="1" applyProtection="0">
      <alignment vertical="top" wrapText="1"/>
    </xf>
    <xf numFmtId="60" fontId="0" fillId="2" borderId="5" applyNumberFormat="1" applyFont="1" applyFill="1" applyBorder="1" applyAlignment="1" applyProtection="0">
      <alignment vertical="top" wrapText="1"/>
    </xf>
    <xf numFmtId="4" fontId="0" fillId="2" borderId="5" applyNumberFormat="1" applyFont="1" applyFill="1" applyBorder="1" applyAlignment="1" applyProtection="0">
      <alignment vertical="top" wrapText="1"/>
    </xf>
    <xf numFmtId="59" fontId="4" fillId="5" borderId="21" applyNumberFormat="1" applyFont="1" applyFill="1" applyBorder="1" applyAlignment="1" applyProtection="0">
      <alignment vertical="top" wrapText="1"/>
    </xf>
    <xf numFmtId="59" fontId="4" fillId="5" borderId="22" applyNumberFormat="1" applyFont="1" applyFill="1" applyBorder="1" applyAlignment="1" applyProtection="0">
      <alignment vertical="top" wrapText="1"/>
    </xf>
    <xf numFmtId="60" fontId="0" fillId="2" borderId="19" applyNumberFormat="1" applyFont="1" applyFill="1" applyBorder="1" applyAlignment="1" applyProtection="0">
      <alignment vertical="top" wrapText="1"/>
    </xf>
    <xf numFmtId="1" fontId="0" fillId="2" borderId="5" applyNumberFormat="1" applyFont="1" applyFill="1" applyBorder="1" applyAlignment="1" applyProtection="0">
      <alignment vertical="top" wrapText="1"/>
    </xf>
    <xf numFmtId="0" fontId="4" fillId="4" borderId="14" applyNumberFormat="0" applyFont="1" applyFill="1" applyBorder="1" applyAlignment="1" applyProtection="0">
      <alignment vertical="top" wrapText="1"/>
    </xf>
    <xf numFmtId="1" fontId="0" fillId="2" borderId="18" applyNumberFormat="1" applyFont="1" applyFill="1" applyBorder="1" applyAlignment="1" applyProtection="0">
      <alignment vertical="top" wrapText="1"/>
    </xf>
    <xf numFmtId="0" fontId="4" fillId="5" borderId="22" applyNumberFormat="0" applyFont="1" applyFill="1" applyBorder="1" applyAlignment="1" applyProtection="0">
      <alignment vertical="top" wrapText="1"/>
    </xf>
    <xf numFmtId="3" fontId="0" fillId="2" borderId="20" applyNumberFormat="1" applyFont="1" applyFill="1" applyBorder="1" applyAlignment="1" applyProtection="0">
      <alignment vertical="top"/>
    </xf>
    <xf numFmtId="49" fontId="0" fillId="2" borderId="18" applyNumberFormat="1" applyFont="1" applyFill="1" applyBorder="1" applyAlignment="1" applyProtection="0">
      <alignment vertical="top"/>
    </xf>
    <xf numFmtId="61" fontId="0" fillId="2" borderId="5" applyNumberFormat="1" applyFont="1" applyFill="1" applyBorder="1" applyAlignment="1" applyProtection="0">
      <alignment vertical="top" wrapText="1"/>
    </xf>
    <xf numFmtId="2" fontId="0" fillId="2" borderId="5" applyNumberFormat="1" applyFont="1" applyFill="1" applyBorder="1" applyAlignment="1" applyProtection="0">
      <alignment vertical="top" wrapText="1"/>
    </xf>
    <xf numFmtId="61" fontId="0" fillId="2" borderId="19" applyNumberFormat="1" applyFont="1" applyFill="1" applyBorder="1" applyAlignment="1" applyProtection="0">
      <alignment vertical="top" wrapText="1"/>
    </xf>
    <xf numFmtId="0" fontId="4" fillId="5" borderId="23" applyNumberFormat="0" applyFont="1" applyFill="1" applyBorder="1" applyAlignment="1" applyProtection="0">
      <alignment vertical="top" wrapText="1"/>
    </xf>
    <xf numFmtId="0" fontId="0" fillId="2" borderId="20" applyNumberFormat="0" applyFont="1" applyFill="1" applyBorder="1" applyAlignment="1" applyProtection="0">
      <alignment vertical="top" wrapText="1"/>
    </xf>
    <xf numFmtId="0" fontId="0" fillId="2" borderId="18" applyNumberFormat="0" applyFont="1" applyFill="1" applyBorder="1" applyAlignment="1" applyProtection="0">
      <alignment vertical="top"/>
    </xf>
    <xf numFmtId="0" fontId="4" fillId="5" borderId="24" applyNumberFormat="0" applyFont="1" applyFill="1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a5a5a5"/>
      <rgbColor rgb="ffbdc0bf"/>
      <rgbColor rgb="ff3f3f3f"/>
      <rgbColor rgb="ffdfdfdf"/>
      <rgbColor rgb="ffdbdbdb"/>
      <rgbColor rgb="fff27100"/>
      <rgbColor rgb="ffd69500"/>
      <rgbColor rgb="fff0f0f0"/>
      <rgbColor rgb="ffd5d5d5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M27"/>
  <sheetViews>
    <sheetView workbookViewId="0" showGridLines="0" defaultGridColor="1"/>
  </sheetViews>
  <sheetFormatPr defaultColWidth="16.3333" defaultRowHeight="19.9" customHeight="1" outlineLevelRow="0" outlineLevelCol="0"/>
  <cols>
    <col min="1" max="1" width="13.8516" style="1" customWidth="1"/>
    <col min="2" max="2" width="8.35156" style="1" customWidth="1"/>
    <col min="3" max="3" width="10.1719" style="1" customWidth="1"/>
    <col min="4" max="4" width="10.5" style="1" customWidth="1"/>
    <col min="5" max="7" width="10.3516" style="1" customWidth="1"/>
    <col min="8" max="8" width="5" style="1" customWidth="1"/>
    <col min="9" max="9" width="13" style="1" customWidth="1"/>
    <col min="10" max="10" width="10.5" style="1" customWidth="1"/>
    <col min="11" max="11" width="11.8516" style="1" customWidth="1"/>
    <col min="12" max="12" width="10.5" style="1" customWidth="1"/>
    <col min="13" max="13" width="10.3516" style="1" customWidth="1"/>
    <col min="14" max="16384" width="16.3516" style="1" customWidth="1"/>
  </cols>
  <sheetData>
    <row r="1" ht="56.95" customHeight="1">
      <c r="A1" t="s" s="2">
        <v>0</v>
      </c>
      <c r="B1" s="3"/>
      <c r="C1" s="3"/>
      <c r="D1" s="3"/>
      <c r="E1" s="3"/>
      <c r="F1" s="4"/>
      <c r="G1" s="3"/>
      <c r="H1" s="3"/>
      <c r="I1" s="3"/>
      <c r="J1" s="3"/>
      <c r="K1" s="3"/>
      <c r="L1" s="3"/>
      <c r="M1" s="5"/>
    </row>
    <row r="2" ht="56.35" customHeight="1">
      <c r="A2" t="s" s="6">
        <v>1</v>
      </c>
      <c r="B2" t="s" s="6">
        <v>2</v>
      </c>
      <c r="C2" t="s" s="7">
        <v>3</v>
      </c>
      <c r="D2" t="s" s="6">
        <v>4</v>
      </c>
      <c r="E2" t="s" s="6">
        <v>5</v>
      </c>
      <c r="F2" t="s" s="6">
        <v>6</v>
      </c>
      <c r="G2" t="s" s="6">
        <v>7</v>
      </c>
      <c r="H2" s="8"/>
      <c r="I2" t="s" s="9">
        <v>1</v>
      </c>
      <c r="J2" t="s" s="6">
        <v>8</v>
      </c>
      <c r="K2" t="s" s="6">
        <v>9</v>
      </c>
      <c r="L2" t="s" s="6">
        <v>10</v>
      </c>
      <c r="M2" t="s" s="6">
        <v>11</v>
      </c>
    </row>
    <row r="3" ht="20.7" customHeight="1">
      <c r="A3" s="10">
        <f>$A4+7</f>
        <v>44007</v>
      </c>
      <c r="B3" s="11">
        <f>J3-J4</f>
        <v>6177</v>
      </c>
      <c r="C3" s="12">
        <f>D3*E3</f>
        <v>779520</v>
      </c>
      <c r="D3" s="13">
        <f>L3-L4</f>
        <v>243600</v>
      </c>
      <c r="E3" s="14">
        <v>3.2</v>
      </c>
      <c r="F3" s="13">
        <v>17</v>
      </c>
      <c r="G3" s="15">
        <f>(C3/C6)^(1/3)</f>
        <v>1.08064542781417</v>
      </c>
      <c r="H3" s="16"/>
      <c r="I3" s="17">
        <f>$A4+7</f>
        <v>44007</v>
      </c>
      <c r="J3" s="18">
        <v>126977</v>
      </c>
      <c r="K3" s="19">
        <f>K4+C3</f>
        <v>14491067</v>
      </c>
      <c r="L3" s="13">
        <v>2505600</v>
      </c>
      <c r="M3" s="14">
        <f>K3/L3</f>
        <v>5.78347182311622</v>
      </c>
    </row>
    <row r="4" ht="20.7" customHeight="1">
      <c r="A4" s="20">
        <f>$A5+7</f>
        <v>44000</v>
      </c>
      <c r="B4" s="21">
        <f>J4-J5</f>
        <v>4766</v>
      </c>
      <c r="C4" s="12">
        <f>D4*E4</f>
        <v>516897</v>
      </c>
      <c r="D4" s="22">
        <f>L4-L5</f>
        <v>172299</v>
      </c>
      <c r="E4" s="23">
        <v>3</v>
      </c>
      <c r="F4" s="22">
        <v>21</v>
      </c>
      <c r="G4" s="24">
        <f>(C4/C7)^(1/3)</f>
        <v>1.02742467383361</v>
      </c>
      <c r="H4" s="25"/>
      <c r="I4" s="17">
        <f>$A5+7</f>
        <v>44000</v>
      </c>
      <c r="J4" s="26">
        <v>120800</v>
      </c>
      <c r="K4" s="12">
        <f>K5+C4</f>
        <v>13711547</v>
      </c>
      <c r="L4" s="22">
        <v>2262000</v>
      </c>
      <c r="M4" s="23">
        <f>K4/L4</f>
        <v>6.06169186560566</v>
      </c>
    </row>
    <row r="5" ht="20.7" customHeight="1">
      <c r="A5" s="20">
        <f>$A6+7</f>
        <v>43993</v>
      </c>
      <c r="B5" s="27">
        <f>J5-J6</f>
        <v>5861</v>
      </c>
      <c r="C5" s="12">
        <f>D5*E5</f>
        <v>496950</v>
      </c>
      <c r="D5" s="28">
        <f>L5-L6</f>
        <v>165650</v>
      </c>
      <c r="E5" s="29">
        <v>3</v>
      </c>
      <c r="F5" s="28">
        <v>21</v>
      </c>
      <c r="G5" s="30">
        <f>(C5/C8)^(1/3)</f>
        <v>0.9464848305439471</v>
      </c>
      <c r="H5" s="31"/>
      <c r="I5" s="17">
        <f>$A6+7</f>
        <v>43993</v>
      </c>
      <c r="J5" s="32">
        <v>116034</v>
      </c>
      <c r="K5" s="12">
        <f>K6+C5</f>
        <v>13194650</v>
      </c>
      <c r="L5" s="28">
        <v>2089701</v>
      </c>
      <c r="M5" s="29">
        <f>K5/L5</f>
        <v>6.31413297883286</v>
      </c>
    </row>
    <row r="6" ht="20.7" customHeight="1">
      <c r="A6" s="20">
        <f>$A7+7</f>
        <v>43986</v>
      </c>
      <c r="B6" s="27">
        <f>J6-J7</f>
        <v>6573</v>
      </c>
      <c r="C6" s="28">
        <f>B3*100</f>
        <v>617700</v>
      </c>
      <c r="D6" s="28">
        <f>L6-L7</f>
        <v>159051</v>
      </c>
      <c r="E6" s="33">
        <f>C6/D6</f>
        <v>3.88365995812664</v>
      </c>
      <c r="F6" s="28">
        <v>20</v>
      </c>
      <c r="G6" s="34">
        <f>(C6/C9)^(1/3)</f>
        <v>0.979500487211567</v>
      </c>
      <c r="H6" s="31"/>
      <c r="I6" s="35">
        <f>$A7+7</f>
        <v>43986</v>
      </c>
      <c r="J6" s="32">
        <v>110173</v>
      </c>
      <c r="K6" s="28">
        <f>J3*100</f>
        <v>12697700</v>
      </c>
      <c r="L6" s="28">
        <v>1924051</v>
      </c>
      <c r="M6" s="33">
        <f>K6/L6</f>
        <v>6.59946124089226</v>
      </c>
    </row>
    <row r="7" ht="20.35" customHeight="1">
      <c r="A7" s="20">
        <f>$A8+7</f>
        <v>43979</v>
      </c>
      <c r="B7" s="27">
        <f>J7-J8</f>
        <v>7246</v>
      </c>
      <c r="C7" s="28">
        <f>B4*100</f>
        <v>476600</v>
      </c>
      <c r="D7" s="28">
        <f>L7-L8</f>
        <v>144103</v>
      </c>
      <c r="E7" s="33">
        <f>C7/D7</f>
        <v>3.30735654358341</v>
      </c>
      <c r="F7" s="28">
        <v>18</v>
      </c>
      <c r="G7" s="34">
        <f>(C7/C10)^(1/3)</f>
        <v>0.86966482116181</v>
      </c>
      <c r="H7" s="31"/>
      <c r="I7" s="36">
        <f>$A8+7</f>
        <v>43979</v>
      </c>
      <c r="J7" s="32">
        <v>103600</v>
      </c>
      <c r="K7" s="28">
        <f>J4*100</f>
        <v>12080000</v>
      </c>
      <c r="L7" s="28">
        <v>1765000</v>
      </c>
      <c r="M7" s="33">
        <f>K7/L7</f>
        <v>6.84419263456091</v>
      </c>
    </row>
    <row r="8" ht="20.05" customHeight="1">
      <c r="A8" s="20">
        <f>$A9+7</f>
        <v>43972</v>
      </c>
      <c r="B8" s="27">
        <f>J8-J9</f>
        <v>9354</v>
      </c>
      <c r="C8" s="28">
        <f>B5*100</f>
        <v>586100</v>
      </c>
      <c r="D8" s="28">
        <f>L8-L9</f>
        <v>180897</v>
      </c>
      <c r="E8" s="33">
        <f>C8/D8</f>
        <v>3.23996528411195</v>
      </c>
      <c r="F8" s="28">
        <v>17</v>
      </c>
      <c r="G8" s="34">
        <f>(C8/C11)^(1/3)</f>
        <v>0.855706410034197</v>
      </c>
      <c r="H8" s="37"/>
      <c r="I8" s="36">
        <f>$A9+7</f>
        <v>43972</v>
      </c>
      <c r="J8" s="32">
        <v>96354</v>
      </c>
      <c r="K8" s="28">
        <f>J5*100</f>
        <v>11603400</v>
      </c>
      <c r="L8" s="28">
        <v>1620897</v>
      </c>
      <c r="M8" s="33">
        <f>K8/L8</f>
        <v>7.15862883329416</v>
      </c>
    </row>
    <row r="9" ht="20.05" customHeight="1">
      <c r="A9" s="20">
        <v>43965</v>
      </c>
      <c r="B9" s="27">
        <f>J9-J10</f>
        <v>10072</v>
      </c>
      <c r="C9" s="28">
        <f>B6*100</f>
        <v>657300</v>
      </c>
      <c r="D9" s="28">
        <f>L9-L10</f>
        <v>147377</v>
      </c>
      <c r="E9" s="33">
        <f>C9/D9</f>
        <v>4.45999036484662</v>
      </c>
      <c r="F9" s="28">
        <v>14</v>
      </c>
      <c r="G9" s="34">
        <f>(C9/C12)^(1/3)</f>
        <v>0.867393117289844</v>
      </c>
      <c r="H9" s="37"/>
      <c r="I9" s="36">
        <v>43965</v>
      </c>
      <c r="J9" s="32">
        <v>87000</v>
      </c>
      <c r="K9" s="28">
        <f>J6*100</f>
        <v>11017300</v>
      </c>
      <c r="L9" s="28">
        <v>1440000</v>
      </c>
      <c r="M9" s="33">
        <f>K9/L9</f>
        <v>7.65090277777778</v>
      </c>
    </row>
    <row r="10" ht="20.05" customHeight="1">
      <c r="A10" s="20">
        <v>43958</v>
      </c>
      <c r="B10" s="27">
        <f>J10-J11</f>
        <v>13072</v>
      </c>
      <c r="C10" s="28">
        <f>B7*100</f>
        <v>724600</v>
      </c>
      <c r="D10" s="28">
        <f>L10-L11</f>
        <v>197600</v>
      </c>
      <c r="E10" s="33">
        <f>C10/D10</f>
        <v>3.667004048583</v>
      </c>
      <c r="F10" s="28">
        <v>10</v>
      </c>
      <c r="G10" s="34">
        <f>(C10/C13)^(1/3)</f>
        <v>0.821458126164389</v>
      </c>
      <c r="H10" s="37"/>
      <c r="I10" s="36">
        <v>43958</v>
      </c>
      <c r="J10" s="32">
        <v>76928</v>
      </c>
      <c r="K10" s="28">
        <f>J7*100</f>
        <v>10360000</v>
      </c>
      <c r="L10" s="28">
        <v>1292623</v>
      </c>
      <c r="M10" s="33">
        <f>K10/L10</f>
        <v>8.01471117255379</v>
      </c>
    </row>
    <row r="11" ht="20.05" customHeight="1">
      <c r="A11" s="20">
        <v>43951</v>
      </c>
      <c r="B11" s="27">
        <f>J11-J12</f>
        <v>13620</v>
      </c>
      <c r="C11" s="28">
        <f>B8*100</f>
        <v>935400</v>
      </c>
      <c r="D11" s="28">
        <f>L11-L12</f>
        <v>208581</v>
      </c>
      <c r="E11" s="33">
        <f>C11/D11</f>
        <v>4.48458872092856</v>
      </c>
      <c r="F11" s="28">
        <v>8</v>
      </c>
      <c r="G11" s="34">
        <f>(C11/C14)^(1/3)</f>
        <v>0.882280646327855</v>
      </c>
      <c r="H11" s="37"/>
      <c r="I11" s="36">
        <v>43951</v>
      </c>
      <c r="J11" s="32">
        <v>63856</v>
      </c>
      <c r="K11" s="28">
        <f>J8*100</f>
        <v>9635400</v>
      </c>
      <c r="L11" s="28">
        <v>1095023</v>
      </c>
      <c r="M11" s="33">
        <f>K11/L11</f>
        <v>8.799267230003389</v>
      </c>
    </row>
    <row r="12" ht="20.05" customHeight="1">
      <c r="A12" s="20">
        <v>43944</v>
      </c>
      <c r="B12" s="27">
        <f>J12-J13</f>
        <v>15619</v>
      </c>
      <c r="C12" s="28">
        <f>B9*100</f>
        <v>1007200</v>
      </c>
      <c r="D12" s="28">
        <f>L12-L13</f>
        <v>246778</v>
      </c>
      <c r="E12" s="33">
        <f>C12/D12</f>
        <v>4.08140109734255</v>
      </c>
      <c r="F12" s="28">
        <v>6</v>
      </c>
      <c r="G12" s="34">
        <f>(C12/C15)^(1/3)</f>
        <v>0.863947788733022</v>
      </c>
      <c r="H12" s="37"/>
      <c r="I12" s="36">
        <v>43944</v>
      </c>
      <c r="J12" s="32">
        <v>50236</v>
      </c>
      <c r="K12" s="28">
        <f>J9*100</f>
        <v>8700000</v>
      </c>
      <c r="L12" s="28">
        <v>886442</v>
      </c>
      <c r="M12" s="33">
        <f>K12/L12</f>
        <v>9.81451691142793</v>
      </c>
    </row>
    <row r="13" ht="20.05" customHeight="1">
      <c r="A13" s="20">
        <v>43937</v>
      </c>
      <c r="B13" s="27">
        <f>J13-J14</f>
        <v>17905</v>
      </c>
      <c r="C13" s="28">
        <f>B10*100</f>
        <v>1307200</v>
      </c>
      <c r="D13" s="28">
        <f>L13-L14</f>
        <v>207532</v>
      </c>
      <c r="E13" s="33">
        <f>C13/D13</f>
        <v>6.29878765684328</v>
      </c>
      <c r="F13" s="28">
        <v>5</v>
      </c>
      <c r="G13" s="34">
        <f>(C13/C16)^(1/3)</f>
        <v>0.90044233315585</v>
      </c>
      <c r="H13" s="37"/>
      <c r="I13" s="36">
        <v>43937</v>
      </c>
      <c r="J13" s="32">
        <v>34617</v>
      </c>
      <c r="K13" s="28">
        <f>J10*100</f>
        <v>7692800</v>
      </c>
      <c r="L13" s="28">
        <v>639664</v>
      </c>
      <c r="M13" s="33">
        <f>K13/L13</f>
        <v>12.0263138147527</v>
      </c>
    </row>
    <row r="14" ht="20.05" customHeight="1">
      <c r="A14" s="20">
        <f>$A13-7</f>
        <v>43930</v>
      </c>
      <c r="B14" s="27">
        <f>J14-J15</f>
        <v>10624</v>
      </c>
      <c r="C14" s="28">
        <f>B11*100</f>
        <v>1362000</v>
      </c>
      <c r="D14" s="28">
        <f>L14-L15</f>
        <v>215411</v>
      </c>
      <c r="E14" s="33">
        <f>C14/D14</f>
        <v>6.3227968859529</v>
      </c>
      <c r="F14" s="28">
        <v>5</v>
      </c>
      <c r="G14" s="34">
        <f>(C14/C17)^(1/3)</f>
        <v>1.08633310680582</v>
      </c>
      <c r="H14" s="37"/>
      <c r="I14" s="36">
        <f>$A13-7</f>
        <v>43930</v>
      </c>
      <c r="J14" s="32">
        <v>16712</v>
      </c>
      <c r="K14" s="28">
        <f>J11*100</f>
        <v>6385600</v>
      </c>
      <c r="L14" s="28">
        <v>432132</v>
      </c>
      <c r="M14" s="33">
        <f>K14/L14</f>
        <v>14.7769662973351</v>
      </c>
    </row>
    <row r="15" ht="20.05" customHeight="1">
      <c r="A15" s="20">
        <f>$A14-7</f>
        <v>43923</v>
      </c>
      <c r="B15" s="27">
        <f>J15-J16</f>
        <v>4792</v>
      </c>
      <c r="C15" s="28">
        <f>B12*100</f>
        <v>1561900</v>
      </c>
      <c r="D15" s="28">
        <f>L15-L16</f>
        <v>147527</v>
      </c>
      <c r="E15" s="33">
        <f>C15/D15</f>
        <v>10.5872145437784</v>
      </c>
      <c r="F15" s="28">
        <v>5</v>
      </c>
      <c r="G15" s="34">
        <f>(C15/C18)^(1/3)</f>
        <v>1.48267331704548</v>
      </c>
      <c r="H15" s="37"/>
      <c r="I15" s="36">
        <f>$A14-7</f>
        <v>43923</v>
      </c>
      <c r="J15" s="32">
        <v>6088</v>
      </c>
      <c r="K15" s="28">
        <f>J12*100</f>
        <v>5023600</v>
      </c>
      <c r="L15" s="28">
        <v>216721</v>
      </c>
      <c r="M15" s="33">
        <f>K15/L15</f>
        <v>23.1800333147226</v>
      </c>
    </row>
    <row r="16" ht="20.05" customHeight="1">
      <c r="A16" s="20">
        <f>$A15-7</f>
        <v>43916</v>
      </c>
      <c r="B16" s="27">
        <f>J16-J17</f>
        <v>1090</v>
      </c>
      <c r="C16" s="28">
        <f>B13*100</f>
        <v>1790500</v>
      </c>
      <c r="D16" s="28">
        <f>L16-L17</f>
        <v>59779</v>
      </c>
      <c r="E16" s="33">
        <f>C16/D16</f>
        <v>29.9519898292042</v>
      </c>
      <c r="F16" s="28">
        <v>7</v>
      </c>
      <c r="G16" s="34">
        <f>(C16/C19)^(1/3)</f>
        <v>2.54204134080383</v>
      </c>
      <c r="H16" s="37"/>
      <c r="I16" s="36">
        <f>$A15-7</f>
        <v>43916</v>
      </c>
      <c r="J16" s="32">
        <v>1296</v>
      </c>
      <c r="K16" s="28">
        <f>J13*100</f>
        <v>3461700</v>
      </c>
      <c r="L16" s="28">
        <v>69194</v>
      </c>
      <c r="M16" s="33">
        <f>K16/L16</f>
        <v>50.028904240252</v>
      </c>
    </row>
    <row r="17" ht="20.05" customHeight="1">
      <c r="A17" s="20">
        <f>$A16-7</f>
        <v>43909</v>
      </c>
      <c r="B17" s="27">
        <f>J17-J18</f>
        <v>165</v>
      </c>
      <c r="C17" s="28">
        <f>B14*100</f>
        <v>1062400</v>
      </c>
      <c r="D17" s="28">
        <f>L17-L18</f>
        <v>8103</v>
      </c>
      <c r="E17" s="33">
        <f>C17/D17</f>
        <v>131.111933851660</v>
      </c>
      <c r="F17" s="28">
        <v>12</v>
      </c>
      <c r="G17" s="34">
        <f>(C17/C20)^(1/3)</f>
        <v>4.00806453796077</v>
      </c>
      <c r="H17" s="37"/>
      <c r="I17" s="36">
        <f>$A16-7</f>
        <v>43909</v>
      </c>
      <c r="J17" s="32">
        <v>206</v>
      </c>
      <c r="K17" s="28">
        <f>J14*100</f>
        <v>1671200</v>
      </c>
      <c r="L17" s="28">
        <v>9415</v>
      </c>
      <c r="M17" s="33">
        <f>K17/L17</f>
        <v>177.503983005842</v>
      </c>
    </row>
    <row r="18" ht="20.05" customHeight="1">
      <c r="A18" s="20">
        <f>$A17-7</f>
        <v>43902</v>
      </c>
      <c r="B18" s="27">
        <f>J18-J19</f>
        <v>29</v>
      </c>
      <c r="C18" s="28">
        <f>B15*100</f>
        <v>479200</v>
      </c>
      <c r="D18" s="28">
        <f>L18-L19</f>
        <v>1153</v>
      </c>
      <c r="E18" s="33">
        <f>C18/D18</f>
        <v>415.611448395490</v>
      </c>
      <c r="F18" s="28"/>
      <c r="G18" s="34">
        <f>(C18/C21)^(1/3)</f>
        <v>5.48747983275193</v>
      </c>
      <c r="H18" s="37"/>
      <c r="I18" s="36">
        <f>$A17-7</f>
        <v>43902</v>
      </c>
      <c r="J18" s="32">
        <v>41</v>
      </c>
      <c r="K18" s="28">
        <f>J15*100</f>
        <v>608800</v>
      </c>
      <c r="L18" s="28">
        <v>1312</v>
      </c>
      <c r="M18" s="33">
        <f>K18/L18</f>
        <v>464.024390243902</v>
      </c>
    </row>
    <row r="19" ht="20.05" customHeight="1">
      <c r="A19" s="20">
        <f>$A18-7</f>
        <v>43895</v>
      </c>
      <c r="B19" s="27">
        <f>J19-J20</f>
        <v>11</v>
      </c>
      <c r="C19" s="28">
        <f>B16*100</f>
        <v>109000</v>
      </c>
      <c r="D19" s="28">
        <f>L19-L20</f>
        <v>100</v>
      </c>
      <c r="E19" s="33">
        <f>C19/D19</f>
        <v>1090</v>
      </c>
      <c r="F19" s="28"/>
      <c r="G19" s="34"/>
      <c r="H19" s="37"/>
      <c r="I19" s="36">
        <f>$A18-7</f>
        <v>43895</v>
      </c>
      <c r="J19" s="32">
        <v>12</v>
      </c>
      <c r="K19" s="28">
        <f>J16*100</f>
        <v>129600</v>
      </c>
      <c r="L19" s="28">
        <v>159</v>
      </c>
      <c r="M19" s="33">
        <f>K19/L19</f>
        <v>815.094339622642</v>
      </c>
    </row>
    <row r="20" ht="20.05" customHeight="1">
      <c r="A20" s="20">
        <f>$A19-7</f>
        <v>43888</v>
      </c>
      <c r="B20" s="27"/>
      <c r="C20" s="28">
        <f>B17*100</f>
        <v>16500</v>
      </c>
      <c r="D20" s="28">
        <f>L20-L21</f>
        <v>44</v>
      </c>
      <c r="E20" s="33">
        <f>C20/D20</f>
        <v>375</v>
      </c>
      <c r="F20" s="28"/>
      <c r="G20" s="34"/>
      <c r="H20" s="37"/>
      <c r="I20" s="36">
        <f>$A19-7</f>
        <v>43888</v>
      </c>
      <c r="J20" s="32">
        <v>1</v>
      </c>
      <c r="K20" s="28">
        <f>J17*100</f>
        <v>20600</v>
      </c>
      <c r="L20" s="28">
        <v>59</v>
      </c>
      <c r="M20" s="33">
        <f>K20/L20</f>
        <v>349.152542372881</v>
      </c>
    </row>
    <row r="21" ht="20.05" customHeight="1">
      <c r="A21" s="20">
        <f>$A20-7</f>
        <v>43881</v>
      </c>
      <c r="B21" s="27"/>
      <c r="C21" s="28">
        <f>B18*100</f>
        <v>2900</v>
      </c>
      <c r="D21" s="28">
        <f>L21-L22</f>
        <v>1</v>
      </c>
      <c r="E21" s="33">
        <f>C21/D21</f>
        <v>2900</v>
      </c>
      <c r="F21" s="28"/>
      <c r="G21" s="34"/>
      <c r="H21" s="37"/>
      <c r="I21" s="36">
        <f>$A20-7</f>
        <v>43881</v>
      </c>
      <c r="J21" s="32"/>
      <c r="K21" s="28">
        <f>J18*100</f>
        <v>4100</v>
      </c>
      <c r="L21" s="28">
        <v>15</v>
      </c>
      <c r="M21" s="33">
        <f>K21/L21</f>
        <v>273.333333333333</v>
      </c>
    </row>
    <row r="22" ht="20.05" customHeight="1">
      <c r="A22" s="20">
        <f>$A21-7</f>
        <v>43874</v>
      </c>
      <c r="B22" s="27"/>
      <c r="C22" s="28">
        <f>B19*100</f>
        <v>1100</v>
      </c>
      <c r="D22" s="28">
        <f>L22-L23</f>
        <v>2</v>
      </c>
      <c r="E22" s="33"/>
      <c r="F22" s="28"/>
      <c r="G22" s="34"/>
      <c r="H22" s="37"/>
      <c r="I22" s="36">
        <f>$A21-7</f>
        <v>43874</v>
      </c>
      <c r="J22" s="32"/>
      <c r="K22" s="28">
        <f>J19*100</f>
        <v>1200</v>
      </c>
      <c r="L22" s="28">
        <v>14</v>
      </c>
      <c r="M22" s="33">
        <f>K22/L22</f>
        <v>85.71428571428569</v>
      </c>
    </row>
    <row r="23" ht="20.05" customHeight="1">
      <c r="A23" s="20">
        <f>$A22-7</f>
        <v>43867</v>
      </c>
      <c r="B23" s="27"/>
      <c r="C23" s="28"/>
      <c r="D23" s="28">
        <f>L23-L24</f>
        <v>7</v>
      </c>
      <c r="E23" s="33"/>
      <c r="F23" s="28"/>
      <c r="G23" s="34"/>
      <c r="H23" s="37"/>
      <c r="I23" s="36">
        <f>$A22-7</f>
        <v>43867</v>
      </c>
      <c r="J23" s="32"/>
      <c r="K23" s="28">
        <f>J20*100</f>
        <v>100</v>
      </c>
      <c r="L23" s="38">
        <v>12</v>
      </c>
      <c r="M23" s="33">
        <f>K23/L23</f>
        <v>8.33333333333333</v>
      </c>
    </row>
    <row r="24" ht="20.05" customHeight="1">
      <c r="A24" s="20">
        <f>$A23-7</f>
        <v>43860</v>
      </c>
      <c r="B24" s="27"/>
      <c r="C24" s="28"/>
      <c r="D24" s="28">
        <f>L24-L25</f>
        <v>4</v>
      </c>
      <c r="E24" s="33"/>
      <c r="F24" s="28"/>
      <c r="G24" s="34"/>
      <c r="H24" s="37"/>
      <c r="I24" s="36">
        <f>$A23-7</f>
        <v>43860</v>
      </c>
      <c r="J24" s="32"/>
      <c r="K24" s="28"/>
      <c r="L24" s="38">
        <v>5</v>
      </c>
      <c r="M24" s="33">
        <f>K24/L24</f>
        <v>0</v>
      </c>
    </row>
    <row r="25" ht="20.05" customHeight="1">
      <c r="A25" s="39"/>
      <c r="B25" s="40"/>
      <c r="C25" s="38"/>
      <c r="D25" s="38"/>
      <c r="E25" s="33"/>
      <c r="F25" s="28"/>
      <c r="G25" s="34"/>
      <c r="H25" s="37"/>
      <c r="I25" s="41"/>
      <c r="J25" s="42"/>
      <c r="K25" s="38"/>
      <c r="L25" s="38">
        <v>1</v>
      </c>
      <c r="M25" s="33">
        <f>K25/L25</f>
        <v>0</v>
      </c>
    </row>
    <row r="26" ht="20.05" customHeight="1">
      <c r="A26" s="39"/>
      <c r="B26" s="43"/>
      <c r="C26" s="38"/>
      <c r="D26" s="38"/>
      <c r="E26" s="44"/>
      <c r="F26" s="38"/>
      <c r="G26" s="45"/>
      <c r="H26" s="46"/>
      <c r="I26" s="47"/>
      <c r="J26" s="48"/>
      <c r="K26" s="38"/>
      <c r="L26" s="38"/>
      <c r="M26" s="44"/>
    </row>
    <row r="27" ht="20.05" customHeight="1">
      <c r="A27" s="39"/>
      <c r="B27" s="49"/>
      <c r="C27" s="38"/>
      <c r="D27" s="38"/>
      <c r="E27" s="44"/>
      <c r="F27" s="38"/>
      <c r="G27" s="45"/>
      <c r="H27" s="46"/>
      <c r="I27" s="50"/>
      <c r="J27" s="48"/>
      <c r="K27" s="38"/>
      <c r="L27" s="38"/>
      <c r="M27" s="44"/>
    </row>
  </sheetData>
  <mergeCells count="1">
    <mergeCell ref="A1:M1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