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chitaishi/Desktop/thm_update_lagrangian/"/>
    </mc:Choice>
  </mc:AlternateContent>
  <xr:revisionPtr revIDLastSave="0" documentId="13_ncr:1_{D61B5C13-EA51-CA46-AFCC-3D92129DF5E6}" xr6:coauthVersionLast="47" xr6:coauthVersionMax="47" xr10:uidLastSave="{00000000-0000-0000-0000-000000000000}"/>
  <bookViews>
    <workbookView xWindow="0" yWindow="500" windowWidth="15500" windowHeight="15800" activeTab="1" xr2:uid="{1C62520D-9D29-B543-8C88-8AB2CD99B8A2}"/>
  </bookViews>
  <sheets>
    <sheet name="M" sheetId="4" r:id="rId1"/>
    <sheet name="TH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5" i="1"/>
  <c r="K8" i="1"/>
  <c r="K9" i="1"/>
  <c r="K10" i="1"/>
  <c r="K11" i="1"/>
  <c r="K12" i="1"/>
  <c r="K13" i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14" i="1"/>
  <c r="K16" i="1" s="1"/>
  <c r="K18" i="1" s="1"/>
  <c r="K20" i="1" s="1"/>
  <c r="K22" i="1" s="1"/>
  <c r="K24" i="1" s="1"/>
  <c r="K26" i="1" s="1"/>
  <c r="K28" i="1" s="1"/>
  <c r="K30" i="1" s="1"/>
  <c r="K32" i="1" s="1"/>
  <c r="K34" i="1" s="1"/>
  <c r="K36" i="1" s="1"/>
  <c r="K38" i="1" s="1"/>
  <c r="K40" i="1" s="1"/>
  <c r="K42" i="1" s="1"/>
  <c r="K44" i="1" s="1"/>
  <c r="K46" i="1" s="1"/>
  <c r="K48" i="1" s="1"/>
  <c r="K50" i="1" s="1"/>
  <c r="K52" i="1" s="1"/>
  <c r="K54" i="1" s="1"/>
  <c r="K56" i="1" s="1"/>
  <c r="K58" i="1" s="1"/>
  <c r="K60" i="1" s="1"/>
  <c r="K7" i="1"/>
  <c r="AG6" i="1" l="1"/>
  <c r="AG7" i="1"/>
  <c r="AG8" i="1"/>
  <c r="AK8" i="1" s="1"/>
  <c r="AG9" i="1"/>
  <c r="AG10" i="1"/>
  <c r="AG11" i="1"/>
  <c r="AG12" i="1"/>
  <c r="AG13" i="1"/>
  <c r="AK13" i="1" s="1"/>
  <c r="AG14" i="1"/>
  <c r="AG15" i="1"/>
  <c r="AG16" i="1"/>
  <c r="AG17" i="1"/>
  <c r="AG18" i="1"/>
  <c r="AG19" i="1"/>
  <c r="AK19" i="1" s="1"/>
  <c r="AG20" i="1"/>
  <c r="AK20" i="1" s="1"/>
  <c r="AG21" i="1"/>
  <c r="AK21" i="1" s="1"/>
  <c r="AG22" i="1"/>
  <c r="AG23" i="1"/>
  <c r="AG24" i="1"/>
  <c r="AG25" i="1"/>
  <c r="AK25" i="1" s="1"/>
  <c r="AG26" i="1"/>
  <c r="AK26" i="1" s="1"/>
  <c r="AG27" i="1"/>
  <c r="AK27" i="1" s="1"/>
  <c r="AG28" i="1"/>
  <c r="AG29" i="1"/>
  <c r="AK29" i="1" s="1"/>
  <c r="AG30" i="1"/>
  <c r="AG31" i="1"/>
  <c r="AG5" i="1"/>
  <c r="AK11" i="1"/>
  <c r="AK5" i="1"/>
  <c r="AK6" i="1"/>
  <c r="AK7" i="1"/>
  <c r="AK10" i="1"/>
  <c r="AK14" i="1"/>
  <c r="AK15" i="1"/>
  <c r="AK16" i="1"/>
  <c r="AK17" i="1"/>
  <c r="AK18" i="1"/>
  <c r="AK22" i="1"/>
  <c r="AK23" i="1"/>
  <c r="AK24" i="1"/>
  <c r="AK30" i="1"/>
  <c r="AK31" i="1"/>
  <c r="O5" i="1"/>
  <c r="AE5" i="1"/>
  <c r="AI5" i="1"/>
  <c r="AJ5" i="1"/>
  <c r="AL5" i="1"/>
  <c r="BU5" i="1"/>
  <c r="CD5" i="1"/>
  <c r="CE5" i="1"/>
  <c r="AJ38" i="1"/>
  <c r="AJ6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AK12" i="1" l="1"/>
  <c r="AK9" i="1"/>
  <c r="AK28" i="1"/>
  <c r="AK35" i="1"/>
  <c r="AI3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BU31" i="1" l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DM15" i="1" l="1"/>
  <c r="DM13" i="1"/>
  <c r="DM12" i="1"/>
  <c r="DM11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E29" i="1" l="1"/>
  <c r="AI29" i="1"/>
  <c r="AE30" i="1"/>
  <c r="AI30" i="1"/>
  <c r="AE31" i="1"/>
  <c r="AI31" i="1"/>
  <c r="J55" i="1"/>
  <c r="J57" i="1" s="1"/>
  <c r="J59" i="1" s="1"/>
  <c r="J56" i="1"/>
  <c r="J58" i="1"/>
  <c r="J60" i="1"/>
  <c r="AE14" i="1" l="1"/>
  <c r="AI14" i="1"/>
  <c r="AE15" i="1"/>
  <c r="AI15" i="1"/>
  <c r="AE16" i="1"/>
  <c r="AI16" i="1"/>
  <c r="AE17" i="1"/>
  <c r="AI17" i="1"/>
  <c r="AE18" i="1"/>
  <c r="AI18" i="1"/>
  <c r="AE19" i="1"/>
  <c r="AI19" i="1"/>
  <c r="AE20" i="1"/>
  <c r="AI20" i="1"/>
  <c r="AE21" i="1"/>
  <c r="AI21" i="1"/>
  <c r="AE22" i="1"/>
  <c r="AI22" i="1"/>
  <c r="AE23" i="1"/>
  <c r="AI23" i="1"/>
  <c r="AE24" i="1"/>
  <c r="AI24" i="1"/>
  <c r="AE25" i="1"/>
  <c r="AI25" i="1"/>
  <c r="AE26" i="1"/>
  <c r="AI26" i="1"/>
  <c r="AE27" i="1"/>
  <c r="AI27" i="1"/>
  <c r="AE28" i="1"/>
  <c r="AI28" i="1"/>
  <c r="AI13" i="1"/>
  <c r="AE13" i="1"/>
  <c r="AI12" i="1"/>
  <c r="AE12" i="1"/>
  <c r="AI11" i="1"/>
  <c r="AE11" i="1"/>
  <c r="AI10" i="1"/>
  <c r="AE10" i="1"/>
  <c r="AI9" i="1"/>
  <c r="AE9" i="1"/>
  <c r="AI7" i="1"/>
  <c r="AE7" i="1"/>
  <c r="AI8" i="1"/>
  <c r="AE8" i="1"/>
  <c r="AI6" i="1"/>
  <c r="AE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J53" i="1"/>
  <c r="J54" i="1"/>
  <c r="J47" i="1"/>
  <c r="J48" i="1"/>
  <c r="J49" i="1"/>
  <c r="J50" i="1"/>
  <c r="J51" i="1"/>
  <c r="J52" i="1"/>
  <c r="J45" i="1"/>
  <c r="J46" i="1"/>
  <c r="J33" i="1"/>
  <c r="J35" i="1" s="1"/>
  <c r="J37" i="1" s="1"/>
  <c r="J39" i="1" s="1"/>
  <c r="J41" i="1" s="1"/>
  <c r="J43" i="1" s="1"/>
  <c r="J34" i="1"/>
  <c r="J36" i="1"/>
  <c r="J38" i="1"/>
  <c r="J40" i="1"/>
  <c r="J42" i="1" s="1"/>
  <c r="J44" i="1" s="1"/>
  <c r="J22" i="1"/>
  <c r="J24" i="1" s="1"/>
  <c r="J26" i="1" s="1"/>
  <c r="J28" i="1" s="1"/>
  <c r="J30" i="1" s="1"/>
  <c r="J32" i="1" s="1"/>
  <c r="J23" i="1"/>
  <c r="J25" i="1"/>
  <c r="J27" i="1"/>
  <c r="J29" i="1"/>
  <c r="J31" i="1" s="1"/>
  <c r="J9" i="1"/>
  <c r="J11" i="1" s="1"/>
  <c r="J13" i="1" s="1"/>
  <c r="J15" i="1" s="1"/>
  <c r="J17" i="1" s="1"/>
  <c r="J19" i="1" s="1"/>
  <c r="J21" i="1" s="1"/>
  <c r="J10" i="1"/>
  <c r="J12" i="1"/>
  <c r="J14" i="1" s="1"/>
  <c r="J16" i="1" s="1"/>
  <c r="J18" i="1" s="1"/>
  <c r="J20" i="1" s="1"/>
  <c r="J8" i="1"/>
  <c r="J7" i="1"/>
  <c r="M440" i="1"/>
  <c r="C8" i="4" l="1"/>
  <c r="BT35" i="4"/>
  <c r="AA5" i="4" l="1"/>
  <c r="E20" i="4"/>
  <c r="BL5" i="4"/>
  <c r="F11" i="4"/>
  <c r="F7" i="4"/>
  <c r="F6" i="4" s="1"/>
  <c r="Y5" i="4"/>
  <c r="Z5" i="4" s="1"/>
  <c r="X5" i="4"/>
  <c r="W5" i="4"/>
  <c r="N5" i="4"/>
  <c r="M5" i="4"/>
  <c r="F5" i="4"/>
  <c r="F10" i="4" s="1"/>
  <c r="C5" i="4"/>
  <c r="L221" i="1" l="1"/>
</calcChain>
</file>

<file path=xl/sharedStrings.xml><?xml version="1.0" encoding="utf-8"?>
<sst xmlns="http://schemas.openxmlformats.org/spreadsheetml/2006/main" count="313" uniqueCount="105">
  <si>
    <t>node no.</t>
    <phoneticPr fontId="1"/>
  </si>
  <si>
    <t>x[m]</t>
    <phoneticPr fontId="1"/>
  </si>
  <si>
    <t>y[m]</t>
    <phoneticPr fontId="1"/>
  </si>
  <si>
    <t>Element no.</t>
    <phoneticPr fontId="1"/>
  </si>
  <si>
    <t>Act. Deact. Flag</t>
    <phoneticPr fontId="1"/>
  </si>
  <si>
    <t>Conn.</t>
    <phoneticPr fontId="1"/>
  </si>
  <si>
    <t>γt[kN/m3]</t>
    <phoneticPr fontId="1"/>
  </si>
  <si>
    <t>E[kPa]</t>
    <phoneticPr fontId="1"/>
  </si>
  <si>
    <t>Poisson</t>
    <phoneticPr fontId="1"/>
  </si>
  <si>
    <t>M</t>
    <phoneticPr fontId="1"/>
  </si>
  <si>
    <t>Integer</t>
    <phoneticPr fontId="1"/>
  </si>
  <si>
    <t>Float</t>
    <phoneticPr fontId="1"/>
  </si>
  <si>
    <t>NodesFile</t>
    <phoneticPr fontId="1"/>
  </si>
  <si>
    <t>ElementFile</t>
    <phoneticPr fontId="1"/>
  </si>
  <si>
    <t>Setting File</t>
    <phoneticPr fontId="1"/>
  </si>
  <si>
    <t>Residual tolerance</t>
    <phoneticPr fontId="1"/>
  </si>
  <si>
    <t>Max. interation No.</t>
    <phoneticPr fontId="1"/>
  </si>
  <si>
    <t>ConstantsFile</t>
    <phoneticPr fontId="1"/>
  </si>
  <si>
    <t>Poisson of air</t>
    <phoneticPr fontId="1"/>
  </si>
  <si>
    <t>vacant</t>
    <phoneticPr fontId="1"/>
  </si>
  <si>
    <t>Output: stress</t>
    <phoneticPr fontId="1"/>
  </si>
  <si>
    <t>Output: strain</t>
    <phoneticPr fontId="1"/>
  </si>
  <si>
    <t>Output: disp. (1: outpur, 0: do not output)</t>
    <phoneticPr fontId="1"/>
  </si>
  <si>
    <t>Output</t>
    <phoneticPr fontId="1"/>
  </si>
  <si>
    <t xml:space="preserve">Covergence cal. </t>
    <phoneticPr fontId="1"/>
  </si>
  <si>
    <t>py0</t>
    <phoneticPr fontId="1"/>
  </si>
  <si>
    <t>dεdt ref</t>
    <phoneticPr fontId="1"/>
  </si>
  <si>
    <t>T ref</t>
    <phoneticPr fontId="1"/>
  </si>
  <si>
    <t>Anchor values</t>
    <phoneticPr fontId="1"/>
  </si>
  <si>
    <t>Time marching factor: θ</t>
    <phoneticPr fontId="1"/>
  </si>
  <si>
    <t>Hydro Const. model</t>
    <phoneticPr fontId="1"/>
  </si>
  <si>
    <t>Thermo const. model</t>
    <phoneticPr fontId="1"/>
  </si>
  <si>
    <t>1: Non-ghost, 0: Ghost</t>
    <phoneticPr fontId="1"/>
  </si>
  <si>
    <t>Mech. Material parameters</t>
    <phoneticPr fontId="1"/>
  </si>
  <si>
    <t>γt of air [kN/m3]</t>
    <phoneticPr fontId="1"/>
  </si>
  <si>
    <t>E of air[kPa]</t>
    <phoneticPr fontId="1"/>
  </si>
  <si>
    <t>kH [m/sec] for air: Hydraulic conductivity</t>
    <phoneticPr fontId="1"/>
  </si>
  <si>
    <t>kT [W/(m·K)] for air: Thermal conductivity</t>
    <phoneticPr fontId="1"/>
  </si>
  <si>
    <t>g[m/sec2]</t>
    <phoneticPr fontId="1"/>
  </si>
  <si>
    <t>γw[kN/m3]</t>
    <phoneticPr fontId="1"/>
  </si>
  <si>
    <t>Ghost: HとTでは求解の必要ない
拘束条件的に全ゴーストエレメントの解に境界値を与えれば良い(u=0, T=Tbound),
Mは変形させる必要ありだが・・・以下の定数でうまくいくか</t>
    <rPh sb="12" eb="13">
      <t>モトメ</t>
    </rPh>
    <rPh sb="13" eb="14">
      <t xml:space="preserve">カイ </t>
    </rPh>
    <rPh sb="15" eb="17">
      <t>ヒツヨウ</t>
    </rPh>
    <rPh sb="20" eb="25">
      <t>コウソクジ</t>
    </rPh>
    <rPh sb="26" eb="27">
      <t xml:space="preserve">ゼン </t>
    </rPh>
    <rPh sb="37" eb="38">
      <t xml:space="preserve">カイニ </t>
    </rPh>
    <rPh sb="39" eb="42">
      <t>キョウカイティ</t>
    </rPh>
    <rPh sb="43" eb="44">
      <t>アタエレバイ</t>
    </rPh>
    <rPh sb="68" eb="70">
      <t>ヘンケイ</t>
    </rPh>
    <rPh sb="82" eb="84">
      <t>イカノテイス</t>
    </rPh>
    <phoneticPr fontId="1"/>
  </si>
  <si>
    <t>λε</t>
    <phoneticPr fontId="1"/>
  </si>
  <si>
    <t>κε</t>
    <phoneticPr fontId="1"/>
  </si>
  <si>
    <t>λαε</t>
    <phoneticPr fontId="1"/>
  </si>
  <si>
    <t>Cβε</t>
    <phoneticPr fontId="1"/>
  </si>
  <si>
    <t>粘性係数は温度の関数なので読み込みが面倒
内部にそのまま組み込む</t>
    <rPh sb="0" eb="4">
      <t>ネンセイ</t>
    </rPh>
    <rPh sb="5" eb="7">
      <t>オンド</t>
    </rPh>
    <rPh sb="13" eb="14">
      <t>ヨミ</t>
    </rPh>
    <rPh sb="21" eb="23">
      <t>ナイブ</t>
    </rPh>
    <phoneticPr fontId="1"/>
  </si>
  <si>
    <t>Cv[kJ/(m3·K)] for air: Volumetric specific heat</t>
    <phoneticPr fontId="1"/>
  </si>
  <si>
    <t>Mech. Const. model</t>
    <phoneticPr fontId="1"/>
  </si>
  <si>
    <t>u</t>
    <phoneticPr fontId="1"/>
  </si>
  <si>
    <t>Time marching factor: θt</t>
    <phoneticPr fontId="1"/>
  </si>
  <si>
    <t>Residual tolerance_Newton Raphson</t>
    <phoneticPr fontId="1"/>
  </si>
  <si>
    <t>0: Linear elastic,
1: Isotropic hardening model LC,
2: Isotach LC
3. Isothermal isotach LC w/ T.I.D.C
4. Isothermal isotach. LC w/ T.D.C</t>
    <phoneticPr fontId="1"/>
  </si>
  <si>
    <t>Max. interation</t>
    <phoneticPr fontId="1"/>
  </si>
  <si>
    <t>Residual tolerance Yileding</t>
    <phoneticPr fontId="1"/>
  </si>
  <si>
    <t>cT</t>
    <phoneticPr fontId="1"/>
  </si>
  <si>
    <t>Initial elasticity: E[kPa]</t>
    <phoneticPr fontId="1"/>
  </si>
  <si>
    <t>Initial elasticity: Poisson</t>
    <phoneticPr fontId="1"/>
  </si>
  <si>
    <t>Mech Anchor values</t>
    <phoneticPr fontId="1"/>
  </si>
  <si>
    <t>Hydro Mat_param</t>
    <phoneticPr fontId="1"/>
  </si>
  <si>
    <t>kxx0 (T_ref)[m/sec]</t>
    <phoneticPr fontId="1"/>
  </si>
  <si>
    <t>kzz0 (T_ref)[m/sec]</t>
    <phoneticPr fontId="1"/>
  </si>
  <si>
    <t>Yield tolerance</t>
    <phoneticPr fontId="1"/>
  </si>
  <si>
    <t>Initial young's moduls</t>
    <phoneticPr fontId="1"/>
  </si>
  <si>
    <t>Initial poisson's ratio</t>
    <phoneticPr fontId="1"/>
  </si>
  <si>
    <t>Cal. Parameters</t>
    <phoneticPr fontId="1"/>
  </si>
  <si>
    <t>Consider the self weight of pore fluid: 1: yes, 0: no.</t>
    <phoneticPr fontId="1"/>
  </si>
  <si>
    <t>0: Linear elastic,
1: Isotropic hardening model MCC,
2: Isotach MCC
3. Isothermal isotach MCC w/ T.I.D.C
4. Isothermal isotach. MCC w/ T.D.C</t>
    <phoneticPr fontId="1"/>
  </si>
  <si>
    <t>Common material parameter</t>
    <phoneticPr fontId="1"/>
  </si>
  <si>
    <t>Dendity of soil particle [kg / m3]</t>
    <phoneticPr fontId="1"/>
  </si>
  <si>
    <t>Thermo Mat param</t>
    <phoneticPr fontId="1"/>
  </si>
  <si>
    <t>kTxx_s [W/(m·K)]</t>
    <phoneticPr fontId="1"/>
  </si>
  <si>
    <t>kTzz_s [W/(m·K)]</t>
    <phoneticPr fontId="1"/>
  </si>
  <si>
    <r>
      <rPr>
        <i/>
        <sz val="12"/>
        <color theme="1"/>
        <rFont val="Times New Roman"/>
        <family val="1"/>
      </rPr>
      <t>kTw</t>
    </r>
    <r>
      <rPr>
        <sz val="12"/>
        <color theme="1"/>
        <rFont val="Times New Roman"/>
        <family val="1"/>
      </rPr>
      <t xml:space="preserve"> unfr [W/(m·K)]: Thermal conductivity of unfrozen water</t>
    </r>
    <phoneticPr fontId="1"/>
  </si>
  <si>
    <r>
      <rPr>
        <i/>
        <sz val="12"/>
        <color theme="1"/>
        <rFont val="Times New Roman"/>
        <family val="1"/>
      </rPr>
      <t>kTw</t>
    </r>
    <r>
      <rPr>
        <sz val="12"/>
        <color theme="1"/>
        <rFont val="Times New Roman"/>
        <family val="1"/>
      </rPr>
      <t xml:space="preserve"> fr [W/(m·K)]: Thermal conductivity of frozen water</t>
    </r>
    <phoneticPr fontId="1"/>
  </si>
  <si>
    <t>ρt of air [kN/m3]</t>
    <phoneticPr fontId="1"/>
  </si>
  <si>
    <t>k [m/sec] for air: Hydraulic conductivity</t>
    <phoneticPr fontId="1"/>
  </si>
  <si>
    <t>kTxx[W/(m·K)]</t>
    <phoneticPr fontId="1"/>
  </si>
  <si>
    <t>kTzz [W/(m·K)]</t>
    <phoneticPr fontId="1"/>
  </si>
  <si>
    <t>0: 1phase,
1: average model</t>
    <phoneticPr fontId="1"/>
  </si>
  <si>
    <t>Consider the latent heat of water: 1: yes, 0: no.</t>
    <phoneticPr fontId="1"/>
  </si>
  <si>
    <t>Tunfr[degC]</t>
    <phoneticPr fontId="1"/>
  </si>
  <si>
    <t>Tfr[degC]</t>
    <phoneticPr fontId="1"/>
  </si>
  <si>
    <t>ρunfr[kg/m3]</t>
    <phoneticPr fontId="1"/>
  </si>
  <si>
    <t>ρfr[kg/m4]</t>
    <phoneticPr fontId="1"/>
  </si>
  <si>
    <t>cs[kJ/kg/K]</t>
    <phoneticPr fontId="1"/>
  </si>
  <si>
    <t>cv[kJ/m3/K]</t>
    <phoneticPr fontId="1"/>
  </si>
  <si>
    <r>
      <rPr>
        <i/>
        <sz val="12"/>
        <color theme="1"/>
        <rFont val="Times New Roman"/>
        <family val="1"/>
      </rPr>
      <t>cw</t>
    </r>
    <r>
      <rPr>
        <sz val="12"/>
        <color theme="1"/>
        <rFont val="Times New Roman"/>
        <family val="1"/>
      </rPr>
      <t xml:space="preserve"> unfr [kJ/(kg·K)]: Specific heat of unfrozen water</t>
    </r>
    <phoneticPr fontId="1"/>
  </si>
  <si>
    <r>
      <rPr>
        <i/>
        <sz val="12"/>
        <color theme="1"/>
        <rFont val="Times New Roman"/>
        <family val="1"/>
      </rPr>
      <t>cw</t>
    </r>
    <r>
      <rPr>
        <sz val="12"/>
        <color theme="1"/>
        <rFont val="Times New Roman"/>
        <family val="1"/>
      </rPr>
      <t xml:space="preserve"> fr [kJ/(kg·K)]: Specific heat of frozen water</t>
    </r>
    <phoneticPr fontId="1"/>
  </si>
  <si>
    <t>Lw [kJ/kg] : latent heat of water</t>
    <phoneticPr fontId="1"/>
  </si>
  <si>
    <t>1: Non-ghost, 0: Ghost
0 is not available</t>
    <phoneticPr fontId="1"/>
  </si>
  <si>
    <t>a</t>
    <phoneticPr fontId="1"/>
  </si>
  <si>
    <t>Ck_xx</t>
    <phoneticPr fontId="1"/>
  </si>
  <si>
    <t>Ck_zz</t>
    <phoneticPr fontId="1"/>
  </si>
  <si>
    <t>0: Linear,
1: Void ratio Dep.,
2: Void ratio and Temp. Dep.</t>
    <phoneticPr fontId="1"/>
  </si>
  <si>
    <t>pN</t>
    <phoneticPr fontId="1"/>
  </si>
  <si>
    <t>p</t>
    <phoneticPr fontId="1"/>
  </si>
  <si>
    <t>q</t>
    <phoneticPr fontId="1"/>
  </si>
  <si>
    <t>eta</t>
    <phoneticPr fontId="1"/>
  </si>
  <si>
    <t>piso</t>
    <phoneticPr fontId="1"/>
  </si>
  <si>
    <t>Nref</t>
    <phoneticPr fontId="1"/>
  </si>
  <si>
    <t>(Anchor) void ratio</t>
    <phoneticPr fontId="1"/>
  </si>
  <si>
    <t>Cc*</t>
    <phoneticPr fontId="1"/>
  </si>
  <si>
    <t>Cs*</t>
    <phoneticPr fontId="1"/>
  </si>
  <si>
    <t>Ca*</t>
    <phoneticPr fontId="1"/>
  </si>
  <si>
    <t>Cβ*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</si>
</sst>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0"/>
    <numFmt numFmtId="178" formatCode="0.E+00"/>
    <numFmt numFmtId="179" formatCode="0.0"/>
    <numFmt numFmtId="180" formatCode="0.0000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  <charset val="16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178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179" fontId="2" fillId="0" borderId="0" xfId="0" applyNumberFormat="1" applyFont="1">
      <alignment vertical="center"/>
    </xf>
    <xf numFmtId="3" fontId="2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3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0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9" fontId="2" fillId="3" borderId="0" xfId="0" applyNumberFormat="1" applyFont="1" applyFill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M!$I$5:$I$20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M!$J$5:$J$20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F-5045-A5B9-75BE29FE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90144"/>
        <c:axId val="1383857792"/>
      </c:scatterChart>
      <c:valAx>
        <c:axId val="2561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857792"/>
        <c:crosses val="autoZero"/>
        <c:crossBetween val="midCat"/>
      </c:valAx>
      <c:valAx>
        <c:axId val="1383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61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237292997749885"/>
          <c:y val="1.4803673564621629E-2"/>
          <c:w val="0.50252161429418496"/>
          <c:h val="0.915623334708145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THM!$J$5:$J$62</c:f>
              <c:numCache>
                <c:formatCode>0.0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</c:numCache>
            </c:numRef>
          </c:xVal>
          <c:yVal>
            <c:numRef>
              <c:f>THM!$K$5:$K$62</c:f>
              <c:numCache>
                <c:formatCode>0.00000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8.4444444444444443E-4</c:v>
                </c:pt>
                <c:pt idx="3">
                  <c:v>8.4444444444444443E-4</c:v>
                </c:pt>
                <c:pt idx="4">
                  <c:v>1.6888888888888889E-3</c:v>
                </c:pt>
                <c:pt idx="5">
                  <c:v>1.6888888888888889E-3</c:v>
                </c:pt>
                <c:pt idx="6">
                  <c:v>2.5333333333333332E-3</c:v>
                </c:pt>
                <c:pt idx="7">
                  <c:v>2.5333333333333332E-3</c:v>
                </c:pt>
                <c:pt idx="8">
                  <c:v>3.3777777777777777E-3</c:v>
                </c:pt>
                <c:pt idx="9">
                  <c:v>3.3777777777777777E-3</c:v>
                </c:pt>
                <c:pt idx="10">
                  <c:v>4.2222222222222218E-3</c:v>
                </c:pt>
                <c:pt idx="11">
                  <c:v>4.2222222222222218E-3</c:v>
                </c:pt>
                <c:pt idx="12">
                  <c:v>5.0666666666666664E-3</c:v>
                </c:pt>
                <c:pt idx="13">
                  <c:v>5.0666666666666664E-3</c:v>
                </c:pt>
                <c:pt idx="14">
                  <c:v>5.9111111111111109E-3</c:v>
                </c:pt>
                <c:pt idx="15">
                  <c:v>5.9111111111111109E-3</c:v>
                </c:pt>
                <c:pt idx="16">
                  <c:v>6.7555555555555554E-3</c:v>
                </c:pt>
                <c:pt idx="17">
                  <c:v>6.7555555555555554E-3</c:v>
                </c:pt>
                <c:pt idx="18">
                  <c:v>7.6E-3</c:v>
                </c:pt>
                <c:pt idx="19">
                  <c:v>7.6E-3</c:v>
                </c:pt>
                <c:pt idx="20">
                  <c:v>8.4444444444444437E-3</c:v>
                </c:pt>
                <c:pt idx="21">
                  <c:v>8.4444444444444437E-3</c:v>
                </c:pt>
                <c:pt idx="22">
                  <c:v>9.2888888888888882E-3</c:v>
                </c:pt>
                <c:pt idx="23">
                  <c:v>9.2888888888888882E-3</c:v>
                </c:pt>
                <c:pt idx="24">
                  <c:v>1.0133333333333333E-2</c:v>
                </c:pt>
                <c:pt idx="25">
                  <c:v>1.0133333333333333E-2</c:v>
                </c:pt>
                <c:pt idx="26">
                  <c:v>1.0977777777777777E-2</c:v>
                </c:pt>
                <c:pt idx="27">
                  <c:v>1.0977777777777777E-2</c:v>
                </c:pt>
                <c:pt idx="28">
                  <c:v>1.1822222222222222E-2</c:v>
                </c:pt>
                <c:pt idx="29">
                  <c:v>1.1822222222222222E-2</c:v>
                </c:pt>
                <c:pt idx="30">
                  <c:v>1.2666666666666666E-2</c:v>
                </c:pt>
                <c:pt idx="31">
                  <c:v>1.2666666666666666E-2</c:v>
                </c:pt>
                <c:pt idx="32">
                  <c:v>1.3511111111111111E-2</c:v>
                </c:pt>
                <c:pt idx="33">
                  <c:v>1.3511111111111111E-2</c:v>
                </c:pt>
                <c:pt idx="34">
                  <c:v>1.4355555555555555E-2</c:v>
                </c:pt>
                <c:pt idx="35">
                  <c:v>1.4355555555555555E-2</c:v>
                </c:pt>
                <c:pt idx="36">
                  <c:v>1.52E-2</c:v>
                </c:pt>
                <c:pt idx="37">
                  <c:v>1.52E-2</c:v>
                </c:pt>
                <c:pt idx="38">
                  <c:v>1.6044444444444445E-2</c:v>
                </c:pt>
                <c:pt idx="39">
                  <c:v>1.6044444444444445E-2</c:v>
                </c:pt>
                <c:pt idx="40">
                  <c:v>1.6888888888888887E-2</c:v>
                </c:pt>
                <c:pt idx="41">
                  <c:v>1.6888888888888887E-2</c:v>
                </c:pt>
                <c:pt idx="42">
                  <c:v>1.773333333333333E-2</c:v>
                </c:pt>
                <c:pt idx="43">
                  <c:v>1.773333333333333E-2</c:v>
                </c:pt>
                <c:pt idx="44">
                  <c:v>1.8577777777777773E-2</c:v>
                </c:pt>
                <c:pt idx="45">
                  <c:v>1.8577777777777773E-2</c:v>
                </c:pt>
                <c:pt idx="46">
                  <c:v>1.9422222222222216E-2</c:v>
                </c:pt>
                <c:pt idx="47">
                  <c:v>1.9422222222222216E-2</c:v>
                </c:pt>
                <c:pt idx="48">
                  <c:v>2.0266666666666659E-2</c:v>
                </c:pt>
                <c:pt idx="49">
                  <c:v>2.0266666666666659E-2</c:v>
                </c:pt>
                <c:pt idx="50">
                  <c:v>2.1111111111111101E-2</c:v>
                </c:pt>
                <c:pt idx="51">
                  <c:v>2.1111111111111101E-2</c:v>
                </c:pt>
                <c:pt idx="52">
                  <c:v>2.1955555555555544E-2</c:v>
                </c:pt>
                <c:pt idx="53">
                  <c:v>2.1955555555555544E-2</c:v>
                </c:pt>
                <c:pt idx="54">
                  <c:v>2.2799999999999987E-2</c:v>
                </c:pt>
                <c:pt idx="55">
                  <c:v>2.2799999999999987E-2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3-EE49-9131-C2EB91D1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99615"/>
        <c:axId val="2064609599"/>
      </c:scatterChart>
      <c:valAx>
        <c:axId val="206459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609599"/>
        <c:crosses val="autoZero"/>
        <c:crossBetween val="midCat"/>
      </c:valAx>
      <c:valAx>
        <c:axId val="20646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59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867946</xdr:colOff>
      <xdr:row>22</xdr:row>
      <xdr:rowOff>130008</xdr:rowOff>
    </xdr:from>
    <xdr:to>
      <xdr:col>25</xdr:col>
      <xdr:colOff>186267</xdr:colOff>
      <xdr:row>40</xdr:row>
      <xdr:rowOff>72858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D84412-250B-FA42-93EF-5379E655B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1343496</xdr:colOff>
      <xdr:row>33</xdr:row>
      <xdr:rowOff>114626</xdr:rowOff>
    </xdr:from>
    <xdr:to>
      <xdr:col>6</xdr:col>
      <xdr:colOff>618710</xdr:colOff>
      <xdr:row>68</xdr:row>
      <xdr:rowOff>208694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6B95D89-C999-E94D-8BCA-8F242234D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0305" y="9923349"/>
          <a:ext cx="4490320" cy="7660025"/>
        </a:xfrm>
        <a:prstGeom prst="rect">
          <a:avLst/>
        </a:prstGeom>
      </xdr:spPr>
    </xdr:pic>
    <xdr:clientData/>
  </xdr:twoCellAnchor>
  <xdr:twoCellAnchor editAs="oneCell">
    <xdr:from>
      <xdr:col>1</xdr:col>
      <xdr:colOff>2794891</xdr:colOff>
      <xdr:row>56</xdr:row>
      <xdr:rowOff>111403</xdr:rowOff>
    </xdr:from>
    <xdr:to>
      <xdr:col>5</xdr:col>
      <xdr:colOff>414218</xdr:colOff>
      <xdr:row>63</xdr:row>
      <xdr:rowOff>2173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EEEA58C-8582-3484-5B0B-2736AE109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2691" y="14462403"/>
          <a:ext cx="7835116" cy="1313170"/>
        </a:xfrm>
        <a:prstGeom prst="rect">
          <a:avLst/>
        </a:prstGeom>
      </xdr:spPr>
    </xdr:pic>
    <xdr:clientData/>
  </xdr:twoCellAnchor>
  <xdr:twoCellAnchor>
    <xdr:from>
      <xdr:col>15</xdr:col>
      <xdr:colOff>138210</xdr:colOff>
      <xdr:row>4</xdr:row>
      <xdr:rowOff>117257</xdr:rowOff>
    </xdr:from>
    <xdr:to>
      <xdr:col>18</xdr:col>
      <xdr:colOff>636717</xdr:colOff>
      <xdr:row>29</xdr:row>
      <xdr:rowOff>209593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87335E8-B758-244E-8531-3144E666A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291A-1817-2A4E-95FA-E41033AAF42D}">
  <dimension ref="A1:BT44"/>
  <sheetViews>
    <sheetView zoomScale="58" zoomScaleNormal="39" workbookViewId="0">
      <selection activeCell="L5" sqref="L5:BT5"/>
    </sheetView>
  </sheetViews>
  <sheetFormatPr baseColWidth="10" defaultRowHeight="16"/>
  <cols>
    <col min="1" max="1" width="16.140625" style="1" bestFit="1" customWidth="1"/>
    <col min="2" max="2" width="36" style="1" bestFit="1" customWidth="1"/>
    <col min="3" max="4" width="10.7109375" style="1"/>
    <col min="5" max="5" width="42.140625" style="1" bestFit="1" customWidth="1"/>
    <col min="6" max="7" width="10.7109375" style="1"/>
    <col min="8" max="8" width="7.7109375" style="1" bestFit="1" customWidth="1"/>
    <col min="9" max="10" width="5.140625" style="1" bestFit="1" customWidth="1"/>
    <col min="11" max="11" width="10.7109375" style="1"/>
    <col min="12" max="12" width="10" style="1" bestFit="1" customWidth="1"/>
    <col min="13" max="16" width="4.28515625" style="1" bestFit="1" customWidth="1"/>
    <col min="17" max="17" width="18.140625" style="1" bestFit="1" customWidth="1"/>
    <col min="18" max="18" width="28.42578125" style="1" bestFit="1" customWidth="1"/>
    <col min="19" max="19" width="15.28515625" style="1" bestFit="1" customWidth="1"/>
    <col min="20" max="20" width="7.5703125" style="1" bestFit="1" customWidth="1"/>
    <col min="21" max="21" width="9.28515625" style="1" bestFit="1" customWidth="1"/>
    <col min="22" max="22" width="7.140625" style="1" bestFit="1" customWidth="1"/>
    <col min="23" max="23" width="9" style="1" bestFit="1" customWidth="1"/>
    <col min="24" max="24" width="5.42578125" style="1" bestFit="1" customWidth="1"/>
    <col min="25" max="26" width="7.42578125" style="1" bestFit="1" customWidth="1"/>
    <col min="27" max="27" width="7.5703125" style="1" bestFit="1" customWidth="1"/>
    <col min="28" max="28" width="7.7109375" style="1" bestFit="1" customWidth="1"/>
    <col min="29" max="29" width="7" style="1" customWidth="1"/>
    <col min="30" max="30" width="7" style="1" bestFit="1" customWidth="1"/>
    <col min="31" max="31" width="12" style="1" bestFit="1" customWidth="1"/>
    <col min="32" max="34" width="7" style="1" bestFit="1" customWidth="1"/>
    <col min="35" max="35" width="6.28515625" style="1" customWidth="1"/>
    <col min="36" max="37" width="7" style="1" bestFit="1" customWidth="1"/>
    <col min="38" max="38" width="7" style="1" customWidth="1"/>
    <col min="39" max="39" width="7" style="1" bestFit="1" customWidth="1"/>
    <col min="40" max="47" width="7.5703125" style="1" bestFit="1" customWidth="1"/>
    <col min="48" max="49" width="7.5703125" style="1" customWidth="1"/>
    <col min="50" max="59" width="7.5703125" style="1" bestFit="1" customWidth="1"/>
    <col min="60" max="60" width="7.5703125" style="1" customWidth="1"/>
    <col min="61" max="61" width="7.5703125" style="1" bestFit="1" customWidth="1"/>
    <col min="62" max="62" width="14.140625" style="1" bestFit="1" customWidth="1"/>
    <col min="63" max="65" width="10.7109375" style="1"/>
    <col min="66" max="71" width="7.5703125" style="1" bestFit="1" customWidth="1"/>
    <col min="72" max="16384" width="10.7109375" style="1"/>
  </cols>
  <sheetData>
    <row r="1" spans="1:72" ht="20" customHeight="1">
      <c r="A1" s="19" t="s">
        <v>14</v>
      </c>
      <c r="B1" s="19"/>
      <c r="C1" s="19"/>
      <c r="D1" s="2"/>
      <c r="E1" s="19" t="s">
        <v>17</v>
      </c>
      <c r="F1" s="19"/>
      <c r="H1" s="19" t="s">
        <v>12</v>
      </c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2"/>
      <c r="AD1" s="2"/>
      <c r="AE1" s="2"/>
      <c r="AF1" s="2"/>
      <c r="AG1" s="2"/>
    </row>
    <row r="2" spans="1:72" ht="85">
      <c r="E2" s="6" t="s">
        <v>40</v>
      </c>
      <c r="H2" s="1" t="s">
        <v>10</v>
      </c>
      <c r="I2" s="19" t="s">
        <v>11</v>
      </c>
      <c r="J2" s="19"/>
      <c r="L2" s="19" t="s">
        <v>10</v>
      </c>
      <c r="M2" s="19"/>
      <c r="N2" s="19"/>
      <c r="O2" s="19"/>
      <c r="P2" s="19"/>
      <c r="Q2" s="19"/>
      <c r="R2" s="19"/>
    </row>
    <row r="3" spans="1:72" ht="85">
      <c r="Q3" s="1" t="s">
        <v>32</v>
      </c>
      <c r="R3" s="6" t="s">
        <v>66</v>
      </c>
      <c r="S3" s="19" t="s">
        <v>33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K3" s="1" t="s">
        <v>28</v>
      </c>
    </row>
    <row r="4" spans="1:72">
      <c r="H4" s="1" t="s">
        <v>0</v>
      </c>
      <c r="I4" s="1" t="s">
        <v>1</v>
      </c>
      <c r="J4" s="1" t="s">
        <v>2</v>
      </c>
      <c r="L4" s="1" t="s">
        <v>3</v>
      </c>
      <c r="M4" s="19" t="s">
        <v>5</v>
      </c>
      <c r="N4" s="19"/>
      <c r="O4" s="19"/>
      <c r="P4" s="19"/>
      <c r="Q4" s="1" t="s">
        <v>4</v>
      </c>
      <c r="R4" s="1" t="s">
        <v>47</v>
      </c>
      <c r="S4" s="1" t="s">
        <v>7</v>
      </c>
      <c r="T4" s="1" t="s">
        <v>8</v>
      </c>
      <c r="U4" s="1" t="s">
        <v>6</v>
      </c>
      <c r="V4" s="1" t="s">
        <v>41</v>
      </c>
      <c r="W4" s="1" t="s">
        <v>42</v>
      </c>
      <c r="X4" s="1" t="s">
        <v>9</v>
      </c>
      <c r="Y4" s="1" t="s">
        <v>43</v>
      </c>
      <c r="Z4" s="1" t="s">
        <v>44</v>
      </c>
      <c r="AA4" s="1" t="s">
        <v>54</v>
      </c>
      <c r="AB4" s="1" t="s">
        <v>48</v>
      </c>
      <c r="AC4" s="1" t="s">
        <v>19</v>
      </c>
      <c r="AD4" s="1" t="s">
        <v>19</v>
      </c>
      <c r="AE4" s="1" t="s">
        <v>19</v>
      </c>
      <c r="AF4" s="1" t="s">
        <v>19</v>
      </c>
      <c r="AG4" s="1" t="s">
        <v>19</v>
      </c>
      <c r="AH4" s="1" t="s">
        <v>19</v>
      </c>
      <c r="AI4" s="1" t="s">
        <v>19</v>
      </c>
      <c r="AJ4" s="1" t="s">
        <v>19</v>
      </c>
      <c r="AK4" s="1" t="s">
        <v>19</v>
      </c>
      <c r="AL4" s="1" t="s">
        <v>19</v>
      </c>
      <c r="AM4" s="1" t="s">
        <v>19</v>
      </c>
      <c r="AN4" s="1" t="s">
        <v>19</v>
      </c>
      <c r="AO4" s="1" t="s">
        <v>19</v>
      </c>
      <c r="AP4" s="1" t="s">
        <v>19</v>
      </c>
      <c r="AQ4" s="1" t="s">
        <v>19</v>
      </c>
      <c r="AR4" s="1" t="s">
        <v>19</v>
      </c>
      <c r="AS4" s="1" t="s">
        <v>19</v>
      </c>
      <c r="AT4" s="1" t="s">
        <v>19</v>
      </c>
      <c r="AU4" s="1" t="s">
        <v>19</v>
      </c>
      <c r="AV4" s="1" t="s">
        <v>19</v>
      </c>
      <c r="AW4" s="1" t="s">
        <v>19</v>
      </c>
      <c r="AX4" s="1" t="s">
        <v>19</v>
      </c>
      <c r="AY4" s="1" t="s">
        <v>19</v>
      </c>
      <c r="AZ4" s="1" t="s">
        <v>19</v>
      </c>
      <c r="BA4" s="1" t="s">
        <v>19</v>
      </c>
      <c r="BB4" s="1" t="s">
        <v>19</v>
      </c>
      <c r="BC4" s="1" t="s">
        <v>19</v>
      </c>
      <c r="BD4" s="1" t="s">
        <v>19</v>
      </c>
      <c r="BE4" s="1" t="s">
        <v>19</v>
      </c>
      <c r="BF4" s="1" t="s">
        <v>19</v>
      </c>
      <c r="BG4" s="1" t="s">
        <v>19</v>
      </c>
      <c r="BH4" s="1" t="s">
        <v>19</v>
      </c>
      <c r="BI4" s="1" t="s">
        <v>19</v>
      </c>
      <c r="BJ4" s="1" t="s">
        <v>19</v>
      </c>
      <c r="BK4" s="1" t="s">
        <v>25</v>
      </c>
      <c r="BL4" s="1" t="s">
        <v>26</v>
      </c>
      <c r="BM4" s="1" t="s">
        <v>27</v>
      </c>
      <c r="BN4" s="1" t="s">
        <v>19</v>
      </c>
      <c r="BO4" s="1" t="s">
        <v>19</v>
      </c>
      <c r="BP4" s="1" t="s">
        <v>19</v>
      </c>
      <c r="BQ4" s="1" t="s">
        <v>19</v>
      </c>
      <c r="BR4" s="1" t="s">
        <v>19</v>
      </c>
      <c r="BS4" s="1" t="s">
        <v>19</v>
      </c>
      <c r="BT4" s="1" t="s">
        <v>19</v>
      </c>
    </row>
    <row r="5" spans="1:72">
      <c r="A5" s="19" t="s">
        <v>24</v>
      </c>
      <c r="B5" s="1" t="s">
        <v>50</v>
      </c>
      <c r="C5" s="1">
        <f>10^-6</f>
        <v>9.9999999999999995E-7</v>
      </c>
      <c r="E5" s="1" t="s">
        <v>34</v>
      </c>
      <c r="F5" s="1">
        <f>1.3*9.8/1000</f>
        <v>1.2740000000000001E-2</v>
      </c>
      <c r="H5" s="1">
        <v>1</v>
      </c>
      <c r="I5" s="1">
        <v>0</v>
      </c>
      <c r="J5" s="1">
        <v>0</v>
      </c>
      <c r="L5" s="1">
        <v>1</v>
      </c>
      <c r="M5" s="1">
        <f>H5</f>
        <v>1</v>
      </c>
      <c r="N5" s="1">
        <f>H6</f>
        <v>2</v>
      </c>
      <c r="O5" s="1">
        <v>4</v>
      </c>
      <c r="P5" s="1">
        <v>3</v>
      </c>
      <c r="Q5" s="1">
        <v>1</v>
      </c>
      <c r="R5" s="1">
        <v>2</v>
      </c>
      <c r="S5" s="1">
        <v>600</v>
      </c>
      <c r="T5" s="1">
        <v>0.45</v>
      </c>
      <c r="U5" s="1">
        <v>17</v>
      </c>
      <c r="V5" s="3">
        <v>0.4</v>
      </c>
      <c r="W5" s="4">
        <f>V5*0.1</f>
        <v>4.0000000000000008E-2</v>
      </c>
      <c r="X5" s="3">
        <f>3</f>
        <v>3</v>
      </c>
      <c r="Y5" s="5">
        <f t="shared" ref="Y5" si="0">V5*0.06</f>
        <v>2.4E-2</v>
      </c>
      <c r="Z5" s="5">
        <f>Y5*0.25</f>
        <v>6.0000000000000001E-3</v>
      </c>
      <c r="AA5" s="1">
        <f>0.0001</f>
        <v>1E-4</v>
      </c>
      <c r="AB5" s="1">
        <v>10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20</v>
      </c>
      <c r="BL5" s="1">
        <f>0.00001</f>
        <v>1.0000000000000001E-5</v>
      </c>
      <c r="BM5" s="1">
        <v>10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</row>
    <row r="6" spans="1:72">
      <c r="A6" s="19"/>
      <c r="B6" s="1" t="s">
        <v>52</v>
      </c>
      <c r="C6" s="1">
        <v>30</v>
      </c>
      <c r="E6" s="1" t="s">
        <v>35</v>
      </c>
      <c r="F6" s="1">
        <f>3*1.4*100*F7</f>
        <v>146.99999999999997</v>
      </c>
      <c r="H6" s="1">
        <v>2</v>
      </c>
      <c r="I6" s="1">
        <v>1</v>
      </c>
      <c r="J6" s="1">
        <v>0</v>
      </c>
      <c r="L6" s="1">
        <v>0</v>
      </c>
      <c r="M6" s="1">
        <v>1</v>
      </c>
      <c r="N6" s="1">
        <v>2</v>
      </c>
      <c r="O6" s="1">
        <v>3</v>
      </c>
      <c r="P6" s="1">
        <v>4</v>
      </c>
      <c r="Q6" s="1">
        <v>5</v>
      </c>
      <c r="R6" s="1">
        <v>6</v>
      </c>
      <c r="S6" s="1">
        <v>7</v>
      </c>
      <c r="T6" s="1">
        <v>8</v>
      </c>
      <c r="U6" s="1">
        <v>9</v>
      </c>
      <c r="V6" s="1">
        <v>10</v>
      </c>
      <c r="W6" s="1">
        <v>11</v>
      </c>
      <c r="X6" s="1">
        <v>12</v>
      </c>
      <c r="Y6" s="1">
        <v>13</v>
      </c>
      <c r="Z6" s="1">
        <v>14</v>
      </c>
      <c r="AA6" s="1">
        <v>15</v>
      </c>
      <c r="AB6" s="1">
        <v>16</v>
      </c>
      <c r="AC6" s="1">
        <v>17</v>
      </c>
      <c r="AD6" s="1">
        <v>18</v>
      </c>
      <c r="AE6" s="1">
        <v>19</v>
      </c>
      <c r="AF6" s="1">
        <v>20</v>
      </c>
      <c r="AG6" s="1">
        <v>21</v>
      </c>
      <c r="AH6" s="1">
        <v>22</v>
      </c>
      <c r="AI6" s="1">
        <v>23</v>
      </c>
      <c r="AJ6" s="1">
        <v>24</v>
      </c>
      <c r="AK6" s="1">
        <v>25</v>
      </c>
      <c r="AL6" s="1">
        <v>26</v>
      </c>
      <c r="AM6" s="1">
        <v>27</v>
      </c>
      <c r="AN6" s="1">
        <v>28</v>
      </c>
      <c r="AO6" s="1">
        <v>29</v>
      </c>
      <c r="AP6" s="1">
        <v>30</v>
      </c>
      <c r="AQ6" s="1">
        <v>31</v>
      </c>
      <c r="AR6" s="1">
        <v>32</v>
      </c>
      <c r="AS6" s="1">
        <v>33</v>
      </c>
      <c r="AT6" s="1">
        <v>34</v>
      </c>
      <c r="AU6" s="1">
        <v>35</v>
      </c>
      <c r="AV6" s="1">
        <v>36</v>
      </c>
      <c r="AW6" s="1">
        <v>37</v>
      </c>
      <c r="AX6" s="1">
        <v>38</v>
      </c>
      <c r="AY6" s="1">
        <v>39</v>
      </c>
      <c r="AZ6" s="1">
        <v>40</v>
      </c>
      <c r="BA6" s="1">
        <v>41</v>
      </c>
      <c r="BB6" s="1">
        <v>42</v>
      </c>
      <c r="BC6" s="1">
        <v>43</v>
      </c>
      <c r="BD6" s="1">
        <v>44</v>
      </c>
      <c r="BE6" s="1">
        <v>45</v>
      </c>
      <c r="BF6" s="1">
        <v>46</v>
      </c>
      <c r="BG6" s="1">
        <v>47</v>
      </c>
      <c r="BH6" s="1">
        <v>48</v>
      </c>
      <c r="BI6" s="1">
        <v>49</v>
      </c>
      <c r="BJ6" s="1">
        <v>50</v>
      </c>
      <c r="BK6" s="1">
        <v>51</v>
      </c>
      <c r="BL6" s="1">
        <v>52</v>
      </c>
      <c r="BM6" s="1">
        <v>53</v>
      </c>
      <c r="BN6" s="1">
        <v>54</v>
      </c>
      <c r="BO6" s="1">
        <v>55</v>
      </c>
      <c r="BP6" s="1">
        <v>56</v>
      </c>
      <c r="BQ6" s="1">
        <v>57</v>
      </c>
      <c r="BR6" s="1">
        <v>58</v>
      </c>
      <c r="BS6" s="1">
        <v>59</v>
      </c>
      <c r="BT6" s="1">
        <v>60</v>
      </c>
    </row>
    <row r="7" spans="1:72">
      <c r="A7" s="19"/>
      <c r="B7" s="1" t="s">
        <v>49</v>
      </c>
      <c r="C7" s="1">
        <v>0.5</v>
      </c>
      <c r="E7" s="1" t="s">
        <v>18</v>
      </c>
      <c r="F7" s="1">
        <f>0.35</f>
        <v>0.35</v>
      </c>
      <c r="H7" s="1">
        <v>3</v>
      </c>
      <c r="I7" s="1">
        <v>0</v>
      </c>
      <c r="J7" s="1">
        <v>1</v>
      </c>
      <c r="V7" s="3"/>
      <c r="W7" s="4"/>
      <c r="X7" s="3"/>
      <c r="Y7" s="5"/>
      <c r="AA7" s="5"/>
    </row>
    <row r="8" spans="1:72">
      <c r="A8" s="19"/>
      <c r="B8" s="1" t="s">
        <v>53</v>
      </c>
      <c r="C8" s="1">
        <f>0.00001</f>
        <v>1.0000000000000001E-5</v>
      </c>
      <c r="E8" s="1" t="s">
        <v>36</v>
      </c>
      <c r="F8" s="1">
        <v>0</v>
      </c>
      <c r="H8" s="1">
        <v>4</v>
      </c>
      <c r="I8" s="1">
        <v>1</v>
      </c>
      <c r="J8" s="1">
        <v>1</v>
      </c>
      <c r="V8" s="3"/>
      <c r="W8" s="4"/>
      <c r="X8" s="3"/>
      <c r="Y8" s="5"/>
      <c r="AA8" s="5"/>
    </row>
    <row r="9" spans="1:72">
      <c r="A9" s="19"/>
      <c r="B9" s="1" t="s">
        <v>55</v>
      </c>
      <c r="C9" s="1">
        <v>10000</v>
      </c>
      <c r="E9" s="1" t="s">
        <v>37</v>
      </c>
      <c r="F9" s="1">
        <v>2.5999999999999999E-2</v>
      </c>
      <c r="V9" s="3"/>
      <c r="W9" s="4"/>
      <c r="X9" s="3"/>
      <c r="Y9" s="5"/>
      <c r="AA9" s="5"/>
    </row>
    <row r="10" spans="1:72">
      <c r="A10" s="19"/>
      <c r="B10" s="1" t="s">
        <v>56</v>
      </c>
      <c r="C10" s="1">
        <v>0.5</v>
      </c>
      <c r="E10" s="1" t="s">
        <v>46</v>
      </c>
      <c r="F10" s="8">
        <f>0.72*(F5/9.8)</f>
        <v>9.3599999999999987E-4</v>
      </c>
      <c r="V10" s="3"/>
      <c r="W10" s="4"/>
      <c r="X10" s="3"/>
      <c r="Y10" s="5"/>
      <c r="AA10" s="5"/>
    </row>
    <row r="11" spans="1:72">
      <c r="A11" s="19"/>
      <c r="B11" s="1" t="s">
        <v>19</v>
      </c>
      <c r="C11" s="1">
        <v>0</v>
      </c>
      <c r="E11" s="1" t="s">
        <v>38</v>
      </c>
      <c r="F11" s="1">
        <f>9.81</f>
        <v>9.81</v>
      </c>
      <c r="V11" s="3"/>
      <c r="W11" s="4"/>
      <c r="X11" s="3"/>
      <c r="Y11" s="5"/>
      <c r="AA11" s="5"/>
    </row>
    <row r="12" spans="1:72">
      <c r="A12" s="19"/>
      <c r="B12" s="1" t="s">
        <v>19</v>
      </c>
      <c r="C12" s="1">
        <v>0</v>
      </c>
      <c r="E12" s="1" t="s">
        <v>39</v>
      </c>
      <c r="F12" s="1">
        <v>9.81</v>
      </c>
      <c r="V12" s="3"/>
      <c r="W12" s="4"/>
      <c r="X12" s="3"/>
      <c r="Y12" s="5"/>
      <c r="AA12" s="5"/>
    </row>
    <row r="13" spans="1:72">
      <c r="A13" s="19"/>
      <c r="B13" s="1" t="s">
        <v>19</v>
      </c>
      <c r="C13" s="1">
        <v>0</v>
      </c>
      <c r="V13" s="3"/>
      <c r="W13" s="4"/>
      <c r="X13" s="3"/>
      <c r="Y13" s="5"/>
      <c r="AA13" s="5"/>
    </row>
    <row r="14" spans="1:72">
      <c r="A14" s="19"/>
      <c r="B14" s="1" t="s">
        <v>19</v>
      </c>
      <c r="C14" s="1">
        <v>0</v>
      </c>
    </row>
    <row r="15" spans="1:72">
      <c r="A15" s="19"/>
      <c r="B15" s="1" t="s">
        <v>19</v>
      </c>
      <c r="C15" s="1">
        <v>0</v>
      </c>
    </row>
    <row r="16" spans="1:72">
      <c r="A16" s="19"/>
      <c r="B16" s="1" t="s">
        <v>19</v>
      </c>
      <c r="C16" s="1">
        <v>0</v>
      </c>
    </row>
    <row r="17" spans="1:5" ht="34">
      <c r="A17" s="19"/>
      <c r="B17" s="1" t="s">
        <v>19</v>
      </c>
      <c r="C17" s="1">
        <v>0</v>
      </c>
      <c r="E17" s="6" t="s">
        <v>45</v>
      </c>
    </row>
    <row r="18" spans="1:5">
      <c r="A18" s="19"/>
      <c r="B18" s="1" t="s">
        <v>19</v>
      </c>
      <c r="C18" s="1">
        <v>0</v>
      </c>
    </row>
    <row r="19" spans="1:5">
      <c r="A19" s="19"/>
      <c r="B19" s="1" t="s">
        <v>19</v>
      </c>
      <c r="C19" s="1">
        <v>0</v>
      </c>
    </row>
    <row r="20" spans="1:5">
      <c r="A20" s="19"/>
      <c r="B20" s="1" t="s">
        <v>19</v>
      </c>
      <c r="C20" s="1">
        <v>0</v>
      </c>
      <c r="E20" s="1">
        <f>LN(0.99999)</f>
        <v>-1.0000050000287824E-5</v>
      </c>
    </row>
    <row r="21" spans="1:5">
      <c r="A21" s="19"/>
      <c r="B21" s="1" t="s">
        <v>19</v>
      </c>
      <c r="C21" s="1">
        <v>0</v>
      </c>
    </row>
    <row r="22" spans="1:5">
      <c r="A22" s="19"/>
      <c r="B22" s="1" t="s">
        <v>19</v>
      </c>
      <c r="C22" s="1">
        <v>0</v>
      </c>
    </row>
    <row r="23" spans="1:5">
      <c r="A23" s="19"/>
      <c r="B23" s="1" t="s">
        <v>19</v>
      </c>
      <c r="C23" s="1">
        <v>0</v>
      </c>
    </row>
    <row r="24" spans="1:5">
      <c r="A24" s="19"/>
      <c r="B24" s="1" t="s">
        <v>19</v>
      </c>
      <c r="C24" s="1">
        <v>0</v>
      </c>
    </row>
    <row r="25" spans="1:5">
      <c r="A25" s="19" t="s">
        <v>23</v>
      </c>
      <c r="B25" s="1" t="s">
        <v>22</v>
      </c>
      <c r="C25" s="1">
        <v>1</v>
      </c>
    </row>
    <row r="26" spans="1:5">
      <c r="A26" s="19"/>
      <c r="B26" s="1" t="s">
        <v>20</v>
      </c>
      <c r="C26" s="1">
        <v>1</v>
      </c>
    </row>
    <row r="27" spans="1:5">
      <c r="A27" s="19"/>
      <c r="B27" s="1" t="s">
        <v>21</v>
      </c>
      <c r="C27" s="1">
        <v>1</v>
      </c>
    </row>
    <row r="28" spans="1:5">
      <c r="A28" s="19"/>
      <c r="B28" s="1" t="s">
        <v>19</v>
      </c>
      <c r="C28" s="1">
        <v>0</v>
      </c>
    </row>
    <row r="29" spans="1:5">
      <c r="A29" s="19"/>
      <c r="B29" s="1" t="s">
        <v>19</v>
      </c>
      <c r="C29" s="1">
        <v>0</v>
      </c>
    </row>
    <row r="30" spans="1:5">
      <c r="A30" s="19"/>
      <c r="B30" s="1" t="s">
        <v>19</v>
      </c>
      <c r="C30" s="1">
        <v>0</v>
      </c>
    </row>
    <row r="31" spans="1:5">
      <c r="A31" s="19"/>
      <c r="B31" s="1" t="s">
        <v>19</v>
      </c>
      <c r="C31" s="1">
        <v>0</v>
      </c>
    </row>
    <row r="32" spans="1:5">
      <c r="A32" s="19"/>
      <c r="B32" s="1" t="s">
        <v>19</v>
      </c>
      <c r="C32" s="1">
        <v>0</v>
      </c>
    </row>
    <row r="33" spans="1:72">
      <c r="A33" s="19"/>
      <c r="B33" s="1" t="s">
        <v>19</v>
      </c>
      <c r="C33" s="1">
        <v>0</v>
      </c>
    </row>
    <row r="34" spans="1:72">
      <c r="A34" s="19"/>
      <c r="B34" s="1" t="s">
        <v>19</v>
      </c>
      <c r="C34" s="1">
        <v>0</v>
      </c>
    </row>
    <row r="35" spans="1:72">
      <c r="A35" s="19"/>
      <c r="B35" s="1" t="s">
        <v>19</v>
      </c>
      <c r="C35" s="1">
        <v>0</v>
      </c>
      <c r="BT35" s="1">
        <f>0.3*2.3</f>
        <v>0.69</v>
      </c>
    </row>
    <row r="36" spans="1:72">
      <c r="A36" s="19"/>
      <c r="B36" s="1" t="s">
        <v>19</v>
      </c>
      <c r="C36" s="1">
        <v>0</v>
      </c>
    </row>
    <row r="37" spans="1:72">
      <c r="A37" s="19"/>
      <c r="B37" s="1" t="s">
        <v>19</v>
      </c>
      <c r="C37" s="1">
        <v>0</v>
      </c>
    </row>
    <row r="38" spans="1:72">
      <c r="A38" s="19"/>
      <c r="B38" s="1" t="s">
        <v>19</v>
      </c>
      <c r="C38" s="1">
        <v>0</v>
      </c>
    </row>
    <row r="39" spans="1:72">
      <c r="A39" s="19"/>
      <c r="B39" s="1" t="s">
        <v>19</v>
      </c>
      <c r="C39" s="1">
        <v>0</v>
      </c>
    </row>
    <row r="40" spans="1:72">
      <c r="A40" s="19"/>
      <c r="B40" s="1" t="s">
        <v>19</v>
      </c>
      <c r="C40" s="1">
        <v>0</v>
      </c>
    </row>
    <row r="41" spans="1:72">
      <c r="A41" s="19"/>
      <c r="B41" s="1" t="s">
        <v>19</v>
      </c>
      <c r="C41" s="1">
        <v>0</v>
      </c>
    </row>
    <row r="42" spans="1:72">
      <c r="A42" s="19"/>
      <c r="B42" s="1" t="s">
        <v>19</v>
      </c>
      <c r="C42" s="1">
        <v>0</v>
      </c>
    </row>
    <row r="43" spans="1:72">
      <c r="A43" s="19"/>
      <c r="B43" s="1" t="s">
        <v>19</v>
      </c>
      <c r="C43" s="1">
        <v>0</v>
      </c>
    </row>
    <row r="44" spans="1:72">
      <c r="A44" s="19"/>
      <c r="B44" s="1" t="s">
        <v>19</v>
      </c>
      <c r="C44" s="1">
        <v>0</v>
      </c>
    </row>
  </sheetData>
  <mergeCells count="10">
    <mergeCell ref="M4:P4"/>
    <mergeCell ref="A5:A24"/>
    <mergeCell ref="A25:A44"/>
    <mergeCell ref="S3:BI3"/>
    <mergeCell ref="A1:C1"/>
    <mergeCell ref="E1:F1"/>
    <mergeCell ref="H1:J1"/>
    <mergeCell ref="L1:AB1"/>
    <mergeCell ref="I2:J2"/>
    <mergeCell ref="L2:R2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3751-2CFC-CA4D-A60A-55077CC06A58}">
  <dimension ref="A1:DM811"/>
  <sheetViews>
    <sheetView tabSelected="1" topLeftCell="B1" zoomScale="54" zoomScaleNormal="75" workbookViewId="0">
      <selection activeCell="N5" sqref="N5:DH31"/>
    </sheetView>
  </sheetViews>
  <sheetFormatPr baseColWidth="10" defaultRowHeight="16"/>
  <cols>
    <col min="1" max="1" width="16.140625" style="1" bestFit="1" customWidth="1"/>
    <col min="2" max="2" width="45.42578125" style="1" bestFit="1" customWidth="1"/>
    <col min="3" max="3" width="10.85546875" style="1" bestFit="1" customWidth="1"/>
    <col min="4" max="4" width="10.7109375" style="1"/>
    <col min="5" max="5" width="47.5703125" style="1" bestFit="1" customWidth="1"/>
    <col min="6" max="6" width="10.85546875" style="1" bestFit="1" customWidth="1"/>
    <col min="7" max="8" width="10.7109375" style="1"/>
    <col min="9" max="9" width="7.85546875" style="1" bestFit="1" customWidth="1"/>
    <col min="10" max="10" width="6.42578125" style="1" customWidth="1"/>
    <col min="11" max="11" width="12.140625" style="14" bestFit="1" customWidth="1"/>
    <col min="12" max="12" width="5.28515625" style="1" customWidth="1"/>
    <col min="13" max="13" width="10.7109375" style="1"/>
    <col min="14" max="14" width="11" style="1" bestFit="1" customWidth="1"/>
    <col min="15" max="18" width="4" style="1" bestFit="1" customWidth="1"/>
    <col min="19" max="19" width="19.5703125" style="1" bestFit="1" customWidth="1"/>
    <col min="20" max="20" width="14.7109375" style="1" bestFit="1" customWidth="1"/>
    <col min="21" max="21" width="28.28515625" style="1" bestFit="1" customWidth="1"/>
    <col min="22" max="29" width="7.140625" style="1" bestFit="1" customWidth="1"/>
    <col min="30" max="30" width="21.7109375" style="1" customWidth="1"/>
    <col min="31" max="31" width="7.140625" style="1" bestFit="1" customWidth="1"/>
    <col min="32" max="32" width="8.28515625" style="1" bestFit="1" customWidth="1"/>
    <col min="33" max="33" width="6.140625" style="1" bestFit="1" customWidth="1"/>
    <col min="34" max="34" width="6.5703125" style="1" bestFit="1" customWidth="1"/>
    <col min="35" max="35" width="7.7109375" style="1" customWidth="1"/>
    <col min="36" max="37" width="7.5703125" style="1" bestFit="1" customWidth="1"/>
    <col min="38" max="38" width="8.140625" style="1" bestFit="1" customWidth="1"/>
    <col min="39" max="39" width="4.28515625" style="1" bestFit="1" customWidth="1"/>
    <col min="40" max="41" width="7.140625" style="1" bestFit="1" customWidth="1"/>
    <col min="42" max="70" width="7" style="1" bestFit="1" customWidth="1"/>
    <col min="71" max="71" width="5.140625" style="1" bestFit="1" customWidth="1"/>
    <col min="72" max="72" width="9.42578125" style="1" bestFit="1" customWidth="1"/>
    <col min="73" max="73" width="10.42578125" style="1" bestFit="1" customWidth="1"/>
    <col min="74" max="80" width="7" style="1" bestFit="1" customWidth="1"/>
    <col min="81" max="81" width="22.42578125" style="1" bestFit="1" customWidth="1"/>
    <col min="82" max="82" width="17.28515625" style="1" bestFit="1" customWidth="1"/>
    <col min="83" max="83" width="16.85546875" style="1" bestFit="1" customWidth="1"/>
    <col min="84" max="84" width="6.42578125" style="1" bestFit="1" customWidth="1"/>
    <col min="85" max="85" width="6.28515625" style="1" bestFit="1" customWidth="1"/>
    <col min="86" max="90" width="7" style="1" bestFit="1" customWidth="1"/>
    <col min="91" max="91" width="7" style="1" customWidth="1"/>
    <col min="92" max="101" width="7" style="1" bestFit="1" customWidth="1"/>
    <col min="102" max="102" width="18.28515625" style="1" bestFit="1" customWidth="1"/>
    <col min="103" max="103" width="17.7109375" style="1" bestFit="1" customWidth="1"/>
    <col min="104" max="104" width="15.42578125" style="1" bestFit="1" customWidth="1"/>
    <col min="105" max="105" width="11.85546875" style="1" bestFit="1" customWidth="1"/>
    <col min="106" max="106" width="10.7109375" style="1"/>
    <col min="107" max="107" width="15.5703125" style="1" bestFit="1" customWidth="1"/>
    <col min="108" max="108" width="10.42578125" style="1" bestFit="1" customWidth="1"/>
    <col min="109" max="112" width="6.42578125" style="1" bestFit="1" customWidth="1"/>
    <col min="113" max="16384" width="10.7109375" style="1"/>
  </cols>
  <sheetData>
    <row r="1" spans="1:117" ht="20" customHeight="1">
      <c r="A1" s="19" t="s">
        <v>14</v>
      </c>
      <c r="B1" s="19"/>
      <c r="C1" s="19"/>
      <c r="D1" s="2"/>
      <c r="E1" s="19" t="s">
        <v>17</v>
      </c>
      <c r="F1" s="19"/>
      <c r="I1" s="19" t="s">
        <v>12</v>
      </c>
      <c r="J1" s="19"/>
      <c r="K1" s="19"/>
      <c r="L1" s="2"/>
      <c r="N1" s="19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2"/>
      <c r="AO1" s="2"/>
      <c r="AP1" s="2"/>
      <c r="AQ1" s="2"/>
      <c r="AR1" s="2"/>
    </row>
    <row r="2" spans="1:117">
      <c r="E2" s="6"/>
      <c r="I2" s="1" t="s">
        <v>10</v>
      </c>
      <c r="J2" s="19" t="s">
        <v>11</v>
      </c>
      <c r="K2" s="19"/>
      <c r="L2" s="2"/>
      <c r="N2" s="1" t="s">
        <v>10</v>
      </c>
      <c r="AE2" s="1" t="s">
        <v>11</v>
      </c>
    </row>
    <row r="3" spans="1:117" ht="158" customHeight="1">
      <c r="S3" s="6" t="s">
        <v>89</v>
      </c>
      <c r="T3" s="19" t="s">
        <v>67</v>
      </c>
      <c r="U3" s="19"/>
      <c r="V3" s="19"/>
      <c r="W3" s="19"/>
      <c r="X3" s="19"/>
      <c r="Y3" s="19"/>
      <c r="Z3" s="19"/>
      <c r="AA3" s="19"/>
      <c r="AB3" s="19"/>
      <c r="AC3" s="19"/>
      <c r="AD3" s="6" t="s">
        <v>51</v>
      </c>
      <c r="AE3" s="19" t="s">
        <v>33</v>
      </c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 t="s">
        <v>57</v>
      </c>
      <c r="BT3" s="19"/>
      <c r="BU3" s="19"/>
      <c r="BV3" s="19"/>
      <c r="BW3" s="19"/>
      <c r="BX3" s="19"/>
      <c r="BY3" s="19"/>
      <c r="BZ3" s="19"/>
      <c r="CA3" s="19"/>
      <c r="CB3" s="19"/>
      <c r="CC3" s="6" t="s">
        <v>93</v>
      </c>
      <c r="CD3" s="19" t="s">
        <v>58</v>
      </c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6" t="s">
        <v>78</v>
      </c>
      <c r="CY3" s="19" t="s">
        <v>69</v>
      </c>
      <c r="CZ3" s="19"/>
      <c r="DA3" s="19"/>
      <c r="DB3" s="19"/>
      <c r="DC3" s="19"/>
      <c r="DD3" s="19"/>
      <c r="DE3" s="19"/>
      <c r="DF3" s="19"/>
      <c r="DG3" s="19"/>
      <c r="DH3" s="19"/>
    </row>
    <row r="4" spans="1:117">
      <c r="I4" s="1" t="s">
        <v>0</v>
      </c>
      <c r="J4" s="1" t="s">
        <v>1</v>
      </c>
      <c r="K4" s="14" t="s">
        <v>2</v>
      </c>
      <c r="N4" s="1" t="s">
        <v>3</v>
      </c>
      <c r="O4" s="19" t="s">
        <v>5</v>
      </c>
      <c r="P4" s="19"/>
      <c r="Q4" s="19"/>
      <c r="R4" s="19"/>
      <c r="S4" s="1" t="s">
        <v>4</v>
      </c>
      <c r="T4" s="1" t="s">
        <v>100</v>
      </c>
      <c r="U4" s="1" t="s">
        <v>68</v>
      </c>
      <c r="V4" s="1" t="s">
        <v>19</v>
      </c>
      <c r="W4" s="1" t="s">
        <v>19</v>
      </c>
      <c r="X4" s="1" t="s">
        <v>19</v>
      </c>
      <c r="Y4" s="1" t="s">
        <v>19</v>
      </c>
      <c r="Z4" s="1" t="s">
        <v>19</v>
      </c>
      <c r="AA4" s="1" t="s">
        <v>19</v>
      </c>
      <c r="AB4" s="1" t="s">
        <v>19</v>
      </c>
      <c r="AC4" s="1" t="s">
        <v>19</v>
      </c>
      <c r="AD4" s="1" t="s">
        <v>47</v>
      </c>
      <c r="AE4" s="1" t="s">
        <v>7</v>
      </c>
      <c r="AF4" s="1" t="s">
        <v>8</v>
      </c>
      <c r="AG4" s="18" t="s">
        <v>101</v>
      </c>
      <c r="AH4" s="18" t="s">
        <v>102</v>
      </c>
      <c r="AI4" s="1" t="s">
        <v>9</v>
      </c>
      <c r="AJ4" s="1" t="s">
        <v>103</v>
      </c>
      <c r="AK4" s="1" t="s">
        <v>104</v>
      </c>
      <c r="AL4" s="1" t="s">
        <v>54</v>
      </c>
      <c r="AM4" s="1" t="s">
        <v>90</v>
      </c>
      <c r="AN4" s="1" t="s">
        <v>19</v>
      </c>
      <c r="AO4" s="1" t="s">
        <v>19</v>
      </c>
      <c r="AP4" s="1" t="s">
        <v>19</v>
      </c>
      <c r="AQ4" s="1" t="s">
        <v>19</v>
      </c>
      <c r="AR4" s="1" t="s">
        <v>19</v>
      </c>
      <c r="AS4" s="1" t="s">
        <v>19</v>
      </c>
      <c r="AT4" s="1" t="s">
        <v>19</v>
      </c>
      <c r="AU4" s="1" t="s">
        <v>19</v>
      </c>
      <c r="AV4" s="1" t="s">
        <v>19</v>
      </c>
      <c r="AW4" s="1" t="s">
        <v>19</v>
      </c>
      <c r="AX4" s="1" t="s">
        <v>19</v>
      </c>
      <c r="AY4" s="1" t="s">
        <v>19</v>
      </c>
      <c r="AZ4" s="1" t="s">
        <v>19</v>
      </c>
      <c r="BA4" s="1" t="s">
        <v>19</v>
      </c>
      <c r="BB4" s="1" t="s">
        <v>19</v>
      </c>
      <c r="BC4" s="1" t="s">
        <v>19</v>
      </c>
      <c r="BD4" s="1" t="s">
        <v>19</v>
      </c>
      <c r="BE4" s="1" t="s">
        <v>19</v>
      </c>
      <c r="BF4" s="1" t="s">
        <v>19</v>
      </c>
      <c r="BG4" s="1" t="s">
        <v>19</v>
      </c>
      <c r="BH4" s="1" t="s">
        <v>19</v>
      </c>
      <c r="BI4" s="1" t="s">
        <v>19</v>
      </c>
      <c r="BJ4" s="1" t="s">
        <v>19</v>
      </c>
      <c r="BK4" s="1" t="s">
        <v>19</v>
      </c>
      <c r="BL4" s="1" t="s">
        <v>19</v>
      </c>
      <c r="BM4" s="1" t="s">
        <v>19</v>
      </c>
      <c r="BN4" s="1" t="s">
        <v>19</v>
      </c>
      <c r="BO4" s="1" t="s">
        <v>19</v>
      </c>
      <c r="BP4" s="1" t="s">
        <v>19</v>
      </c>
      <c r="BQ4" s="1" t="s">
        <v>19</v>
      </c>
      <c r="BR4" s="1" t="s">
        <v>19</v>
      </c>
      <c r="BS4" s="1" t="s">
        <v>94</v>
      </c>
      <c r="BT4" s="1" t="s">
        <v>99</v>
      </c>
      <c r="BU4" s="1" t="s">
        <v>26</v>
      </c>
      <c r="BV4" s="1" t="s">
        <v>27</v>
      </c>
      <c r="BW4" s="1" t="s">
        <v>19</v>
      </c>
      <c r="BX4" s="1" t="s">
        <v>19</v>
      </c>
      <c r="BY4" s="1" t="s">
        <v>19</v>
      </c>
      <c r="BZ4" s="1" t="s">
        <v>19</v>
      </c>
      <c r="CA4" s="1" t="s">
        <v>19</v>
      </c>
      <c r="CB4" s="1" t="s">
        <v>19</v>
      </c>
      <c r="CC4" s="1" t="s">
        <v>30</v>
      </c>
      <c r="CD4" s="1" t="s">
        <v>59</v>
      </c>
      <c r="CE4" s="1" t="s">
        <v>60</v>
      </c>
      <c r="CF4" s="1" t="s">
        <v>91</v>
      </c>
      <c r="CG4" s="1" t="s">
        <v>92</v>
      </c>
      <c r="CH4" s="1" t="s">
        <v>19</v>
      </c>
      <c r="CI4" s="1" t="s">
        <v>19</v>
      </c>
      <c r="CJ4" s="1" t="s">
        <v>19</v>
      </c>
      <c r="CK4" s="1" t="s">
        <v>19</v>
      </c>
      <c r="CL4" s="1" t="s">
        <v>19</v>
      </c>
      <c r="CM4" s="1" t="s">
        <v>19</v>
      </c>
      <c r="CN4" s="1" t="s">
        <v>19</v>
      </c>
      <c r="CO4" s="1" t="s">
        <v>19</v>
      </c>
      <c r="CP4" s="1" t="s">
        <v>19</v>
      </c>
      <c r="CQ4" s="1" t="s">
        <v>19</v>
      </c>
      <c r="CR4" s="1" t="s">
        <v>19</v>
      </c>
      <c r="CS4" s="1" t="s">
        <v>19</v>
      </c>
      <c r="CT4" s="1" t="s">
        <v>19</v>
      </c>
      <c r="CU4" s="1" t="s">
        <v>19</v>
      </c>
      <c r="CV4" s="1" t="s">
        <v>19</v>
      </c>
      <c r="CW4" s="1" t="s">
        <v>19</v>
      </c>
      <c r="CX4" s="1" t="s">
        <v>31</v>
      </c>
      <c r="CY4" s="1" t="s">
        <v>76</v>
      </c>
      <c r="CZ4" s="1" t="s">
        <v>77</v>
      </c>
      <c r="DA4" s="1" t="s">
        <v>85</v>
      </c>
      <c r="DB4" s="1" t="s">
        <v>70</v>
      </c>
      <c r="DC4" s="1" t="s">
        <v>71</v>
      </c>
      <c r="DD4" s="1" t="s">
        <v>84</v>
      </c>
      <c r="DE4" s="1" t="s">
        <v>19</v>
      </c>
      <c r="DF4" s="1" t="s">
        <v>19</v>
      </c>
      <c r="DG4" s="1" t="s">
        <v>19</v>
      </c>
      <c r="DH4" s="1" t="s">
        <v>19</v>
      </c>
    </row>
    <row r="5" spans="1:117">
      <c r="A5" s="19" t="s">
        <v>64</v>
      </c>
      <c r="B5" s="1" t="s">
        <v>15</v>
      </c>
      <c r="C5" s="1">
        <v>9.9999999999999995E-7</v>
      </c>
      <c r="D5" s="1">
        <v>0</v>
      </c>
      <c r="E5" s="9" t="s">
        <v>38</v>
      </c>
      <c r="F5" s="9">
        <v>9.81</v>
      </c>
      <c r="I5" s="1">
        <v>1</v>
      </c>
      <c r="J5" s="10">
        <v>0</v>
      </c>
      <c r="K5" s="14">
        <v>0</v>
      </c>
      <c r="N5" s="1">
        <v>1</v>
      </c>
      <c r="O5" s="1">
        <f>I5</f>
        <v>1</v>
      </c>
      <c r="P5" s="1">
        <v>2</v>
      </c>
      <c r="Q5" s="1">
        <v>4</v>
      </c>
      <c r="R5" s="1">
        <v>3</v>
      </c>
      <c r="S5" s="1">
        <v>1</v>
      </c>
      <c r="T5" s="1">
        <v>14.4</v>
      </c>
      <c r="U5" s="13">
        <v>1500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4</v>
      </c>
      <c r="AE5" s="1">
        <f>1000</f>
        <v>1000</v>
      </c>
      <c r="AF5" s="1">
        <v>0.1</v>
      </c>
      <c r="AG5" s="3">
        <f>0.75</f>
        <v>0.75</v>
      </c>
      <c r="AH5" s="4">
        <f>AG5*0.1</f>
        <v>7.5000000000000011E-2</v>
      </c>
      <c r="AI5" s="3">
        <f>3</f>
        <v>3</v>
      </c>
      <c r="AJ5" s="5">
        <f>AG5*0.055</f>
        <v>4.1250000000000002E-2</v>
      </c>
      <c r="AK5" s="5">
        <f>AG5*0.02/2.3</f>
        <v>6.5217391304347831E-3</v>
      </c>
      <c r="AL5" s="1">
        <f>0.001</f>
        <v>1E-3</v>
      </c>
      <c r="AM5" s="1">
        <v>50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1</v>
      </c>
      <c r="BT5" s="1">
        <v>-0.76</v>
      </c>
      <c r="BU5" s="1">
        <f>0.0000001</f>
        <v>9.9999999999999995E-8</v>
      </c>
      <c r="BV5" s="1">
        <v>10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2</v>
      </c>
      <c r="CD5" s="7">
        <f>0.000002</f>
        <v>1.9999999999999999E-6</v>
      </c>
      <c r="CE5" s="7">
        <f>0.000002</f>
        <v>1.9999999999999999E-6</v>
      </c>
      <c r="CF5" s="3">
        <v>2</v>
      </c>
      <c r="CG5" s="3">
        <v>2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0.6</v>
      </c>
      <c r="CZ5" s="1">
        <v>0.6</v>
      </c>
      <c r="DA5" s="1">
        <v>3800</v>
      </c>
      <c r="DB5" s="1">
        <v>0.6</v>
      </c>
      <c r="DC5" s="1">
        <v>0.6</v>
      </c>
      <c r="DD5" s="1">
        <v>0.6</v>
      </c>
      <c r="DE5" s="1">
        <v>0</v>
      </c>
      <c r="DF5" s="1">
        <v>0</v>
      </c>
      <c r="DG5" s="1">
        <v>0</v>
      </c>
      <c r="DH5" s="1">
        <v>0</v>
      </c>
    </row>
    <row r="6" spans="1:117">
      <c r="A6" s="19"/>
      <c r="B6" s="1" t="s">
        <v>16</v>
      </c>
      <c r="C6" s="1">
        <v>30</v>
      </c>
      <c r="D6" s="1">
        <v>1</v>
      </c>
      <c r="E6" s="9" t="s">
        <v>82</v>
      </c>
      <c r="F6" s="11">
        <v>1</v>
      </c>
      <c r="I6" s="1">
        <v>2</v>
      </c>
      <c r="J6" s="10">
        <v>1</v>
      </c>
      <c r="K6" s="14">
        <v>0</v>
      </c>
      <c r="N6" s="1">
        <f>N5+1</f>
        <v>2</v>
      </c>
      <c r="O6" s="1">
        <f>O5+2</f>
        <v>3</v>
      </c>
      <c r="P6" s="1">
        <f t="shared" ref="P6:R6" si="0">P5+2</f>
        <v>4</v>
      </c>
      <c r="Q6" s="1">
        <f t="shared" si="0"/>
        <v>6</v>
      </c>
      <c r="R6" s="1">
        <f t="shared" si="0"/>
        <v>5</v>
      </c>
      <c r="S6" s="1">
        <v>1</v>
      </c>
      <c r="T6" s="1">
        <v>14.4</v>
      </c>
      <c r="U6" s="13">
        <v>1500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4</v>
      </c>
      <c r="AE6" s="1">
        <f>1000</f>
        <v>1000</v>
      </c>
      <c r="AF6" s="1">
        <v>0.1</v>
      </c>
      <c r="AG6" s="3">
        <f t="shared" ref="AG6:AG31" si="1">0.75</f>
        <v>0.75</v>
      </c>
      <c r="AH6" s="4">
        <f t="shared" ref="AH6:AH31" si="2">AG6*0.1</f>
        <v>7.5000000000000011E-2</v>
      </c>
      <c r="AI6" s="3">
        <f>3</f>
        <v>3</v>
      </c>
      <c r="AJ6" s="5">
        <f>AG6*0.055</f>
        <v>4.1250000000000002E-2</v>
      </c>
      <c r="AK6" s="5">
        <f t="shared" ref="AK6:AK31" si="3">AG6*0.02/2.3</f>
        <v>6.5217391304347831E-3</v>
      </c>
      <c r="AL6" s="1">
        <f t="shared" ref="AL6:AL31" si="4">0.001</f>
        <v>1E-3</v>
      </c>
      <c r="AM6" s="1">
        <v>50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1</v>
      </c>
      <c r="BT6" s="1">
        <v>-0.76</v>
      </c>
      <c r="BU6" s="1">
        <f t="shared" ref="BU6:BU31" si="5">0.0000001</f>
        <v>9.9999999999999995E-8</v>
      </c>
      <c r="BV6" s="1">
        <v>10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2</v>
      </c>
      <c r="CD6" s="7">
        <f t="shared" ref="CD6:CE31" si="6">0.000002</f>
        <v>1.9999999999999999E-6</v>
      </c>
      <c r="CE6" s="7">
        <f t="shared" si="6"/>
        <v>1.9999999999999999E-6</v>
      </c>
      <c r="CF6" s="3">
        <v>2</v>
      </c>
      <c r="CG6" s="3">
        <v>2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0.6</v>
      </c>
      <c r="CZ6" s="1">
        <v>0.6</v>
      </c>
      <c r="DA6" s="1">
        <v>3800</v>
      </c>
      <c r="DB6" s="1">
        <v>0.6</v>
      </c>
      <c r="DC6" s="1">
        <v>0.6</v>
      </c>
      <c r="DD6" s="1">
        <v>0.6</v>
      </c>
      <c r="DE6" s="1">
        <v>0</v>
      </c>
      <c r="DF6" s="1">
        <v>0</v>
      </c>
      <c r="DG6" s="1">
        <v>0</v>
      </c>
      <c r="DH6" s="1">
        <v>0</v>
      </c>
    </row>
    <row r="7" spans="1:117">
      <c r="A7" s="19"/>
      <c r="B7" s="1" t="s">
        <v>29</v>
      </c>
      <c r="C7" s="1">
        <v>0.5</v>
      </c>
      <c r="D7" s="1">
        <v>2</v>
      </c>
      <c r="E7" s="9" t="s">
        <v>83</v>
      </c>
      <c r="F7" s="9">
        <v>917</v>
      </c>
      <c r="I7" s="1">
        <v>3</v>
      </c>
      <c r="J7" s="10">
        <f>J5</f>
        <v>0</v>
      </c>
      <c r="K7" s="14">
        <f>K5+0.0228/27</f>
        <v>8.4444444444444443E-4</v>
      </c>
      <c r="N7" s="1">
        <f t="shared" ref="N7:N31" si="7">N6+1</f>
        <v>3</v>
      </c>
      <c r="O7" s="1">
        <f t="shared" ref="O7:O31" si="8">O6+2</f>
        <v>5</v>
      </c>
      <c r="P7" s="1">
        <f t="shared" ref="P7:P31" si="9">P6+2</f>
        <v>6</v>
      </c>
      <c r="Q7" s="1">
        <f t="shared" ref="Q7:Q31" si="10">Q6+2</f>
        <v>8</v>
      </c>
      <c r="R7" s="1">
        <f t="shared" ref="R7:R31" si="11">R6+2</f>
        <v>7</v>
      </c>
      <c r="S7" s="1">
        <v>1</v>
      </c>
      <c r="T7" s="1">
        <v>14.4</v>
      </c>
      <c r="U7" s="13">
        <v>1500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4</v>
      </c>
      <c r="AE7" s="1">
        <f>1000</f>
        <v>1000</v>
      </c>
      <c r="AF7" s="1">
        <v>0.1</v>
      </c>
      <c r="AG7" s="3">
        <f t="shared" si="1"/>
        <v>0.75</v>
      </c>
      <c r="AH7" s="4">
        <f t="shared" si="2"/>
        <v>7.5000000000000011E-2</v>
      </c>
      <c r="AI7" s="3">
        <f>3</f>
        <v>3</v>
      </c>
      <c r="AJ7" s="5">
        <f t="shared" ref="AJ7:AJ31" si="12">AG7*0.055</f>
        <v>4.1250000000000002E-2</v>
      </c>
      <c r="AK7" s="5">
        <f t="shared" si="3"/>
        <v>6.5217391304347831E-3</v>
      </c>
      <c r="AL7" s="1">
        <f t="shared" si="4"/>
        <v>1E-3</v>
      </c>
      <c r="AM7" s="1">
        <v>50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1</v>
      </c>
      <c r="BT7" s="1">
        <v>-0.76</v>
      </c>
      <c r="BU7" s="1">
        <f t="shared" si="5"/>
        <v>9.9999999999999995E-8</v>
      </c>
      <c r="BV7" s="1">
        <v>10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2</v>
      </c>
      <c r="CD7" s="7">
        <f t="shared" si="6"/>
        <v>1.9999999999999999E-6</v>
      </c>
      <c r="CE7" s="7">
        <f t="shared" si="6"/>
        <v>1.9999999999999999E-6</v>
      </c>
      <c r="CF7" s="3">
        <v>2</v>
      </c>
      <c r="CG7" s="3">
        <v>2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0.6</v>
      </c>
      <c r="CZ7" s="1">
        <v>0.6</v>
      </c>
      <c r="DA7" s="1">
        <v>3800</v>
      </c>
      <c r="DB7" s="1">
        <v>0.6</v>
      </c>
      <c r="DC7" s="1">
        <v>0.6</v>
      </c>
      <c r="DD7" s="1">
        <v>0.6</v>
      </c>
      <c r="DE7" s="1">
        <v>0</v>
      </c>
      <c r="DF7" s="1">
        <v>0</v>
      </c>
      <c r="DG7" s="1">
        <v>0</v>
      </c>
      <c r="DH7" s="1">
        <v>0</v>
      </c>
    </row>
    <row r="8" spans="1:117">
      <c r="A8" s="19"/>
      <c r="B8" s="1" t="s">
        <v>61</v>
      </c>
      <c r="C8" s="1">
        <v>1E-3</v>
      </c>
      <c r="D8" s="1">
        <v>3</v>
      </c>
      <c r="E8" s="9" t="s">
        <v>88</v>
      </c>
      <c r="F8" s="9">
        <v>334</v>
      </c>
      <c r="I8" s="1">
        <v>4</v>
      </c>
      <c r="J8" s="10">
        <f>J6</f>
        <v>1</v>
      </c>
      <c r="K8" s="14">
        <f t="shared" ref="K8:K60" si="13">K6+0.0228/27</f>
        <v>8.4444444444444443E-4</v>
      </c>
      <c r="N8" s="1">
        <f t="shared" si="7"/>
        <v>4</v>
      </c>
      <c r="O8" s="1">
        <f t="shared" si="8"/>
        <v>7</v>
      </c>
      <c r="P8" s="1">
        <f t="shared" si="9"/>
        <v>8</v>
      </c>
      <c r="Q8" s="1">
        <f t="shared" si="10"/>
        <v>10</v>
      </c>
      <c r="R8" s="1">
        <f t="shared" si="11"/>
        <v>9</v>
      </c>
      <c r="S8" s="1">
        <v>1</v>
      </c>
      <c r="T8" s="1">
        <v>14.4</v>
      </c>
      <c r="U8" s="13">
        <v>1500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4</v>
      </c>
      <c r="AE8" s="1">
        <f>1000</f>
        <v>1000</v>
      </c>
      <c r="AF8" s="1">
        <v>0.1</v>
      </c>
      <c r="AG8" s="3">
        <f t="shared" si="1"/>
        <v>0.75</v>
      </c>
      <c r="AH8" s="4">
        <f t="shared" si="2"/>
        <v>7.5000000000000011E-2</v>
      </c>
      <c r="AI8" s="3">
        <f>3</f>
        <v>3</v>
      </c>
      <c r="AJ8" s="5">
        <f t="shared" si="12"/>
        <v>4.1250000000000002E-2</v>
      </c>
      <c r="AK8" s="5">
        <f t="shared" si="3"/>
        <v>6.5217391304347831E-3</v>
      </c>
      <c r="AL8" s="1">
        <f t="shared" si="4"/>
        <v>1E-3</v>
      </c>
      <c r="AM8" s="1">
        <v>50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1</v>
      </c>
      <c r="BT8" s="1">
        <v>-0.76</v>
      </c>
      <c r="BU8" s="1">
        <f t="shared" si="5"/>
        <v>9.9999999999999995E-8</v>
      </c>
      <c r="BV8" s="1">
        <v>10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2</v>
      </c>
      <c r="CD8" s="7">
        <f t="shared" si="6"/>
        <v>1.9999999999999999E-6</v>
      </c>
      <c r="CE8" s="7">
        <f t="shared" si="6"/>
        <v>1.9999999999999999E-6</v>
      </c>
      <c r="CF8" s="3">
        <v>2</v>
      </c>
      <c r="CG8" s="3">
        <v>2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0.6</v>
      </c>
      <c r="CZ8" s="1">
        <v>0.6</v>
      </c>
      <c r="DA8" s="1">
        <v>3800</v>
      </c>
      <c r="DB8" s="1">
        <v>0.6</v>
      </c>
      <c r="DC8" s="1">
        <v>0.6</v>
      </c>
      <c r="DD8" s="1">
        <v>0.6</v>
      </c>
      <c r="DE8" s="1">
        <v>0</v>
      </c>
      <c r="DF8" s="1">
        <v>0</v>
      </c>
      <c r="DG8" s="1">
        <v>0</v>
      </c>
      <c r="DH8" s="1">
        <v>0</v>
      </c>
      <c r="DK8" s="1">
        <v>48.67</v>
      </c>
      <c r="DL8" s="1">
        <v>48.67</v>
      </c>
      <c r="DM8" s="1">
        <v>73</v>
      </c>
    </row>
    <row r="9" spans="1:117">
      <c r="A9" s="19"/>
      <c r="B9" s="1" t="s">
        <v>62</v>
      </c>
      <c r="C9" s="1">
        <v>5000</v>
      </c>
      <c r="D9" s="1">
        <v>4</v>
      </c>
      <c r="E9" s="9" t="s">
        <v>72</v>
      </c>
      <c r="F9" s="9">
        <v>0.54</v>
      </c>
      <c r="I9" s="1">
        <v>5</v>
      </c>
      <c r="J9" s="10">
        <f t="shared" ref="J9:J21" si="14">J7</f>
        <v>0</v>
      </c>
      <c r="K9" s="14">
        <f t="shared" si="13"/>
        <v>1.6888888888888889E-3</v>
      </c>
      <c r="N9" s="1">
        <f t="shared" si="7"/>
        <v>5</v>
      </c>
      <c r="O9" s="1">
        <f t="shared" si="8"/>
        <v>9</v>
      </c>
      <c r="P9" s="1">
        <f t="shared" si="9"/>
        <v>10</v>
      </c>
      <c r="Q9" s="1">
        <f t="shared" si="10"/>
        <v>12</v>
      </c>
      <c r="R9" s="1">
        <f t="shared" si="11"/>
        <v>11</v>
      </c>
      <c r="S9" s="1">
        <v>1</v>
      </c>
      <c r="T9" s="1">
        <v>14.4</v>
      </c>
      <c r="U9" s="13">
        <v>1500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4</v>
      </c>
      <c r="AE9" s="1">
        <f>1000</f>
        <v>1000</v>
      </c>
      <c r="AF9" s="1">
        <v>0.1</v>
      </c>
      <c r="AG9" s="3">
        <f t="shared" si="1"/>
        <v>0.75</v>
      </c>
      <c r="AH9" s="4">
        <f t="shared" si="2"/>
        <v>7.5000000000000011E-2</v>
      </c>
      <c r="AI9" s="3">
        <f>3</f>
        <v>3</v>
      </c>
      <c r="AJ9" s="5">
        <f t="shared" si="12"/>
        <v>4.1250000000000002E-2</v>
      </c>
      <c r="AK9" s="5">
        <f t="shared" si="3"/>
        <v>6.5217391304347831E-3</v>
      </c>
      <c r="AL9" s="1">
        <f t="shared" si="4"/>
        <v>1E-3</v>
      </c>
      <c r="AM9" s="1">
        <v>50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1</v>
      </c>
      <c r="BT9" s="1">
        <v>-0.76</v>
      </c>
      <c r="BU9" s="1">
        <f t="shared" si="5"/>
        <v>9.9999999999999995E-8</v>
      </c>
      <c r="BV9" s="1">
        <v>10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2</v>
      </c>
      <c r="CD9" s="7">
        <f t="shared" si="6"/>
        <v>1.9999999999999999E-6</v>
      </c>
      <c r="CE9" s="7">
        <f t="shared" si="6"/>
        <v>1.9999999999999999E-6</v>
      </c>
      <c r="CF9" s="3">
        <v>2</v>
      </c>
      <c r="CG9" s="3">
        <v>2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0.6</v>
      </c>
      <c r="CZ9" s="1">
        <v>0.6</v>
      </c>
      <c r="DA9" s="1">
        <v>3800</v>
      </c>
      <c r="DB9" s="1">
        <v>0.6</v>
      </c>
      <c r="DC9" s="1">
        <v>0.6</v>
      </c>
      <c r="DD9" s="1">
        <v>0.6</v>
      </c>
      <c r="DE9" s="1">
        <v>0</v>
      </c>
      <c r="DF9" s="1">
        <v>0</v>
      </c>
      <c r="DG9" s="1">
        <v>0</v>
      </c>
      <c r="DH9" s="1">
        <v>0</v>
      </c>
    </row>
    <row r="10" spans="1:117">
      <c r="A10" s="19"/>
      <c r="B10" s="1" t="s">
        <v>63</v>
      </c>
      <c r="C10" s="1">
        <v>0.4</v>
      </c>
      <c r="D10" s="1">
        <v>5</v>
      </c>
      <c r="E10" s="9" t="s">
        <v>73</v>
      </c>
      <c r="F10" s="9">
        <v>2.2200000000000002</v>
      </c>
      <c r="I10" s="1">
        <v>6</v>
      </c>
      <c r="J10" s="10">
        <f t="shared" si="14"/>
        <v>1</v>
      </c>
      <c r="K10" s="14">
        <f t="shared" si="13"/>
        <v>1.6888888888888889E-3</v>
      </c>
      <c r="N10" s="1">
        <f t="shared" si="7"/>
        <v>6</v>
      </c>
      <c r="O10" s="1">
        <f t="shared" si="8"/>
        <v>11</v>
      </c>
      <c r="P10" s="1">
        <f t="shared" si="9"/>
        <v>12</v>
      </c>
      <c r="Q10" s="1">
        <f t="shared" si="10"/>
        <v>14</v>
      </c>
      <c r="R10" s="1">
        <f t="shared" si="11"/>
        <v>13</v>
      </c>
      <c r="S10" s="1">
        <v>1</v>
      </c>
      <c r="T10" s="1">
        <v>14.4</v>
      </c>
      <c r="U10" s="13">
        <v>1500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4</v>
      </c>
      <c r="AE10" s="1">
        <f>1000</f>
        <v>1000</v>
      </c>
      <c r="AF10" s="1">
        <v>0.1</v>
      </c>
      <c r="AG10" s="3">
        <f t="shared" si="1"/>
        <v>0.75</v>
      </c>
      <c r="AH10" s="4">
        <f t="shared" si="2"/>
        <v>7.5000000000000011E-2</v>
      </c>
      <c r="AI10" s="3">
        <f>3</f>
        <v>3</v>
      </c>
      <c r="AJ10" s="5">
        <f t="shared" si="12"/>
        <v>4.1250000000000002E-2</v>
      </c>
      <c r="AK10" s="5">
        <f t="shared" si="3"/>
        <v>6.5217391304347831E-3</v>
      </c>
      <c r="AL10" s="1">
        <f t="shared" si="4"/>
        <v>1E-3</v>
      </c>
      <c r="AM10" s="1">
        <v>50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-0.76</v>
      </c>
      <c r="BU10" s="1">
        <f t="shared" si="5"/>
        <v>9.9999999999999995E-8</v>
      </c>
      <c r="BV10" s="1">
        <v>10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2</v>
      </c>
      <c r="CD10" s="7">
        <f t="shared" si="6"/>
        <v>1.9999999999999999E-6</v>
      </c>
      <c r="CE10" s="7">
        <f t="shared" si="6"/>
        <v>1.9999999999999999E-6</v>
      </c>
      <c r="CF10" s="3">
        <v>2</v>
      </c>
      <c r="CG10" s="3">
        <v>2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0.6</v>
      </c>
      <c r="CZ10" s="1">
        <v>0.6</v>
      </c>
      <c r="DA10" s="1">
        <v>3800</v>
      </c>
      <c r="DB10" s="1">
        <v>0.6</v>
      </c>
      <c r="DC10" s="1">
        <v>0.6</v>
      </c>
      <c r="DD10" s="1">
        <v>0.6</v>
      </c>
      <c r="DE10" s="1">
        <v>0</v>
      </c>
      <c r="DF10" s="1">
        <v>0</v>
      </c>
      <c r="DG10" s="1">
        <v>0</v>
      </c>
      <c r="DH10" s="1">
        <v>0</v>
      </c>
    </row>
    <row r="11" spans="1:117">
      <c r="A11" s="19"/>
      <c r="B11" s="1" t="s">
        <v>65</v>
      </c>
      <c r="C11" s="1">
        <v>0</v>
      </c>
      <c r="D11" s="1">
        <v>6</v>
      </c>
      <c r="E11" s="9" t="s">
        <v>86</v>
      </c>
      <c r="F11" s="9">
        <v>4200</v>
      </c>
      <c r="I11" s="1">
        <v>7</v>
      </c>
      <c r="J11" s="10">
        <f t="shared" si="14"/>
        <v>0</v>
      </c>
      <c r="K11" s="14">
        <f t="shared" si="13"/>
        <v>2.5333333333333332E-3</v>
      </c>
      <c r="N11" s="1">
        <f t="shared" si="7"/>
        <v>7</v>
      </c>
      <c r="O11" s="1">
        <f t="shared" si="8"/>
        <v>13</v>
      </c>
      <c r="P11" s="1">
        <f t="shared" si="9"/>
        <v>14</v>
      </c>
      <c r="Q11" s="1">
        <f t="shared" si="10"/>
        <v>16</v>
      </c>
      <c r="R11" s="1">
        <f t="shared" si="11"/>
        <v>15</v>
      </c>
      <c r="S11" s="1">
        <v>1</v>
      </c>
      <c r="T11" s="1">
        <v>14.4</v>
      </c>
      <c r="U11" s="13">
        <v>1500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4</v>
      </c>
      <c r="AE11" s="1">
        <f>1000</f>
        <v>1000</v>
      </c>
      <c r="AF11" s="1">
        <v>0.1</v>
      </c>
      <c r="AG11" s="3">
        <f t="shared" si="1"/>
        <v>0.75</v>
      </c>
      <c r="AH11" s="4">
        <f t="shared" si="2"/>
        <v>7.5000000000000011E-2</v>
      </c>
      <c r="AI11" s="3">
        <f>3</f>
        <v>3</v>
      </c>
      <c r="AJ11" s="5">
        <f t="shared" si="12"/>
        <v>4.1250000000000002E-2</v>
      </c>
      <c r="AK11" s="5">
        <f t="shared" si="3"/>
        <v>6.5217391304347831E-3</v>
      </c>
      <c r="AL11" s="1">
        <f t="shared" si="4"/>
        <v>1E-3</v>
      </c>
      <c r="AM11" s="1">
        <v>50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1</v>
      </c>
      <c r="BT11" s="1">
        <v>-0.76</v>
      </c>
      <c r="BU11" s="1">
        <f t="shared" si="5"/>
        <v>9.9999999999999995E-8</v>
      </c>
      <c r="BV11" s="1">
        <v>10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2</v>
      </c>
      <c r="CD11" s="7">
        <f t="shared" si="6"/>
        <v>1.9999999999999999E-6</v>
      </c>
      <c r="CE11" s="7">
        <f t="shared" si="6"/>
        <v>1.9999999999999999E-6</v>
      </c>
      <c r="CF11" s="3">
        <v>2</v>
      </c>
      <c r="CG11" s="3">
        <v>2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0.6</v>
      </c>
      <c r="CZ11" s="1">
        <v>0.6</v>
      </c>
      <c r="DA11" s="1">
        <v>3800</v>
      </c>
      <c r="DB11" s="1">
        <v>0.6</v>
      </c>
      <c r="DC11" s="1">
        <v>0.6</v>
      </c>
      <c r="DD11" s="1">
        <v>0.6</v>
      </c>
      <c r="DE11" s="1">
        <v>0</v>
      </c>
      <c r="DF11" s="1">
        <v>0</v>
      </c>
      <c r="DG11" s="1">
        <v>0</v>
      </c>
      <c r="DH11" s="1">
        <v>0</v>
      </c>
      <c r="DL11" s="1" t="s">
        <v>95</v>
      </c>
      <c r="DM11" s="1">
        <f>SUM(DK8:DM8)/3</f>
        <v>56.78</v>
      </c>
    </row>
    <row r="12" spans="1:117">
      <c r="A12" s="19"/>
      <c r="B12" s="1" t="s">
        <v>79</v>
      </c>
      <c r="C12" s="1">
        <v>0</v>
      </c>
      <c r="D12" s="1">
        <v>7</v>
      </c>
      <c r="E12" s="9" t="s">
        <v>87</v>
      </c>
      <c r="F12" s="9">
        <v>2100</v>
      </c>
      <c r="I12" s="1">
        <v>8</v>
      </c>
      <c r="J12" s="10">
        <f t="shared" si="14"/>
        <v>1</v>
      </c>
      <c r="K12" s="14">
        <f t="shared" si="13"/>
        <v>2.5333333333333332E-3</v>
      </c>
      <c r="N12" s="1">
        <f t="shared" si="7"/>
        <v>8</v>
      </c>
      <c r="O12" s="1">
        <f t="shared" si="8"/>
        <v>15</v>
      </c>
      <c r="P12" s="1">
        <f t="shared" si="9"/>
        <v>16</v>
      </c>
      <c r="Q12" s="1">
        <f t="shared" si="10"/>
        <v>18</v>
      </c>
      <c r="R12" s="1">
        <f t="shared" si="11"/>
        <v>17</v>
      </c>
      <c r="S12" s="1">
        <v>1</v>
      </c>
      <c r="T12" s="1">
        <v>14.4</v>
      </c>
      <c r="U12" s="13">
        <v>1500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4</v>
      </c>
      <c r="AE12" s="1">
        <f>1000</f>
        <v>1000</v>
      </c>
      <c r="AF12" s="1">
        <v>0.1</v>
      </c>
      <c r="AG12" s="3">
        <f t="shared" si="1"/>
        <v>0.75</v>
      </c>
      <c r="AH12" s="4">
        <f t="shared" si="2"/>
        <v>7.5000000000000011E-2</v>
      </c>
      <c r="AI12" s="3">
        <f>3</f>
        <v>3</v>
      </c>
      <c r="AJ12" s="5">
        <f t="shared" si="12"/>
        <v>4.1250000000000002E-2</v>
      </c>
      <c r="AK12" s="5">
        <f t="shared" si="3"/>
        <v>6.5217391304347831E-3</v>
      </c>
      <c r="AL12" s="1">
        <f t="shared" si="4"/>
        <v>1E-3</v>
      </c>
      <c r="AM12" s="1">
        <v>50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1</v>
      </c>
      <c r="BT12" s="1">
        <v>-0.76</v>
      </c>
      <c r="BU12" s="1">
        <f t="shared" si="5"/>
        <v>9.9999999999999995E-8</v>
      </c>
      <c r="BV12" s="1">
        <v>10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2</v>
      </c>
      <c r="CD12" s="7">
        <f t="shared" si="6"/>
        <v>1.9999999999999999E-6</v>
      </c>
      <c r="CE12" s="7">
        <f t="shared" si="6"/>
        <v>1.9999999999999999E-6</v>
      </c>
      <c r="CF12" s="3">
        <v>2</v>
      </c>
      <c r="CG12" s="3">
        <v>2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0.6</v>
      </c>
      <c r="CZ12" s="1">
        <v>0.6</v>
      </c>
      <c r="DA12" s="1">
        <v>3800</v>
      </c>
      <c r="DB12" s="1">
        <v>0.6</v>
      </c>
      <c r="DC12" s="1">
        <v>0.6</v>
      </c>
      <c r="DD12" s="1">
        <v>0.6</v>
      </c>
      <c r="DE12" s="1">
        <v>0</v>
      </c>
      <c r="DF12" s="1">
        <v>0</v>
      </c>
      <c r="DG12" s="1">
        <v>0</v>
      </c>
      <c r="DH12" s="1">
        <v>0</v>
      </c>
      <c r="DL12" s="1" t="s">
        <v>96</v>
      </c>
      <c r="DM12" s="1">
        <f>DM8-DL8</f>
        <v>24.33</v>
      </c>
    </row>
    <row r="13" spans="1:117">
      <c r="A13" s="19"/>
      <c r="B13" s="1" t="s">
        <v>19</v>
      </c>
      <c r="C13" s="1">
        <v>0</v>
      </c>
      <c r="D13" s="1">
        <v>8</v>
      </c>
      <c r="E13" s="9" t="s">
        <v>80</v>
      </c>
      <c r="F13" s="9">
        <v>0.2</v>
      </c>
      <c r="I13" s="1">
        <v>9</v>
      </c>
      <c r="J13" s="10">
        <f t="shared" si="14"/>
        <v>0</v>
      </c>
      <c r="K13" s="14">
        <f t="shared" si="13"/>
        <v>3.3777777777777777E-3</v>
      </c>
      <c r="N13" s="1">
        <f t="shared" si="7"/>
        <v>9</v>
      </c>
      <c r="O13" s="1">
        <f t="shared" si="8"/>
        <v>17</v>
      </c>
      <c r="P13" s="1">
        <f t="shared" si="9"/>
        <v>18</v>
      </c>
      <c r="Q13" s="1">
        <f t="shared" si="10"/>
        <v>20</v>
      </c>
      <c r="R13" s="1">
        <f t="shared" si="11"/>
        <v>19</v>
      </c>
      <c r="S13" s="1">
        <v>1</v>
      </c>
      <c r="T13" s="1">
        <v>14.4</v>
      </c>
      <c r="U13" s="13">
        <v>1500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4</v>
      </c>
      <c r="AE13" s="1">
        <f>1000</f>
        <v>1000</v>
      </c>
      <c r="AF13" s="1">
        <v>0.1</v>
      </c>
      <c r="AG13" s="3">
        <f t="shared" si="1"/>
        <v>0.75</v>
      </c>
      <c r="AH13" s="4">
        <f t="shared" si="2"/>
        <v>7.5000000000000011E-2</v>
      </c>
      <c r="AI13" s="3">
        <f>3</f>
        <v>3</v>
      </c>
      <c r="AJ13" s="5">
        <f t="shared" si="12"/>
        <v>4.1250000000000002E-2</v>
      </c>
      <c r="AK13" s="5">
        <f t="shared" si="3"/>
        <v>6.5217391304347831E-3</v>
      </c>
      <c r="AL13" s="1">
        <f t="shared" si="4"/>
        <v>1E-3</v>
      </c>
      <c r="AM13" s="1">
        <v>50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1</v>
      </c>
      <c r="BT13" s="1">
        <v>-0.76</v>
      </c>
      <c r="BU13" s="1">
        <f t="shared" si="5"/>
        <v>9.9999999999999995E-8</v>
      </c>
      <c r="BV13" s="1">
        <v>10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2</v>
      </c>
      <c r="CD13" s="7">
        <f t="shared" si="6"/>
        <v>1.9999999999999999E-6</v>
      </c>
      <c r="CE13" s="7">
        <f t="shared" si="6"/>
        <v>1.9999999999999999E-6</v>
      </c>
      <c r="CF13" s="3">
        <v>2</v>
      </c>
      <c r="CG13" s="3">
        <v>2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0.6</v>
      </c>
      <c r="CZ13" s="1">
        <v>0.6</v>
      </c>
      <c r="DA13" s="1">
        <v>3800</v>
      </c>
      <c r="DB13" s="1">
        <v>0.6</v>
      </c>
      <c r="DC13" s="1">
        <v>0.6</v>
      </c>
      <c r="DD13" s="1">
        <v>0.6</v>
      </c>
      <c r="DE13" s="1">
        <v>0</v>
      </c>
      <c r="DF13" s="1">
        <v>0</v>
      </c>
      <c r="DG13" s="1">
        <v>0</v>
      </c>
      <c r="DH13" s="1">
        <v>0</v>
      </c>
      <c r="DL13" s="1" t="s">
        <v>97</v>
      </c>
      <c r="DM13" s="1">
        <f>DM12/DM11</f>
        <v>0.42849594927791473</v>
      </c>
    </row>
    <row r="14" spans="1:117">
      <c r="A14" s="19"/>
      <c r="B14" s="1" t="s">
        <v>19</v>
      </c>
      <c r="C14" s="1">
        <v>0</v>
      </c>
      <c r="D14" s="1">
        <v>9</v>
      </c>
      <c r="E14" s="9" t="s">
        <v>81</v>
      </c>
      <c r="F14" s="9">
        <v>-0.2</v>
      </c>
      <c r="I14" s="1">
        <v>10</v>
      </c>
      <c r="J14" s="10">
        <f t="shared" si="14"/>
        <v>1</v>
      </c>
      <c r="K14" s="14">
        <f t="shared" si="13"/>
        <v>3.3777777777777777E-3</v>
      </c>
      <c r="N14" s="1">
        <f t="shared" si="7"/>
        <v>10</v>
      </c>
      <c r="O14" s="1">
        <f t="shared" si="8"/>
        <v>19</v>
      </c>
      <c r="P14" s="1">
        <f t="shared" si="9"/>
        <v>20</v>
      </c>
      <c r="Q14" s="1">
        <f t="shared" si="10"/>
        <v>22</v>
      </c>
      <c r="R14" s="1">
        <f t="shared" si="11"/>
        <v>21</v>
      </c>
      <c r="S14" s="1">
        <v>1</v>
      </c>
      <c r="T14" s="1">
        <v>14.4</v>
      </c>
      <c r="U14" s="13">
        <v>1500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4</v>
      </c>
      <c r="AE14" s="1">
        <f>1000</f>
        <v>1000</v>
      </c>
      <c r="AF14" s="1">
        <v>0.1</v>
      </c>
      <c r="AG14" s="3">
        <f t="shared" si="1"/>
        <v>0.75</v>
      </c>
      <c r="AH14" s="4">
        <f t="shared" si="2"/>
        <v>7.5000000000000011E-2</v>
      </c>
      <c r="AI14" s="3">
        <f>3</f>
        <v>3</v>
      </c>
      <c r="AJ14" s="5">
        <f t="shared" si="12"/>
        <v>4.1250000000000002E-2</v>
      </c>
      <c r="AK14" s="5">
        <f t="shared" si="3"/>
        <v>6.5217391304347831E-3</v>
      </c>
      <c r="AL14" s="1">
        <f t="shared" si="4"/>
        <v>1E-3</v>
      </c>
      <c r="AM14" s="1">
        <v>50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1</v>
      </c>
      <c r="BT14" s="1">
        <v>-0.76</v>
      </c>
      <c r="BU14" s="1">
        <f t="shared" si="5"/>
        <v>9.9999999999999995E-8</v>
      </c>
      <c r="BV14" s="1">
        <v>10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2</v>
      </c>
      <c r="CD14" s="7">
        <f t="shared" si="6"/>
        <v>1.9999999999999999E-6</v>
      </c>
      <c r="CE14" s="7">
        <f t="shared" si="6"/>
        <v>1.9999999999999999E-6</v>
      </c>
      <c r="CF14" s="3">
        <v>2</v>
      </c>
      <c r="CG14" s="3">
        <v>2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0.6</v>
      </c>
      <c r="CZ14" s="1">
        <v>0.6</v>
      </c>
      <c r="DA14" s="1">
        <v>3800</v>
      </c>
      <c r="DB14" s="1">
        <v>0.6</v>
      </c>
      <c r="DC14" s="1">
        <v>0.6</v>
      </c>
      <c r="DD14" s="1">
        <v>0.6</v>
      </c>
      <c r="DE14" s="1">
        <v>0</v>
      </c>
      <c r="DF14" s="1">
        <v>0</v>
      </c>
      <c r="DG14" s="1">
        <v>0</v>
      </c>
      <c r="DH14" s="1">
        <v>0</v>
      </c>
      <c r="DL14" s="1" t="s">
        <v>9</v>
      </c>
      <c r="DM14" s="1">
        <v>3</v>
      </c>
    </row>
    <row r="15" spans="1:117">
      <c r="A15" s="19"/>
      <c r="B15" s="1" t="s">
        <v>19</v>
      </c>
      <c r="C15" s="1">
        <v>0</v>
      </c>
      <c r="D15" s="1">
        <v>10</v>
      </c>
      <c r="E15" s="9" t="s">
        <v>19</v>
      </c>
      <c r="F15" s="9">
        <v>0</v>
      </c>
      <c r="I15" s="1">
        <v>11</v>
      </c>
      <c r="J15" s="10">
        <f t="shared" si="14"/>
        <v>0</v>
      </c>
      <c r="K15" s="14">
        <f t="shared" si="13"/>
        <v>4.2222222222222218E-3</v>
      </c>
      <c r="N15" s="1">
        <f t="shared" si="7"/>
        <v>11</v>
      </c>
      <c r="O15" s="1">
        <f t="shared" si="8"/>
        <v>21</v>
      </c>
      <c r="P15" s="1">
        <f t="shared" si="9"/>
        <v>22</v>
      </c>
      <c r="Q15" s="1">
        <f t="shared" si="10"/>
        <v>24</v>
      </c>
      <c r="R15" s="1">
        <f t="shared" si="11"/>
        <v>23</v>
      </c>
      <c r="S15" s="1">
        <v>1</v>
      </c>
      <c r="T15" s="1">
        <v>14.4</v>
      </c>
      <c r="U15" s="13">
        <v>1500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4</v>
      </c>
      <c r="AE15" s="1">
        <f>1000</f>
        <v>1000</v>
      </c>
      <c r="AF15" s="1">
        <v>0.1</v>
      </c>
      <c r="AG15" s="3">
        <f t="shared" si="1"/>
        <v>0.75</v>
      </c>
      <c r="AH15" s="4">
        <f t="shared" si="2"/>
        <v>7.5000000000000011E-2</v>
      </c>
      <c r="AI15" s="3">
        <f>3</f>
        <v>3</v>
      </c>
      <c r="AJ15" s="5">
        <f t="shared" si="12"/>
        <v>4.1250000000000002E-2</v>
      </c>
      <c r="AK15" s="5">
        <f t="shared" si="3"/>
        <v>6.5217391304347831E-3</v>
      </c>
      <c r="AL15" s="1">
        <f t="shared" si="4"/>
        <v>1E-3</v>
      </c>
      <c r="AM15" s="1">
        <v>50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1</v>
      </c>
      <c r="BT15" s="1">
        <v>-0.76</v>
      </c>
      <c r="BU15" s="1">
        <f t="shared" si="5"/>
        <v>9.9999999999999995E-8</v>
      </c>
      <c r="BV15" s="1">
        <v>10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2</v>
      </c>
      <c r="CD15" s="7">
        <f t="shared" si="6"/>
        <v>1.9999999999999999E-6</v>
      </c>
      <c r="CE15" s="7">
        <f t="shared" si="6"/>
        <v>1.9999999999999999E-6</v>
      </c>
      <c r="CF15" s="3">
        <v>2</v>
      </c>
      <c r="CG15" s="3">
        <v>2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0.6</v>
      </c>
      <c r="CZ15" s="1">
        <v>0.6</v>
      </c>
      <c r="DA15" s="1">
        <v>3800</v>
      </c>
      <c r="DB15" s="1">
        <v>0.6</v>
      </c>
      <c r="DC15" s="1">
        <v>0.6</v>
      </c>
      <c r="DD15" s="1">
        <v>0.6</v>
      </c>
      <c r="DE15" s="1">
        <v>0</v>
      </c>
      <c r="DF15" s="1">
        <v>0</v>
      </c>
      <c r="DG15" s="1">
        <v>0</v>
      </c>
      <c r="DH15" s="1">
        <v>0</v>
      </c>
      <c r="DL15" s="1" t="s">
        <v>98</v>
      </c>
      <c r="DM15" s="1">
        <f>DM11*(1-(DM13/DM14)^2)</f>
        <v>55.621632617118706</v>
      </c>
    </row>
    <row r="16" spans="1:117">
      <c r="A16" s="19"/>
      <c r="B16" s="1" t="s">
        <v>19</v>
      </c>
      <c r="C16" s="1">
        <v>0</v>
      </c>
      <c r="D16" s="1">
        <v>11</v>
      </c>
      <c r="E16" s="9" t="s">
        <v>19</v>
      </c>
      <c r="F16" s="9">
        <v>0</v>
      </c>
      <c r="I16" s="1">
        <v>12</v>
      </c>
      <c r="J16" s="10">
        <f t="shared" si="14"/>
        <v>1</v>
      </c>
      <c r="K16" s="14">
        <f t="shared" si="13"/>
        <v>4.2222222222222218E-3</v>
      </c>
      <c r="N16" s="1">
        <f t="shared" si="7"/>
        <v>12</v>
      </c>
      <c r="O16" s="1">
        <f t="shared" si="8"/>
        <v>23</v>
      </c>
      <c r="P16" s="1">
        <f t="shared" si="9"/>
        <v>24</v>
      </c>
      <c r="Q16" s="1">
        <f t="shared" si="10"/>
        <v>26</v>
      </c>
      <c r="R16" s="1">
        <f t="shared" si="11"/>
        <v>25</v>
      </c>
      <c r="S16" s="1">
        <v>1</v>
      </c>
      <c r="T16" s="1">
        <v>14.4</v>
      </c>
      <c r="U16" s="13">
        <v>1500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4</v>
      </c>
      <c r="AE16" s="1">
        <f>1000</f>
        <v>1000</v>
      </c>
      <c r="AF16" s="1">
        <v>0.1</v>
      </c>
      <c r="AG16" s="3">
        <f t="shared" si="1"/>
        <v>0.75</v>
      </c>
      <c r="AH16" s="4">
        <f t="shared" si="2"/>
        <v>7.5000000000000011E-2</v>
      </c>
      <c r="AI16" s="3">
        <f>3</f>
        <v>3</v>
      </c>
      <c r="AJ16" s="5">
        <f t="shared" si="12"/>
        <v>4.1250000000000002E-2</v>
      </c>
      <c r="AK16" s="5">
        <f t="shared" si="3"/>
        <v>6.5217391304347831E-3</v>
      </c>
      <c r="AL16" s="1">
        <f t="shared" si="4"/>
        <v>1E-3</v>
      </c>
      <c r="AM16" s="1">
        <v>50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1</v>
      </c>
      <c r="BT16" s="1">
        <v>-0.76</v>
      </c>
      <c r="BU16" s="1">
        <f t="shared" si="5"/>
        <v>9.9999999999999995E-8</v>
      </c>
      <c r="BV16" s="1">
        <v>10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2</v>
      </c>
      <c r="CD16" s="7">
        <f t="shared" si="6"/>
        <v>1.9999999999999999E-6</v>
      </c>
      <c r="CE16" s="7">
        <f t="shared" si="6"/>
        <v>1.9999999999999999E-6</v>
      </c>
      <c r="CF16" s="3">
        <v>2</v>
      </c>
      <c r="CG16" s="3">
        <v>2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0.6</v>
      </c>
      <c r="CZ16" s="1">
        <v>0.6</v>
      </c>
      <c r="DA16" s="1">
        <v>3800</v>
      </c>
      <c r="DB16" s="1">
        <v>0.6</v>
      </c>
      <c r="DC16" s="1">
        <v>0.6</v>
      </c>
      <c r="DD16" s="1">
        <v>0.6</v>
      </c>
      <c r="DE16" s="1">
        <v>0</v>
      </c>
      <c r="DF16" s="1">
        <v>0</v>
      </c>
      <c r="DG16" s="1">
        <v>0</v>
      </c>
      <c r="DH16" s="1">
        <v>0</v>
      </c>
    </row>
    <row r="17" spans="1:112">
      <c r="A17" s="19"/>
      <c r="B17" s="1" t="s">
        <v>19</v>
      </c>
      <c r="C17" s="1">
        <v>0</v>
      </c>
      <c r="D17" s="1">
        <v>12</v>
      </c>
      <c r="E17" s="9" t="s">
        <v>19</v>
      </c>
      <c r="F17" s="9">
        <v>0</v>
      </c>
      <c r="I17" s="1">
        <v>13</v>
      </c>
      <c r="J17" s="10">
        <f t="shared" si="14"/>
        <v>0</v>
      </c>
      <c r="K17" s="14">
        <f t="shared" si="13"/>
        <v>5.0666666666666664E-3</v>
      </c>
      <c r="N17" s="1">
        <f t="shared" si="7"/>
        <v>13</v>
      </c>
      <c r="O17" s="1">
        <f t="shared" si="8"/>
        <v>25</v>
      </c>
      <c r="P17" s="1">
        <f t="shared" si="9"/>
        <v>26</v>
      </c>
      <c r="Q17" s="1">
        <f t="shared" si="10"/>
        <v>28</v>
      </c>
      <c r="R17" s="1">
        <f t="shared" si="11"/>
        <v>27</v>
      </c>
      <c r="S17" s="1">
        <v>1</v>
      </c>
      <c r="T17" s="1">
        <v>14.4</v>
      </c>
      <c r="U17" s="13">
        <v>1500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4</v>
      </c>
      <c r="AE17" s="1">
        <f>1000</f>
        <v>1000</v>
      </c>
      <c r="AF17" s="1">
        <v>0.1</v>
      </c>
      <c r="AG17" s="3">
        <f t="shared" si="1"/>
        <v>0.75</v>
      </c>
      <c r="AH17" s="4">
        <f t="shared" si="2"/>
        <v>7.5000000000000011E-2</v>
      </c>
      <c r="AI17" s="3">
        <f>3</f>
        <v>3</v>
      </c>
      <c r="AJ17" s="5">
        <f t="shared" si="12"/>
        <v>4.1250000000000002E-2</v>
      </c>
      <c r="AK17" s="5">
        <f t="shared" si="3"/>
        <v>6.5217391304347831E-3</v>
      </c>
      <c r="AL17" s="1">
        <f t="shared" si="4"/>
        <v>1E-3</v>
      </c>
      <c r="AM17" s="1">
        <v>50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1</v>
      </c>
      <c r="BT17" s="1">
        <v>-0.76</v>
      </c>
      <c r="BU17" s="1">
        <f t="shared" si="5"/>
        <v>9.9999999999999995E-8</v>
      </c>
      <c r="BV17" s="1">
        <v>10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2</v>
      </c>
      <c r="CD17" s="7">
        <f t="shared" si="6"/>
        <v>1.9999999999999999E-6</v>
      </c>
      <c r="CE17" s="7">
        <f t="shared" si="6"/>
        <v>1.9999999999999999E-6</v>
      </c>
      <c r="CF17" s="3">
        <v>2</v>
      </c>
      <c r="CG17" s="3">
        <v>2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0.6</v>
      </c>
      <c r="CZ17" s="1">
        <v>0.6</v>
      </c>
      <c r="DA17" s="1">
        <v>3800</v>
      </c>
      <c r="DB17" s="1">
        <v>0.6</v>
      </c>
      <c r="DC17" s="1">
        <v>0.6</v>
      </c>
      <c r="DD17" s="1">
        <v>0.6</v>
      </c>
      <c r="DE17" s="1">
        <v>0</v>
      </c>
      <c r="DF17" s="1">
        <v>0</v>
      </c>
      <c r="DG17" s="1">
        <v>0</v>
      </c>
      <c r="DH17" s="1">
        <v>0</v>
      </c>
    </row>
    <row r="18" spans="1:112">
      <c r="A18" s="19"/>
      <c r="B18" s="1" t="s">
        <v>19</v>
      </c>
      <c r="C18" s="1">
        <v>0</v>
      </c>
      <c r="D18" s="1">
        <v>13</v>
      </c>
      <c r="E18" s="9" t="s">
        <v>19</v>
      </c>
      <c r="F18" s="9">
        <v>0</v>
      </c>
      <c r="I18" s="1">
        <v>14</v>
      </c>
      <c r="J18" s="10">
        <f t="shared" si="14"/>
        <v>1</v>
      </c>
      <c r="K18" s="14">
        <f t="shared" si="13"/>
        <v>5.0666666666666664E-3</v>
      </c>
      <c r="N18" s="1">
        <f t="shared" si="7"/>
        <v>14</v>
      </c>
      <c r="O18" s="1">
        <f t="shared" si="8"/>
        <v>27</v>
      </c>
      <c r="P18" s="1">
        <f t="shared" si="9"/>
        <v>28</v>
      </c>
      <c r="Q18" s="1">
        <f t="shared" si="10"/>
        <v>30</v>
      </c>
      <c r="R18" s="1">
        <f t="shared" si="11"/>
        <v>29</v>
      </c>
      <c r="S18" s="1">
        <v>1</v>
      </c>
      <c r="T18" s="1">
        <v>14.4</v>
      </c>
      <c r="U18" s="13">
        <v>1500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4</v>
      </c>
      <c r="AE18" s="1">
        <f>1000</f>
        <v>1000</v>
      </c>
      <c r="AF18" s="1">
        <v>0.1</v>
      </c>
      <c r="AG18" s="3">
        <f t="shared" si="1"/>
        <v>0.75</v>
      </c>
      <c r="AH18" s="4">
        <f t="shared" si="2"/>
        <v>7.5000000000000011E-2</v>
      </c>
      <c r="AI18" s="3">
        <f>3</f>
        <v>3</v>
      </c>
      <c r="AJ18" s="5">
        <f t="shared" si="12"/>
        <v>4.1250000000000002E-2</v>
      </c>
      <c r="AK18" s="5">
        <f t="shared" si="3"/>
        <v>6.5217391304347831E-3</v>
      </c>
      <c r="AL18" s="1">
        <f t="shared" si="4"/>
        <v>1E-3</v>
      </c>
      <c r="AM18" s="1">
        <v>50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1</v>
      </c>
      <c r="BT18" s="1">
        <v>-0.76</v>
      </c>
      <c r="BU18" s="1">
        <f t="shared" si="5"/>
        <v>9.9999999999999995E-8</v>
      </c>
      <c r="BV18" s="1">
        <v>10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2</v>
      </c>
      <c r="CD18" s="7">
        <f t="shared" si="6"/>
        <v>1.9999999999999999E-6</v>
      </c>
      <c r="CE18" s="7">
        <f t="shared" si="6"/>
        <v>1.9999999999999999E-6</v>
      </c>
      <c r="CF18" s="3">
        <v>2</v>
      </c>
      <c r="CG18" s="3">
        <v>2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0.6</v>
      </c>
      <c r="CZ18" s="1">
        <v>0.6</v>
      </c>
      <c r="DA18" s="1">
        <v>3800</v>
      </c>
      <c r="DB18" s="1">
        <v>0.6</v>
      </c>
      <c r="DC18" s="1">
        <v>0.6</v>
      </c>
      <c r="DD18" s="1">
        <v>0.6</v>
      </c>
      <c r="DE18" s="1">
        <v>0</v>
      </c>
      <c r="DF18" s="1">
        <v>0</v>
      </c>
      <c r="DG18" s="1">
        <v>0</v>
      </c>
      <c r="DH18" s="1">
        <v>0</v>
      </c>
    </row>
    <row r="19" spans="1:112">
      <c r="A19" s="19"/>
      <c r="B19" s="1" t="s">
        <v>19</v>
      </c>
      <c r="C19" s="1">
        <v>0</v>
      </c>
      <c r="D19" s="1">
        <v>14</v>
      </c>
      <c r="E19" s="9" t="s">
        <v>19</v>
      </c>
      <c r="F19" s="9">
        <v>0</v>
      </c>
      <c r="I19" s="1">
        <v>15</v>
      </c>
      <c r="J19" s="10">
        <f t="shared" si="14"/>
        <v>0</v>
      </c>
      <c r="K19" s="14">
        <f t="shared" si="13"/>
        <v>5.9111111111111109E-3</v>
      </c>
      <c r="N19" s="1">
        <f t="shared" si="7"/>
        <v>15</v>
      </c>
      <c r="O19" s="1">
        <f t="shared" si="8"/>
        <v>29</v>
      </c>
      <c r="P19" s="1">
        <f t="shared" si="9"/>
        <v>30</v>
      </c>
      <c r="Q19" s="1">
        <f t="shared" si="10"/>
        <v>32</v>
      </c>
      <c r="R19" s="1">
        <f t="shared" si="11"/>
        <v>31</v>
      </c>
      <c r="S19" s="1">
        <v>1</v>
      </c>
      <c r="T19" s="1">
        <v>14.4</v>
      </c>
      <c r="U19" s="13">
        <v>1500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4</v>
      </c>
      <c r="AE19" s="1">
        <f>1000</f>
        <v>1000</v>
      </c>
      <c r="AF19" s="1">
        <v>0.1</v>
      </c>
      <c r="AG19" s="3">
        <f t="shared" si="1"/>
        <v>0.75</v>
      </c>
      <c r="AH19" s="4">
        <f t="shared" si="2"/>
        <v>7.5000000000000011E-2</v>
      </c>
      <c r="AI19" s="3">
        <f>3</f>
        <v>3</v>
      </c>
      <c r="AJ19" s="5">
        <f t="shared" si="12"/>
        <v>4.1250000000000002E-2</v>
      </c>
      <c r="AK19" s="5">
        <f t="shared" si="3"/>
        <v>6.5217391304347831E-3</v>
      </c>
      <c r="AL19" s="1">
        <f t="shared" si="4"/>
        <v>1E-3</v>
      </c>
      <c r="AM19" s="1">
        <v>50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1</v>
      </c>
      <c r="BT19" s="1">
        <v>-0.76</v>
      </c>
      <c r="BU19" s="1">
        <f t="shared" si="5"/>
        <v>9.9999999999999995E-8</v>
      </c>
      <c r="BV19" s="1">
        <v>10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2</v>
      </c>
      <c r="CD19" s="7">
        <f t="shared" si="6"/>
        <v>1.9999999999999999E-6</v>
      </c>
      <c r="CE19" s="7">
        <f t="shared" si="6"/>
        <v>1.9999999999999999E-6</v>
      </c>
      <c r="CF19" s="3">
        <v>2</v>
      </c>
      <c r="CG19" s="3">
        <v>2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0.6</v>
      </c>
      <c r="CZ19" s="1">
        <v>0.6</v>
      </c>
      <c r="DA19" s="1">
        <v>3800</v>
      </c>
      <c r="DB19" s="1">
        <v>0.6</v>
      </c>
      <c r="DC19" s="1">
        <v>0.6</v>
      </c>
      <c r="DD19" s="1">
        <v>0.6</v>
      </c>
      <c r="DE19" s="1">
        <v>0</v>
      </c>
      <c r="DF19" s="1">
        <v>0</v>
      </c>
      <c r="DG19" s="1">
        <v>0</v>
      </c>
      <c r="DH19" s="1">
        <v>0</v>
      </c>
    </row>
    <row r="20" spans="1:112">
      <c r="A20" s="19"/>
      <c r="B20" s="1" t="s">
        <v>19</v>
      </c>
      <c r="C20" s="1">
        <v>0</v>
      </c>
      <c r="D20" s="1">
        <v>15</v>
      </c>
      <c r="E20" s="9" t="s">
        <v>19</v>
      </c>
      <c r="F20" s="9">
        <v>0</v>
      </c>
      <c r="I20" s="1">
        <v>16</v>
      </c>
      <c r="J20" s="10">
        <f t="shared" si="14"/>
        <v>1</v>
      </c>
      <c r="K20" s="14">
        <f t="shared" si="13"/>
        <v>5.9111111111111109E-3</v>
      </c>
      <c r="N20" s="1">
        <f t="shared" si="7"/>
        <v>16</v>
      </c>
      <c r="O20" s="1">
        <f t="shared" si="8"/>
        <v>31</v>
      </c>
      <c r="P20" s="1">
        <f t="shared" si="9"/>
        <v>32</v>
      </c>
      <c r="Q20" s="1">
        <f t="shared" si="10"/>
        <v>34</v>
      </c>
      <c r="R20" s="1">
        <f t="shared" si="11"/>
        <v>33</v>
      </c>
      <c r="S20" s="1">
        <v>1</v>
      </c>
      <c r="T20" s="1">
        <v>14.4</v>
      </c>
      <c r="U20" s="13">
        <v>1500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4</v>
      </c>
      <c r="AE20" s="1">
        <f>1000</f>
        <v>1000</v>
      </c>
      <c r="AF20" s="1">
        <v>0.1</v>
      </c>
      <c r="AG20" s="3">
        <f t="shared" si="1"/>
        <v>0.75</v>
      </c>
      <c r="AH20" s="4">
        <f t="shared" si="2"/>
        <v>7.5000000000000011E-2</v>
      </c>
      <c r="AI20" s="3">
        <f>3</f>
        <v>3</v>
      </c>
      <c r="AJ20" s="5">
        <f t="shared" si="12"/>
        <v>4.1250000000000002E-2</v>
      </c>
      <c r="AK20" s="5">
        <f t="shared" si="3"/>
        <v>6.5217391304347831E-3</v>
      </c>
      <c r="AL20" s="1">
        <f t="shared" si="4"/>
        <v>1E-3</v>
      </c>
      <c r="AM20" s="1">
        <v>50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1</v>
      </c>
      <c r="BT20" s="1">
        <v>-0.76</v>
      </c>
      <c r="BU20" s="1">
        <f t="shared" si="5"/>
        <v>9.9999999999999995E-8</v>
      </c>
      <c r="BV20" s="1">
        <v>10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2</v>
      </c>
      <c r="CD20" s="7">
        <f t="shared" si="6"/>
        <v>1.9999999999999999E-6</v>
      </c>
      <c r="CE20" s="7">
        <f t="shared" si="6"/>
        <v>1.9999999999999999E-6</v>
      </c>
      <c r="CF20" s="3">
        <v>2</v>
      </c>
      <c r="CG20" s="3">
        <v>2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0.6</v>
      </c>
      <c r="CZ20" s="1">
        <v>0.6</v>
      </c>
      <c r="DA20" s="1">
        <v>3800</v>
      </c>
      <c r="DB20" s="1">
        <v>0.6</v>
      </c>
      <c r="DC20" s="1">
        <v>0.6</v>
      </c>
      <c r="DD20" s="1">
        <v>0.6</v>
      </c>
      <c r="DE20" s="1">
        <v>0</v>
      </c>
      <c r="DF20" s="1">
        <v>0</v>
      </c>
      <c r="DG20" s="1">
        <v>0</v>
      </c>
      <c r="DH20" s="1">
        <v>0</v>
      </c>
    </row>
    <row r="21" spans="1:112">
      <c r="A21" s="19"/>
      <c r="B21" s="1" t="s">
        <v>19</v>
      </c>
      <c r="C21" s="1">
        <v>0</v>
      </c>
      <c r="D21" s="1">
        <v>16</v>
      </c>
      <c r="E21" s="9" t="s">
        <v>19</v>
      </c>
      <c r="F21" s="9">
        <v>0</v>
      </c>
      <c r="I21" s="1">
        <v>17</v>
      </c>
      <c r="J21" s="10">
        <f t="shared" si="14"/>
        <v>0</v>
      </c>
      <c r="K21" s="14">
        <f t="shared" si="13"/>
        <v>6.7555555555555554E-3</v>
      </c>
      <c r="N21" s="1">
        <f t="shared" si="7"/>
        <v>17</v>
      </c>
      <c r="O21" s="1">
        <f t="shared" si="8"/>
        <v>33</v>
      </c>
      <c r="P21" s="1">
        <f t="shared" si="9"/>
        <v>34</v>
      </c>
      <c r="Q21" s="1">
        <f t="shared" si="10"/>
        <v>36</v>
      </c>
      <c r="R21" s="1">
        <f t="shared" si="11"/>
        <v>35</v>
      </c>
      <c r="S21" s="1">
        <v>1</v>
      </c>
      <c r="T21" s="1">
        <v>14.4</v>
      </c>
      <c r="U21" s="13">
        <v>1500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4</v>
      </c>
      <c r="AE21" s="1">
        <f>1000</f>
        <v>1000</v>
      </c>
      <c r="AF21" s="1">
        <v>0.1</v>
      </c>
      <c r="AG21" s="3">
        <f t="shared" si="1"/>
        <v>0.75</v>
      </c>
      <c r="AH21" s="4">
        <f t="shared" si="2"/>
        <v>7.5000000000000011E-2</v>
      </c>
      <c r="AI21" s="3">
        <f>3</f>
        <v>3</v>
      </c>
      <c r="AJ21" s="5">
        <f t="shared" si="12"/>
        <v>4.1250000000000002E-2</v>
      </c>
      <c r="AK21" s="5">
        <f t="shared" si="3"/>
        <v>6.5217391304347831E-3</v>
      </c>
      <c r="AL21" s="1">
        <f t="shared" si="4"/>
        <v>1E-3</v>
      </c>
      <c r="AM21" s="1">
        <v>50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1</v>
      </c>
      <c r="BT21" s="1">
        <v>-0.76</v>
      </c>
      <c r="BU21" s="1">
        <f t="shared" si="5"/>
        <v>9.9999999999999995E-8</v>
      </c>
      <c r="BV21" s="1">
        <v>10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2</v>
      </c>
      <c r="CD21" s="7">
        <f t="shared" si="6"/>
        <v>1.9999999999999999E-6</v>
      </c>
      <c r="CE21" s="7">
        <f t="shared" si="6"/>
        <v>1.9999999999999999E-6</v>
      </c>
      <c r="CF21" s="3">
        <v>2</v>
      </c>
      <c r="CG21" s="3">
        <v>2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0.6</v>
      </c>
      <c r="CZ21" s="1">
        <v>0.6</v>
      </c>
      <c r="DA21" s="1">
        <v>3800</v>
      </c>
      <c r="DB21" s="1">
        <v>0.6</v>
      </c>
      <c r="DC21" s="1">
        <v>0.6</v>
      </c>
      <c r="DD21" s="1">
        <v>0.6</v>
      </c>
      <c r="DE21" s="1">
        <v>0</v>
      </c>
      <c r="DF21" s="1">
        <v>0</v>
      </c>
      <c r="DG21" s="1">
        <v>0</v>
      </c>
      <c r="DH21" s="1">
        <v>0</v>
      </c>
    </row>
    <row r="22" spans="1:112">
      <c r="A22" s="19"/>
      <c r="B22" s="1" t="s">
        <v>19</v>
      </c>
      <c r="C22" s="1">
        <v>0</v>
      </c>
      <c r="D22" s="1">
        <v>17</v>
      </c>
      <c r="E22" s="9" t="s">
        <v>19</v>
      </c>
      <c r="F22" s="9">
        <v>0</v>
      </c>
      <c r="I22" s="1">
        <v>18</v>
      </c>
      <c r="J22" s="10">
        <f>J20</f>
        <v>1</v>
      </c>
      <c r="K22" s="14">
        <f t="shared" si="13"/>
        <v>6.7555555555555554E-3</v>
      </c>
      <c r="N22" s="1">
        <f t="shared" si="7"/>
        <v>18</v>
      </c>
      <c r="O22" s="1">
        <f t="shared" si="8"/>
        <v>35</v>
      </c>
      <c r="P22" s="1">
        <f t="shared" si="9"/>
        <v>36</v>
      </c>
      <c r="Q22" s="1">
        <f t="shared" si="10"/>
        <v>38</v>
      </c>
      <c r="R22" s="1">
        <f t="shared" si="11"/>
        <v>37</v>
      </c>
      <c r="S22" s="1">
        <v>1</v>
      </c>
      <c r="T22" s="1">
        <v>14.4</v>
      </c>
      <c r="U22" s="13">
        <v>1500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4</v>
      </c>
      <c r="AE22" s="1">
        <f>1000</f>
        <v>1000</v>
      </c>
      <c r="AF22" s="1">
        <v>0.1</v>
      </c>
      <c r="AG22" s="3">
        <f t="shared" si="1"/>
        <v>0.75</v>
      </c>
      <c r="AH22" s="4">
        <f t="shared" si="2"/>
        <v>7.5000000000000011E-2</v>
      </c>
      <c r="AI22" s="3">
        <f>3</f>
        <v>3</v>
      </c>
      <c r="AJ22" s="5">
        <f t="shared" si="12"/>
        <v>4.1250000000000002E-2</v>
      </c>
      <c r="AK22" s="5">
        <f t="shared" si="3"/>
        <v>6.5217391304347831E-3</v>
      </c>
      <c r="AL22" s="1">
        <f t="shared" si="4"/>
        <v>1E-3</v>
      </c>
      <c r="AM22" s="1">
        <v>50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1</v>
      </c>
      <c r="BT22" s="1">
        <v>-0.76</v>
      </c>
      <c r="BU22" s="1">
        <f t="shared" si="5"/>
        <v>9.9999999999999995E-8</v>
      </c>
      <c r="BV22" s="1">
        <v>10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2</v>
      </c>
      <c r="CD22" s="7">
        <f t="shared" si="6"/>
        <v>1.9999999999999999E-6</v>
      </c>
      <c r="CE22" s="7">
        <f t="shared" si="6"/>
        <v>1.9999999999999999E-6</v>
      </c>
      <c r="CF22" s="3">
        <v>2</v>
      </c>
      <c r="CG22" s="3">
        <v>2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0.6</v>
      </c>
      <c r="CZ22" s="1">
        <v>0.6</v>
      </c>
      <c r="DA22" s="1">
        <v>3800</v>
      </c>
      <c r="DB22" s="1">
        <v>0.6</v>
      </c>
      <c r="DC22" s="1">
        <v>0.6</v>
      </c>
      <c r="DD22" s="1">
        <v>0.6</v>
      </c>
      <c r="DE22" s="1">
        <v>0</v>
      </c>
      <c r="DF22" s="1">
        <v>0</v>
      </c>
      <c r="DG22" s="1">
        <v>0</v>
      </c>
      <c r="DH22" s="1">
        <v>0</v>
      </c>
    </row>
    <row r="23" spans="1:112">
      <c r="A23" s="19"/>
      <c r="B23" s="1" t="s">
        <v>19</v>
      </c>
      <c r="C23" s="1">
        <v>0</v>
      </c>
      <c r="D23" s="1">
        <v>18</v>
      </c>
      <c r="E23" s="9" t="s">
        <v>19</v>
      </c>
      <c r="F23" s="9">
        <v>0</v>
      </c>
      <c r="I23" s="1">
        <v>19</v>
      </c>
      <c r="J23" s="10">
        <f>J21</f>
        <v>0</v>
      </c>
      <c r="K23" s="14">
        <f t="shared" si="13"/>
        <v>7.6E-3</v>
      </c>
      <c r="N23" s="1">
        <f t="shared" si="7"/>
        <v>19</v>
      </c>
      <c r="O23" s="1">
        <f t="shared" si="8"/>
        <v>37</v>
      </c>
      <c r="P23" s="1">
        <f t="shared" si="9"/>
        <v>38</v>
      </c>
      <c r="Q23" s="1">
        <f t="shared" si="10"/>
        <v>40</v>
      </c>
      <c r="R23" s="1">
        <f t="shared" si="11"/>
        <v>39</v>
      </c>
      <c r="S23" s="1">
        <v>1</v>
      </c>
      <c r="T23" s="1">
        <v>14.4</v>
      </c>
      <c r="U23" s="13">
        <v>1500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4</v>
      </c>
      <c r="AE23" s="1">
        <f>1000</f>
        <v>1000</v>
      </c>
      <c r="AF23" s="1">
        <v>0.1</v>
      </c>
      <c r="AG23" s="3">
        <f t="shared" si="1"/>
        <v>0.75</v>
      </c>
      <c r="AH23" s="4">
        <f t="shared" si="2"/>
        <v>7.5000000000000011E-2</v>
      </c>
      <c r="AI23" s="3">
        <f>3</f>
        <v>3</v>
      </c>
      <c r="AJ23" s="5">
        <f t="shared" si="12"/>
        <v>4.1250000000000002E-2</v>
      </c>
      <c r="AK23" s="5">
        <f t="shared" si="3"/>
        <v>6.5217391304347831E-3</v>
      </c>
      <c r="AL23" s="1">
        <f t="shared" si="4"/>
        <v>1E-3</v>
      </c>
      <c r="AM23" s="1">
        <v>50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1</v>
      </c>
      <c r="BT23" s="1">
        <v>-0.76</v>
      </c>
      <c r="BU23" s="1">
        <f t="shared" si="5"/>
        <v>9.9999999999999995E-8</v>
      </c>
      <c r="BV23" s="1">
        <v>10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2</v>
      </c>
      <c r="CD23" s="7">
        <f t="shared" si="6"/>
        <v>1.9999999999999999E-6</v>
      </c>
      <c r="CE23" s="7">
        <f t="shared" si="6"/>
        <v>1.9999999999999999E-6</v>
      </c>
      <c r="CF23" s="3">
        <v>2</v>
      </c>
      <c r="CG23" s="3">
        <v>2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0.6</v>
      </c>
      <c r="CZ23" s="1">
        <v>0.6</v>
      </c>
      <c r="DA23" s="1">
        <v>3800</v>
      </c>
      <c r="DB23" s="1">
        <v>0.6</v>
      </c>
      <c r="DC23" s="1">
        <v>0.6</v>
      </c>
      <c r="DD23" s="1">
        <v>0.6</v>
      </c>
      <c r="DE23" s="1">
        <v>0</v>
      </c>
      <c r="DF23" s="1">
        <v>0</v>
      </c>
      <c r="DG23" s="1">
        <v>0</v>
      </c>
      <c r="DH23" s="1">
        <v>0</v>
      </c>
    </row>
    <row r="24" spans="1:112">
      <c r="A24" s="19"/>
      <c r="B24" s="1" t="s">
        <v>19</v>
      </c>
      <c r="C24" s="1">
        <v>0</v>
      </c>
      <c r="D24" s="1">
        <v>19</v>
      </c>
      <c r="E24" s="9" t="s">
        <v>19</v>
      </c>
      <c r="F24" s="9">
        <v>0</v>
      </c>
      <c r="I24" s="1">
        <v>20</v>
      </c>
      <c r="J24" s="10">
        <f t="shared" ref="J24:J60" si="15">J22</f>
        <v>1</v>
      </c>
      <c r="K24" s="14">
        <f t="shared" si="13"/>
        <v>7.6E-3</v>
      </c>
      <c r="N24" s="1">
        <f t="shared" si="7"/>
        <v>20</v>
      </c>
      <c r="O24" s="1">
        <f t="shared" si="8"/>
        <v>39</v>
      </c>
      <c r="P24" s="1">
        <f t="shared" si="9"/>
        <v>40</v>
      </c>
      <c r="Q24" s="1">
        <f t="shared" si="10"/>
        <v>42</v>
      </c>
      <c r="R24" s="1">
        <f t="shared" si="11"/>
        <v>41</v>
      </c>
      <c r="S24" s="1">
        <v>1</v>
      </c>
      <c r="T24" s="1">
        <v>14.4</v>
      </c>
      <c r="U24" s="13">
        <v>1500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4</v>
      </c>
      <c r="AE24" s="1">
        <f>1000</f>
        <v>1000</v>
      </c>
      <c r="AF24" s="1">
        <v>0.1</v>
      </c>
      <c r="AG24" s="3">
        <f t="shared" si="1"/>
        <v>0.75</v>
      </c>
      <c r="AH24" s="4">
        <f t="shared" si="2"/>
        <v>7.5000000000000011E-2</v>
      </c>
      <c r="AI24" s="3">
        <f>3</f>
        <v>3</v>
      </c>
      <c r="AJ24" s="5">
        <f t="shared" si="12"/>
        <v>4.1250000000000002E-2</v>
      </c>
      <c r="AK24" s="5">
        <f t="shared" si="3"/>
        <v>6.5217391304347831E-3</v>
      </c>
      <c r="AL24" s="1">
        <f t="shared" si="4"/>
        <v>1E-3</v>
      </c>
      <c r="AM24" s="1">
        <v>50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1</v>
      </c>
      <c r="BT24" s="1">
        <v>-0.76</v>
      </c>
      <c r="BU24" s="1">
        <f t="shared" si="5"/>
        <v>9.9999999999999995E-8</v>
      </c>
      <c r="BV24" s="1">
        <v>10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2</v>
      </c>
      <c r="CD24" s="7">
        <f t="shared" si="6"/>
        <v>1.9999999999999999E-6</v>
      </c>
      <c r="CE24" s="7">
        <f t="shared" si="6"/>
        <v>1.9999999999999999E-6</v>
      </c>
      <c r="CF24" s="3">
        <v>2</v>
      </c>
      <c r="CG24" s="3">
        <v>2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0.6</v>
      </c>
      <c r="CZ24" s="1">
        <v>0.6</v>
      </c>
      <c r="DA24" s="1">
        <v>3800</v>
      </c>
      <c r="DB24" s="1">
        <v>0.6</v>
      </c>
      <c r="DC24" s="1">
        <v>0.6</v>
      </c>
      <c r="DD24" s="1">
        <v>0.6</v>
      </c>
      <c r="DE24" s="1">
        <v>0</v>
      </c>
      <c r="DF24" s="1">
        <v>0</v>
      </c>
      <c r="DG24" s="1">
        <v>0</v>
      </c>
      <c r="DH24" s="1">
        <v>0</v>
      </c>
    </row>
    <row r="25" spans="1:112">
      <c r="A25" s="19" t="s">
        <v>23</v>
      </c>
      <c r="B25" s="1" t="s">
        <v>22</v>
      </c>
      <c r="C25" s="1">
        <v>1</v>
      </c>
      <c r="D25" s="1">
        <v>20</v>
      </c>
      <c r="E25" s="9" t="s">
        <v>74</v>
      </c>
      <c r="F25" s="9">
        <v>1.274E-2</v>
      </c>
      <c r="I25" s="1">
        <v>21</v>
      </c>
      <c r="J25" s="10">
        <f t="shared" si="15"/>
        <v>0</v>
      </c>
      <c r="K25" s="14">
        <f t="shared" si="13"/>
        <v>8.4444444444444437E-3</v>
      </c>
      <c r="N25" s="1">
        <f t="shared" si="7"/>
        <v>21</v>
      </c>
      <c r="O25" s="1">
        <f t="shared" si="8"/>
        <v>41</v>
      </c>
      <c r="P25" s="1">
        <f t="shared" si="9"/>
        <v>42</v>
      </c>
      <c r="Q25" s="1">
        <f t="shared" si="10"/>
        <v>44</v>
      </c>
      <c r="R25" s="1">
        <f t="shared" si="11"/>
        <v>43</v>
      </c>
      <c r="S25" s="1">
        <v>1</v>
      </c>
      <c r="T25" s="1">
        <v>14.4</v>
      </c>
      <c r="U25" s="13">
        <v>1500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4</v>
      </c>
      <c r="AE25" s="1">
        <f>1000</f>
        <v>1000</v>
      </c>
      <c r="AF25" s="1">
        <v>0.1</v>
      </c>
      <c r="AG25" s="3">
        <f t="shared" si="1"/>
        <v>0.75</v>
      </c>
      <c r="AH25" s="4">
        <f t="shared" si="2"/>
        <v>7.5000000000000011E-2</v>
      </c>
      <c r="AI25" s="3">
        <f>3</f>
        <v>3</v>
      </c>
      <c r="AJ25" s="5">
        <f t="shared" si="12"/>
        <v>4.1250000000000002E-2</v>
      </c>
      <c r="AK25" s="5">
        <f t="shared" si="3"/>
        <v>6.5217391304347831E-3</v>
      </c>
      <c r="AL25" s="1">
        <f t="shared" si="4"/>
        <v>1E-3</v>
      </c>
      <c r="AM25" s="1">
        <v>50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1</v>
      </c>
      <c r="BT25" s="1">
        <v>-0.76</v>
      </c>
      <c r="BU25" s="1">
        <f t="shared" si="5"/>
        <v>9.9999999999999995E-8</v>
      </c>
      <c r="BV25" s="1">
        <v>10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2</v>
      </c>
      <c r="CD25" s="7">
        <f t="shared" si="6"/>
        <v>1.9999999999999999E-6</v>
      </c>
      <c r="CE25" s="7">
        <f t="shared" si="6"/>
        <v>1.9999999999999999E-6</v>
      </c>
      <c r="CF25" s="3">
        <v>2</v>
      </c>
      <c r="CG25" s="3">
        <v>2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0.6</v>
      </c>
      <c r="CZ25" s="1">
        <v>0.6</v>
      </c>
      <c r="DA25" s="1">
        <v>3800</v>
      </c>
      <c r="DB25" s="1">
        <v>0.6</v>
      </c>
      <c r="DC25" s="1">
        <v>0.6</v>
      </c>
      <c r="DD25" s="1">
        <v>0.6</v>
      </c>
      <c r="DE25" s="1">
        <v>0</v>
      </c>
      <c r="DF25" s="1">
        <v>0</v>
      </c>
      <c r="DG25" s="1">
        <v>0</v>
      </c>
      <c r="DH25" s="1">
        <v>0</v>
      </c>
    </row>
    <row r="26" spans="1:112">
      <c r="A26" s="19"/>
      <c r="B26" s="1" t="s">
        <v>20</v>
      </c>
      <c r="C26" s="1">
        <v>1</v>
      </c>
      <c r="D26" s="1">
        <v>21</v>
      </c>
      <c r="E26" s="9" t="s">
        <v>35</v>
      </c>
      <c r="F26" s="9">
        <v>147</v>
      </c>
      <c r="I26" s="1">
        <v>22</v>
      </c>
      <c r="J26" s="10">
        <f t="shared" si="15"/>
        <v>1</v>
      </c>
      <c r="K26" s="14">
        <f t="shared" si="13"/>
        <v>8.4444444444444437E-3</v>
      </c>
      <c r="N26" s="1">
        <f t="shared" si="7"/>
        <v>22</v>
      </c>
      <c r="O26" s="1">
        <f t="shared" si="8"/>
        <v>43</v>
      </c>
      <c r="P26" s="1">
        <f t="shared" si="9"/>
        <v>44</v>
      </c>
      <c r="Q26" s="1">
        <f t="shared" si="10"/>
        <v>46</v>
      </c>
      <c r="R26" s="1">
        <f t="shared" si="11"/>
        <v>45</v>
      </c>
      <c r="S26" s="1">
        <v>1</v>
      </c>
      <c r="T26" s="1">
        <v>14.4</v>
      </c>
      <c r="U26" s="13">
        <v>1500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4</v>
      </c>
      <c r="AE26" s="1">
        <f>1000</f>
        <v>1000</v>
      </c>
      <c r="AF26" s="1">
        <v>0.1</v>
      </c>
      <c r="AG26" s="3">
        <f t="shared" si="1"/>
        <v>0.75</v>
      </c>
      <c r="AH26" s="4">
        <f t="shared" si="2"/>
        <v>7.5000000000000011E-2</v>
      </c>
      <c r="AI26" s="3">
        <f>3</f>
        <v>3</v>
      </c>
      <c r="AJ26" s="5">
        <f t="shared" si="12"/>
        <v>4.1250000000000002E-2</v>
      </c>
      <c r="AK26" s="5">
        <f t="shared" si="3"/>
        <v>6.5217391304347831E-3</v>
      </c>
      <c r="AL26" s="1">
        <f t="shared" si="4"/>
        <v>1E-3</v>
      </c>
      <c r="AM26" s="1">
        <v>50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1</v>
      </c>
      <c r="BT26" s="1">
        <v>-0.76</v>
      </c>
      <c r="BU26" s="1">
        <f t="shared" si="5"/>
        <v>9.9999999999999995E-8</v>
      </c>
      <c r="BV26" s="1">
        <v>10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2</v>
      </c>
      <c r="CD26" s="7">
        <f t="shared" si="6"/>
        <v>1.9999999999999999E-6</v>
      </c>
      <c r="CE26" s="7">
        <f t="shared" si="6"/>
        <v>1.9999999999999999E-6</v>
      </c>
      <c r="CF26" s="3">
        <v>2</v>
      </c>
      <c r="CG26" s="3">
        <v>2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0.6</v>
      </c>
      <c r="CZ26" s="1">
        <v>0.6</v>
      </c>
      <c r="DA26" s="1">
        <v>3800</v>
      </c>
      <c r="DB26" s="1">
        <v>0.6</v>
      </c>
      <c r="DC26" s="1">
        <v>0.6</v>
      </c>
      <c r="DD26" s="1">
        <v>0.6</v>
      </c>
      <c r="DE26" s="1">
        <v>0</v>
      </c>
      <c r="DF26" s="1">
        <v>0</v>
      </c>
      <c r="DG26" s="1">
        <v>0</v>
      </c>
      <c r="DH26" s="1">
        <v>0</v>
      </c>
    </row>
    <row r="27" spans="1:112">
      <c r="A27" s="19"/>
      <c r="B27" s="1" t="s">
        <v>21</v>
      </c>
      <c r="C27" s="1">
        <v>1</v>
      </c>
      <c r="D27" s="1">
        <v>22</v>
      </c>
      <c r="E27" s="9" t="s">
        <v>18</v>
      </c>
      <c r="F27" s="9">
        <v>0.35</v>
      </c>
      <c r="I27" s="1">
        <v>23</v>
      </c>
      <c r="J27" s="10">
        <f t="shared" si="15"/>
        <v>0</v>
      </c>
      <c r="K27" s="14">
        <f t="shared" si="13"/>
        <v>9.2888888888888882E-3</v>
      </c>
      <c r="N27" s="1">
        <f t="shared" si="7"/>
        <v>23</v>
      </c>
      <c r="O27" s="1">
        <f t="shared" si="8"/>
        <v>45</v>
      </c>
      <c r="P27" s="1">
        <f t="shared" si="9"/>
        <v>46</v>
      </c>
      <c r="Q27" s="1">
        <f t="shared" si="10"/>
        <v>48</v>
      </c>
      <c r="R27" s="1">
        <f t="shared" si="11"/>
        <v>47</v>
      </c>
      <c r="S27" s="1">
        <v>1</v>
      </c>
      <c r="T27" s="1">
        <v>14.4</v>
      </c>
      <c r="U27" s="13">
        <v>1500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4</v>
      </c>
      <c r="AE27" s="1">
        <f>1000</f>
        <v>1000</v>
      </c>
      <c r="AF27" s="1">
        <v>0.1</v>
      </c>
      <c r="AG27" s="3">
        <f t="shared" si="1"/>
        <v>0.75</v>
      </c>
      <c r="AH27" s="4">
        <f t="shared" si="2"/>
        <v>7.5000000000000011E-2</v>
      </c>
      <c r="AI27" s="3">
        <f>3</f>
        <v>3</v>
      </c>
      <c r="AJ27" s="5">
        <f t="shared" si="12"/>
        <v>4.1250000000000002E-2</v>
      </c>
      <c r="AK27" s="5">
        <f t="shared" si="3"/>
        <v>6.5217391304347831E-3</v>
      </c>
      <c r="AL27" s="1">
        <f t="shared" si="4"/>
        <v>1E-3</v>
      </c>
      <c r="AM27" s="1">
        <v>50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1</v>
      </c>
      <c r="BT27" s="1">
        <v>-0.76</v>
      </c>
      <c r="BU27" s="1">
        <f t="shared" si="5"/>
        <v>9.9999999999999995E-8</v>
      </c>
      <c r="BV27" s="1">
        <v>10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2</v>
      </c>
      <c r="CD27" s="7">
        <f t="shared" si="6"/>
        <v>1.9999999999999999E-6</v>
      </c>
      <c r="CE27" s="7">
        <f t="shared" si="6"/>
        <v>1.9999999999999999E-6</v>
      </c>
      <c r="CF27" s="3">
        <v>2</v>
      </c>
      <c r="CG27" s="3">
        <v>2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0.6</v>
      </c>
      <c r="CZ27" s="1">
        <v>0.6</v>
      </c>
      <c r="DA27" s="1">
        <v>3800</v>
      </c>
      <c r="DB27" s="1">
        <v>0.6</v>
      </c>
      <c r="DC27" s="1">
        <v>0.6</v>
      </c>
      <c r="DD27" s="1">
        <v>0.6</v>
      </c>
      <c r="DE27" s="1">
        <v>0</v>
      </c>
      <c r="DF27" s="1">
        <v>0</v>
      </c>
      <c r="DG27" s="1">
        <v>0</v>
      </c>
      <c r="DH27" s="1">
        <v>0</v>
      </c>
    </row>
    <row r="28" spans="1:112">
      <c r="A28" s="19"/>
      <c r="B28" s="1" t="s">
        <v>19</v>
      </c>
      <c r="C28" s="1">
        <v>0</v>
      </c>
      <c r="D28" s="1">
        <v>23</v>
      </c>
      <c r="E28" s="9" t="s">
        <v>75</v>
      </c>
      <c r="F28" s="9">
        <v>0</v>
      </c>
      <c r="I28" s="1">
        <v>24</v>
      </c>
      <c r="J28" s="10">
        <f t="shared" si="15"/>
        <v>1</v>
      </c>
      <c r="K28" s="14">
        <f t="shared" si="13"/>
        <v>9.2888888888888882E-3</v>
      </c>
      <c r="N28" s="1">
        <f t="shared" si="7"/>
        <v>24</v>
      </c>
      <c r="O28" s="1">
        <f t="shared" si="8"/>
        <v>47</v>
      </c>
      <c r="P28" s="1">
        <f t="shared" si="9"/>
        <v>48</v>
      </c>
      <c r="Q28" s="1">
        <f t="shared" si="10"/>
        <v>50</v>
      </c>
      <c r="R28" s="1">
        <f t="shared" si="11"/>
        <v>49</v>
      </c>
      <c r="S28" s="1">
        <v>1</v>
      </c>
      <c r="T28" s="1">
        <v>14.4</v>
      </c>
      <c r="U28" s="13">
        <v>1500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4</v>
      </c>
      <c r="AE28" s="1">
        <f>1000</f>
        <v>1000</v>
      </c>
      <c r="AF28" s="1">
        <v>0.1</v>
      </c>
      <c r="AG28" s="3">
        <f t="shared" si="1"/>
        <v>0.75</v>
      </c>
      <c r="AH28" s="4">
        <f t="shared" si="2"/>
        <v>7.5000000000000011E-2</v>
      </c>
      <c r="AI28" s="3">
        <f>3</f>
        <v>3</v>
      </c>
      <c r="AJ28" s="5">
        <f t="shared" si="12"/>
        <v>4.1250000000000002E-2</v>
      </c>
      <c r="AK28" s="5">
        <f t="shared" si="3"/>
        <v>6.5217391304347831E-3</v>
      </c>
      <c r="AL28" s="1">
        <f t="shared" si="4"/>
        <v>1E-3</v>
      </c>
      <c r="AM28" s="1">
        <v>50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1</v>
      </c>
      <c r="BT28" s="1">
        <v>-0.76</v>
      </c>
      <c r="BU28" s="1">
        <f t="shared" si="5"/>
        <v>9.9999999999999995E-8</v>
      </c>
      <c r="BV28" s="1">
        <v>10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2</v>
      </c>
      <c r="CD28" s="7">
        <f t="shared" si="6"/>
        <v>1.9999999999999999E-6</v>
      </c>
      <c r="CE28" s="7">
        <f t="shared" si="6"/>
        <v>1.9999999999999999E-6</v>
      </c>
      <c r="CF28" s="3">
        <v>2</v>
      </c>
      <c r="CG28" s="3">
        <v>2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0.6</v>
      </c>
      <c r="CZ28" s="1">
        <v>0.6</v>
      </c>
      <c r="DA28" s="1">
        <v>3800</v>
      </c>
      <c r="DB28" s="1">
        <v>0.6</v>
      </c>
      <c r="DC28" s="1">
        <v>0.6</v>
      </c>
      <c r="DD28" s="1">
        <v>0.6</v>
      </c>
      <c r="DE28" s="1">
        <v>0</v>
      </c>
      <c r="DF28" s="1">
        <v>0</v>
      </c>
      <c r="DG28" s="1">
        <v>0</v>
      </c>
      <c r="DH28" s="1">
        <v>0</v>
      </c>
    </row>
    <row r="29" spans="1:112">
      <c r="A29" s="19"/>
      <c r="B29" s="1" t="s">
        <v>19</v>
      </c>
      <c r="C29" s="1">
        <v>0</v>
      </c>
      <c r="D29" s="1">
        <v>24</v>
      </c>
      <c r="E29" s="9" t="s">
        <v>37</v>
      </c>
      <c r="F29" s="9">
        <v>0</v>
      </c>
      <c r="I29" s="1">
        <v>25</v>
      </c>
      <c r="J29" s="10">
        <f t="shared" si="15"/>
        <v>0</v>
      </c>
      <c r="K29" s="14">
        <f t="shared" si="13"/>
        <v>1.0133333333333333E-2</v>
      </c>
      <c r="N29" s="1">
        <f t="shared" si="7"/>
        <v>25</v>
      </c>
      <c r="O29" s="1">
        <f t="shared" si="8"/>
        <v>49</v>
      </c>
      <c r="P29" s="1">
        <f t="shared" si="9"/>
        <v>50</v>
      </c>
      <c r="Q29" s="1">
        <f t="shared" si="10"/>
        <v>52</v>
      </c>
      <c r="R29" s="1">
        <f t="shared" si="11"/>
        <v>51</v>
      </c>
      <c r="S29" s="1">
        <v>1</v>
      </c>
      <c r="T29" s="1">
        <v>14.4</v>
      </c>
      <c r="U29" s="13">
        <v>1500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4</v>
      </c>
      <c r="AE29" s="1">
        <f>1000</f>
        <v>1000</v>
      </c>
      <c r="AF29" s="1">
        <v>0.1</v>
      </c>
      <c r="AG29" s="3">
        <f t="shared" si="1"/>
        <v>0.75</v>
      </c>
      <c r="AH29" s="4">
        <f t="shared" si="2"/>
        <v>7.5000000000000011E-2</v>
      </c>
      <c r="AI29" s="3">
        <f>3</f>
        <v>3</v>
      </c>
      <c r="AJ29" s="5">
        <f t="shared" si="12"/>
        <v>4.1250000000000002E-2</v>
      </c>
      <c r="AK29" s="5">
        <f t="shared" si="3"/>
        <v>6.5217391304347831E-3</v>
      </c>
      <c r="AL29" s="1">
        <f t="shared" si="4"/>
        <v>1E-3</v>
      </c>
      <c r="AM29" s="1">
        <v>50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1</v>
      </c>
      <c r="BT29" s="1">
        <v>-0.76</v>
      </c>
      <c r="BU29" s="1">
        <f t="shared" si="5"/>
        <v>9.9999999999999995E-8</v>
      </c>
      <c r="BV29" s="1">
        <v>10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2</v>
      </c>
      <c r="CD29" s="7">
        <f t="shared" si="6"/>
        <v>1.9999999999999999E-6</v>
      </c>
      <c r="CE29" s="7">
        <f t="shared" si="6"/>
        <v>1.9999999999999999E-6</v>
      </c>
      <c r="CF29" s="3">
        <v>2</v>
      </c>
      <c r="CG29" s="3">
        <v>2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0.6</v>
      </c>
      <c r="CZ29" s="1">
        <v>0.6</v>
      </c>
      <c r="DA29" s="1">
        <v>3800</v>
      </c>
      <c r="DB29" s="1">
        <v>0.6</v>
      </c>
      <c r="DC29" s="1">
        <v>0.6</v>
      </c>
      <c r="DD29" s="1">
        <v>0.6</v>
      </c>
      <c r="DE29" s="1">
        <v>0</v>
      </c>
      <c r="DF29" s="1">
        <v>0</v>
      </c>
      <c r="DG29" s="1">
        <v>0</v>
      </c>
      <c r="DH29" s="1">
        <v>0</v>
      </c>
    </row>
    <row r="30" spans="1:112">
      <c r="A30" s="19"/>
      <c r="B30" s="1" t="s">
        <v>19</v>
      </c>
      <c r="C30" s="1">
        <v>0</v>
      </c>
      <c r="D30" s="1">
        <v>25</v>
      </c>
      <c r="E30" s="9" t="s">
        <v>46</v>
      </c>
      <c r="F30" s="12">
        <v>9.3599999999999998E-4</v>
      </c>
      <c r="I30" s="1">
        <v>26</v>
      </c>
      <c r="J30" s="10">
        <f t="shared" si="15"/>
        <v>1</v>
      </c>
      <c r="K30" s="14">
        <f t="shared" si="13"/>
        <v>1.0133333333333333E-2</v>
      </c>
      <c r="N30" s="1">
        <f t="shared" si="7"/>
        <v>26</v>
      </c>
      <c r="O30" s="1">
        <f t="shared" si="8"/>
        <v>51</v>
      </c>
      <c r="P30" s="1">
        <f t="shared" si="9"/>
        <v>52</v>
      </c>
      <c r="Q30" s="1">
        <f t="shared" si="10"/>
        <v>54</v>
      </c>
      <c r="R30" s="1">
        <f t="shared" si="11"/>
        <v>53</v>
      </c>
      <c r="S30" s="1">
        <v>1</v>
      </c>
      <c r="T30" s="1">
        <v>14.4</v>
      </c>
      <c r="U30" s="13">
        <v>1500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4</v>
      </c>
      <c r="AE30" s="1">
        <f>1000</f>
        <v>1000</v>
      </c>
      <c r="AF30" s="1">
        <v>0.1</v>
      </c>
      <c r="AG30" s="3">
        <f t="shared" si="1"/>
        <v>0.75</v>
      </c>
      <c r="AH30" s="4">
        <f t="shared" si="2"/>
        <v>7.5000000000000011E-2</v>
      </c>
      <c r="AI30" s="3">
        <f>3</f>
        <v>3</v>
      </c>
      <c r="AJ30" s="5">
        <f t="shared" si="12"/>
        <v>4.1250000000000002E-2</v>
      </c>
      <c r="AK30" s="5">
        <f t="shared" si="3"/>
        <v>6.5217391304347831E-3</v>
      </c>
      <c r="AL30" s="1">
        <f t="shared" si="4"/>
        <v>1E-3</v>
      </c>
      <c r="AM30" s="1">
        <v>50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1</v>
      </c>
      <c r="BT30" s="1">
        <v>-0.76</v>
      </c>
      <c r="BU30" s="1">
        <f t="shared" si="5"/>
        <v>9.9999999999999995E-8</v>
      </c>
      <c r="BV30" s="1">
        <v>10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2</v>
      </c>
      <c r="CD30" s="7">
        <f t="shared" si="6"/>
        <v>1.9999999999999999E-6</v>
      </c>
      <c r="CE30" s="7">
        <f t="shared" si="6"/>
        <v>1.9999999999999999E-6</v>
      </c>
      <c r="CF30" s="3">
        <v>2</v>
      </c>
      <c r="CG30" s="3">
        <v>2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0.6</v>
      </c>
      <c r="CZ30" s="1">
        <v>0.6</v>
      </c>
      <c r="DA30" s="1">
        <v>3800</v>
      </c>
      <c r="DB30" s="1">
        <v>0.6</v>
      </c>
      <c r="DC30" s="1">
        <v>0.6</v>
      </c>
      <c r="DD30" s="1">
        <v>0.6</v>
      </c>
      <c r="DE30" s="1">
        <v>0</v>
      </c>
      <c r="DF30" s="1">
        <v>0</v>
      </c>
      <c r="DG30" s="1">
        <v>0</v>
      </c>
      <c r="DH30" s="1">
        <v>0</v>
      </c>
    </row>
    <row r="31" spans="1:112">
      <c r="A31" s="19"/>
      <c r="B31" s="1" t="s">
        <v>19</v>
      </c>
      <c r="C31" s="1">
        <v>0</v>
      </c>
      <c r="D31" s="1">
        <v>26</v>
      </c>
      <c r="I31" s="1">
        <v>27</v>
      </c>
      <c r="J31" s="10">
        <f t="shared" si="15"/>
        <v>0</v>
      </c>
      <c r="K31" s="14">
        <f t="shared" si="13"/>
        <v>1.0977777777777777E-2</v>
      </c>
      <c r="N31" s="1">
        <f t="shared" si="7"/>
        <v>27</v>
      </c>
      <c r="O31" s="1">
        <f t="shared" si="8"/>
        <v>53</v>
      </c>
      <c r="P31" s="1">
        <f t="shared" si="9"/>
        <v>54</v>
      </c>
      <c r="Q31" s="1">
        <f t="shared" si="10"/>
        <v>56</v>
      </c>
      <c r="R31" s="1">
        <f t="shared" si="11"/>
        <v>55</v>
      </c>
      <c r="S31" s="1">
        <v>1</v>
      </c>
      <c r="T31" s="1">
        <v>14.4</v>
      </c>
      <c r="U31" s="13">
        <v>1500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4</v>
      </c>
      <c r="AE31" s="1">
        <f>1000</f>
        <v>1000</v>
      </c>
      <c r="AF31" s="1">
        <v>0.1</v>
      </c>
      <c r="AG31" s="3">
        <f t="shared" si="1"/>
        <v>0.75</v>
      </c>
      <c r="AH31" s="4">
        <f t="shared" si="2"/>
        <v>7.5000000000000011E-2</v>
      </c>
      <c r="AI31" s="3">
        <f>3</f>
        <v>3</v>
      </c>
      <c r="AJ31" s="5">
        <f t="shared" si="12"/>
        <v>4.1250000000000002E-2</v>
      </c>
      <c r="AK31" s="5">
        <f t="shared" si="3"/>
        <v>6.5217391304347831E-3</v>
      </c>
      <c r="AL31" s="1">
        <f t="shared" si="4"/>
        <v>1E-3</v>
      </c>
      <c r="AM31" s="1">
        <v>50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1</v>
      </c>
      <c r="BT31" s="1">
        <v>-0.76</v>
      </c>
      <c r="BU31" s="1">
        <f t="shared" si="5"/>
        <v>9.9999999999999995E-8</v>
      </c>
      <c r="BV31" s="1">
        <v>10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2</v>
      </c>
      <c r="CD31" s="7">
        <f t="shared" si="6"/>
        <v>1.9999999999999999E-6</v>
      </c>
      <c r="CE31" s="7">
        <f t="shared" si="6"/>
        <v>1.9999999999999999E-6</v>
      </c>
      <c r="CF31" s="3">
        <v>2</v>
      </c>
      <c r="CG31" s="3">
        <v>2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0.6</v>
      </c>
      <c r="CZ31" s="1">
        <v>0.6</v>
      </c>
      <c r="DA31" s="1">
        <v>3800</v>
      </c>
      <c r="DB31" s="1">
        <v>0.6</v>
      </c>
      <c r="DC31" s="1">
        <v>0.6</v>
      </c>
      <c r="DD31" s="1">
        <v>0.6</v>
      </c>
      <c r="DE31" s="1">
        <v>0</v>
      </c>
      <c r="DF31" s="1">
        <v>0</v>
      </c>
      <c r="DG31" s="1">
        <v>0</v>
      </c>
      <c r="DH31" s="1">
        <v>0</v>
      </c>
    </row>
    <row r="32" spans="1:112">
      <c r="A32" s="19"/>
      <c r="B32" s="1" t="s">
        <v>19</v>
      </c>
      <c r="C32" s="1">
        <v>0</v>
      </c>
      <c r="D32" s="1">
        <v>27</v>
      </c>
      <c r="I32" s="1">
        <v>28</v>
      </c>
      <c r="J32" s="10">
        <f t="shared" si="15"/>
        <v>1</v>
      </c>
      <c r="K32" s="14">
        <f t="shared" si="13"/>
        <v>1.0977777777777777E-2</v>
      </c>
      <c r="U32" s="13"/>
      <c r="AF32" s="3"/>
      <c r="AG32" s="4"/>
      <c r="AH32" s="3"/>
      <c r="AI32" s="5"/>
      <c r="AJ32" s="5"/>
      <c r="CC32" s="7"/>
      <c r="CD32" s="7"/>
      <c r="CE32" s="3"/>
      <c r="CF32" s="3"/>
    </row>
    <row r="33" spans="1:93">
      <c r="A33" s="19"/>
      <c r="B33" s="1" t="s">
        <v>19</v>
      </c>
      <c r="C33" s="1">
        <v>0</v>
      </c>
      <c r="D33" s="1">
        <v>28</v>
      </c>
      <c r="I33" s="1">
        <v>29</v>
      </c>
      <c r="J33" s="10">
        <f t="shared" si="15"/>
        <v>0</v>
      </c>
      <c r="K33" s="14">
        <f t="shared" si="13"/>
        <v>1.1822222222222222E-2</v>
      </c>
      <c r="AG33" s="3"/>
      <c r="AH33" s="4"/>
      <c r="AI33" s="3"/>
      <c r="AJ33" s="5"/>
      <c r="AK33" s="5"/>
      <c r="CD33" s="3"/>
      <c r="CE33" s="3"/>
      <c r="CN33" s="7"/>
      <c r="CO33" s="7"/>
    </row>
    <row r="34" spans="1:93">
      <c r="A34" s="19"/>
      <c r="B34" s="1" t="s">
        <v>19</v>
      </c>
      <c r="C34" s="1">
        <v>0</v>
      </c>
      <c r="D34" s="1">
        <v>29</v>
      </c>
      <c r="I34" s="1">
        <v>30</v>
      </c>
      <c r="J34" s="10">
        <f t="shared" si="15"/>
        <v>1</v>
      </c>
      <c r="K34" s="14">
        <f t="shared" si="13"/>
        <v>1.1822222222222222E-2</v>
      </c>
      <c r="AG34" s="3"/>
      <c r="AH34" s="4"/>
      <c r="AI34" s="3"/>
      <c r="AJ34" s="5"/>
      <c r="AK34" s="5"/>
      <c r="CD34" s="3"/>
      <c r="CE34" s="3"/>
      <c r="CN34" s="7"/>
      <c r="CO34" s="7"/>
    </row>
    <row r="35" spans="1:93">
      <c r="A35" s="19"/>
      <c r="B35" s="1" t="s">
        <v>19</v>
      </c>
      <c r="C35" s="1">
        <v>0</v>
      </c>
      <c r="D35" s="1">
        <v>30</v>
      </c>
      <c r="I35" s="1">
        <v>31</v>
      </c>
      <c r="J35" s="10">
        <f t="shared" si="15"/>
        <v>0</v>
      </c>
      <c r="K35" s="14">
        <f t="shared" si="13"/>
        <v>1.2666666666666666E-2</v>
      </c>
      <c r="AG35" s="3"/>
      <c r="AH35" s="4"/>
      <c r="AI35" s="3">
        <f>2/40</f>
        <v>0.05</v>
      </c>
      <c r="AJ35" s="5"/>
      <c r="AK35" s="5">
        <f>AK31*40</f>
        <v>0.26086956521739135</v>
      </c>
      <c r="CD35" s="3"/>
      <c r="CE35" s="3"/>
      <c r="CN35" s="7"/>
      <c r="CO35" s="7"/>
    </row>
    <row r="36" spans="1:93">
      <c r="A36" s="19"/>
      <c r="B36" s="1" t="s">
        <v>19</v>
      </c>
      <c r="C36" s="1">
        <v>0</v>
      </c>
      <c r="D36" s="1">
        <v>31</v>
      </c>
      <c r="I36" s="1">
        <v>32</v>
      </c>
      <c r="J36" s="10">
        <f t="shared" si="15"/>
        <v>1</v>
      </c>
      <c r="K36" s="14">
        <f t="shared" si="13"/>
        <v>1.2666666666666666E-2</v>
      </c>
      <c r="AG36" s="3"/>
      <c r="AH36" s="4"/>
      <c r="AI36" s="3"/>
      <c r="AJ36" s="5"/>
      <c r="AK36" s="5"/>
      <c r="CD36" s="3"/>
      <c r="CE36" s="3"/>
      <c r="CN36" s="7"/>
      <c r="CO36" s="7"/>
    </row>
    <row r="37" spans="1:93">
      <c r="A37" s="19"/>
      <c r="B37" s="1" t="s">
        <v>19</v>
      </c>
      <c r="C37" s="1">
        <v>0</v>
      </c>
      <c r="D37" s="1">
        <v>32</v>
      </c>
      <c r="I37" s="1">
        <v>33</v>
      </c>
      <c r="J37" s="10">
        <f t="shared" si="15"/>
        <v>0</v>
      </c>
      <c r="K37" s="14">
        <f t="shared" si="13"/>
        <v>1.3511111111111111E-2</v>
      </c>
      <c r="AG37" s="3"/>
      <c r="AH37" s="4"/>
      <c r="AI37" s="3"/>
      <c r="AJ37" s="5"/>
      <c r="AK37" s="5"/>
      <c r="CD37" s="3"/>
      <c r="CE37" s="3"/>
      <c r="CN37" s="7"/>
      <c r="CO37" s="7"/>
    </row>
    <row r="38" spans="1:93">
      <c r="A38" s="19"/>
      <c r="B38" s="1" t="s">
        <v>19</v>
      </c>
      <c r="C38" s="1">
        <v>0</v>
      </c>
      <c r="D38" s="1">
        <v>33</v>
      </c>
      <c r="I38" s="1">
        <v>34</v>
      </c>
      <c r="J38" s="10">
        <f t="shared" si="15"/>
        <v>1</v>
      </c>
      <c r="K38" s="14">
        <f t="shared" si="13"/>
        <v>1.3511111111111111E-2</v>
      </c>
      <c r="AG38" s="3"/>
      <c r="AH38" s="4"/>
      <c r="AI38" s="3"/>
      <c r="AJ38" s="5">
        <f>0.018/2.3</f>
        <v>7.8260869565217397E-3</v>
      </c>
      <c r="AK38" s="5"/>
      <c r="CD38" s="3"/>
      <c r="CE38" s="3"/>
      <c r="CN38" s="7"/>
      <c r="CO38" s="7"/>
    </row>
    <row r="39" spans="1:93">
      <c r="A39" s="19"/>
      <c r="B39" s="1" t="s">
        <v>19</v>
      </c>
      <c r="C39" s="1">
        <v>0</v>
      </c>
      <c r="D39" s="1">
        <v>34</v>
      </c>
      <c r="I39" s="1">
        <v>35</v>
      </c>
      <c r="J39" s="10">
        <f t="shared" si="15"/>
        <v>0</v>
      </c>
      <c r="K39" s="14">
        <f t="shared" si="13"/>
        <v>1.4355555555555555E-2</v>
      </c>
      <c r="AG39" s="3"/>
      <c r="AH39" s="4"/>
      <c r="AI39" s="3"/>
      <c r="AJ39" s="5"/>
      <c r="AK39" s="5"/>
      <c r="CD39" s="3"/>
      <c r="CE39" s="3"/>
      <c r="CN39" s="7"/>
      <c r="CO39" s="7"/>
    </row>
    <row r="40" spans="1:93">
      <c r="A40" s="19"/>
      <c r="B40" s="1" t="s">
        <v>19</v>
      </c>
      <c r="C40" s="1">
        <v>0</v>
      </c>
      <c r="D40" s="1">
        <v>35</v>
      </c>
      <c r="I40" s="1">
        <v>36</v>
      </c>
      <c r="J40" s="10">
        <f t="shared" si="15"/>
        <v>1</v>
      </c>
      <c r="K40" s="14">
        <f t="shared" si="13"/>
        <v>1.4355555555555555E-2</v>
      </c>
      <c r="AG40" s="3"/>
      <c r="AH40" s="4"/>
      <c r="AI40" s="3"/>
      <c r="AJ40" s="5"/>
      <c r="AK40" s="5"/>
      <c r="CD40" s="3"/>
      <c r="CE40" s="3"/>
      <c r="CN40" s="7"/>
      <c r="CO40" s="7"/>
    </row>
    <row r="41" spans="1:93">
      <c r="A41" s="19"/>
      <c r="B41" s="1" t="s">
        <v>19</v>
      </c>
      <c r="C41" s="1">
        <v>0</v>
      </c>
      <c r="D41" s="1">
        <v>36</v>
      </c>
      <c r="I41" s="1">
        <v>37</v>
      </c>
      <c r="J41" s="10">
        <f t="shared" si="15"/>
        <v>0</v>
      </c>
      <c r="K41" s="14">
        <f t="shared" si="13"/>
        <v>1.52E-2</v>
      </c>
      <c r="AG41" s="3"/>
      <c r="AH41" s="4"/>
      <c r="AI41" s="3"/>
      <c r="AJ41" s="5"/>
      <c r="AK41" s="5"/>
      <c r="CD41" s="3"/>
      <c r="CE41" s="3"/>
      <c r="CN41" s="7"/>
      <c r="CO41" s="7"/>
    </row>
    <row r="42" spans="1:93">
      <c r="A42" s="19"/>
      <c r="B42" s="1" t="s">
        <v>19</v>
      </c>
      <c r="C42" s="1">
        <v>0</v>
      </c>
      <c r="D42" s="1">
        <v>37</v>
      </c>
      <c r="I42" s="1">
        <v>38</v>
      </c>
      <c r="J42" s="10">
        <f t="shared" si="15"/>
        <v>1</v>
      </c>
      <c r="K42" s="14">
        <f t="shared" si="13"/>
        <v>1.52E-2</v>
      </c>
      <c r="AG42" s="3"/>
      <c r="AH42" s="4"/>
      <c r="AI42" s="3"/>
      <c r="AJ42" s="5"/>
      <c r="AK42" s="5"/>
      <c r="CD42" s="3"/>
      <c r="CE42" s="3"/>
      <c r="CN42" s="7"/>
      <c r="CO42" s="7"/>
    </row>
    <row r="43" spans="1:93">
      <c r="A43" s="19"/>
      <c r="B43" s="1" t="s">
        <v>19</v>
      </c>
      <c r="C43" s="1">
        <v>0</v>
      </c>
      <c r="D43" s="1">
        <v>38</v>
      </c>
      <c r="I43" s="1">
        <v>39</v>
      </c>
      <c r="J43" s="10">
        <f t="shared" si="15"/>
        <v>0</v>
      </c>
      <c r="K43" s="14">
        <f t="shared" si="13"/>
        <v>1.6044444444444445E-2</v>
      </c>
      <c r="AG43" s="3"/>
      <c r="AH43" s="4"/>
      <c r="AI43" s="3"/>
      <c r="AJ43" s="5"/>
      <c r="AK43" s="5"/>
      <c r="CD43" s="3"/>
      <c r="CE43" s="3"/>
      <c r="CN43" s="7"/>
      <c r="CO43" s="7"/>
    </row>
    <row r="44" spans="1:93">
      <c r="A44" s="19"/>
      <c r="B44" s="1" t="s">
        <v>19</v>
      </c>
      <c r="C44" s="1">
        <v>0</v>
      </c>
      <c r="D44" s="1">
        <v>39</v>
      </c>
      <c r="I44" s="1">
        <v>40</v>
      </c>
      <c r="J44" s="10">
        <f t="shared" si="15"/>
        <v>1</v>
      </c>
      <c r="K44" s="14">
        <f t="shared" si="13"/>
        <v>1.6044444444444445E-2</v>
      </c>
      <c r="AG44" s="3"/>
      <c r="AH44" s="4"/>
      <c r="AI44" s="3"/>
      <c r="AJ44" s="5"/>
      <c r="AK44" s="5"/>
      <c r="CD44" s="3"/>
      <c r="CE44" s="3"/>
      <c r="CN44" s="7"/>
      <c r="CO44" s="7"/>
    </row>
    <row r="45" spans="1:93">
      <c r="I45" s="1">
        <v>41</v>
      </c>
      <c r="J45" s="10">
        <f t="shared" si="15"/>
        <v>0</v>
      </c>
      <c r="K45" s="14">
        <f t="shared" si="13"/>
        <v>1.6888888888888887E-2</v>
      </c>
      <c r="AG45" s="3"/>
      <c r="AH45" s="4"/>
      <c r="AI45" s="3"/>
      <c r="AJ45" s="5"/>
      <c r="AK45" s="5"/>
      <c r="CD45" s="3"/>
      <c r="CE45" s="3"/>
      <c r="CN45" s="7"/>
      <c r="CO45" s="7"/>
    </row>
    <row r="46" spans="1:93">
      <c r="I46" s="1">
        <v>42</v>
      </c>
      <c r="J46" s="10">
        <f t="shared" si="15"/>
        <v>1</v>
      </c>
      <c r="K46" s="14">
        <f t="shared" si="13"/>
        <v>1.6888888888888887E-2</v>
      </c>
      <c r="AG46" s="3"/>
      <c r="AH46" s="4"/>
      <c r="AI46" s="3"/>
      <c r="AJ46" s="5"/>
      <c r="AK46" s="5"/>
      <c r="CD46" s="3"/>
      <c r="CE46" s="3"/>
      <c r="CN46" s="7"/>
      <c r="CO46" s="7"/>
    </row>
    <row r="47" spans="1:93">
      <c r="I47" s="1">
        <v>43</v>
      </c>
      <c r="J47" s="10">
        <f t="shared" si="15"/>
        <v>0</v>
      </c>
      <c r="K47" s="14">
        <f t="shared" si="13"/>
        <v>1.773333333333333E-2</v>
      </c>
      <c r="AG47" s="3"/>
      <c r="AH47" s="4"/>
      <c r="AI47" s="3"/>
      <c r="AJ47" s="5"/>
      <c r="AK47" s="5"/>
      <c r="CD47" s="3"/>
      <c r="CE47" s="3"/>
      <c r="CN47" s="7"/>
      <c r="CO47" s="7"/>
    </row>
    <row r="48" spans="1:93">
      <c r="I48" s="1">
        <v>44</v>
      </c>
      <c r="J48" s="10">
        <f t="shared" si="15"/>
        <v>1</v>
      </c>
      <c r="K48" s="14">
        <f t="shared" si="13"/>
        <v>1.773333333333333E-2</v>
      </c>
      <c r="AG48" s="3"/>
      <c r="AH48" s="4"/>
      <c r="AI48" s="3"/>
      <c r="AJ48" s="5"/>
      <c r="AK48" s="5"/>
      <c r="CD48" s="3"/>
      <c r="CE48" s="3"/>
      <c r="CN48" s="7"/>
      <c r="CO48" s="7"/>
    </row>
    <row r="49" spans="9:93">
      <c r="I49" s="1">
        <v>45</v>
      </c>
      <c r="J49" s="10">
        <f t="shared" si="15"/>
        <v>0</v>
      </c>
      <c r="K49" s="14">
        <f t="shared" si="13"/>
        <v>1.8577777777777773E-2</v>
      </c>
      <c r="AG49" s="3"/>
      <c r="AH49" s="4"/>
      <c r="AI49" s="3"/>
      <c r="AJ49" s="5"/>
      <c r="AK49" s="5"/>
      <c r="CD49" s="3"/>
      <c r="CE49" s="3"/>
      <c r="CN49" s="7"/>
      <c r="CO49" s="7"/>
    </row>
    <row r="50" spans="9:93">
      <c r="I50" s="1">
        <v>46</v>
      </c>
      <c r="J50" s="10">
        <f t="shared" si="15"/>
        <v>1</v>
      </c>
      <c r="K50" s="14">
        <f t="shared" si="13"/>
        <v>1.8577777777777773E-2</v>
      </c>
      <c r="AG50" s="3"/>
      <c r="AH50" s="4"/>
      <c r="AI50" s="3"/>
      <c r="AJ50" s="5"/>
      <c r="AK50" s="5"/>
      <c r="CD50" s="3"/>
      <c r="CE50" s="3"/>
      <c r="CN50" s="7"/>
      <c r="CO50" s="7"/>
    </row>
    <row r="51" spans="9:93">
      <c r="I51" s="1">
        <v>47</v>
      </c>
      <c r="J51" s="10">
        <f t="shared" si="15"/>
        <v>0</v>
      </c>
      <c r="K51" s="14">
        <f t="shared" si="13"/>
        <v>1.9422222222222216E-2</v>
      </c>
      <c r="AG51" s="3"/>
      <c r="AH51" s="4"/>
      <c r="AI51" s="3"/>
      <c r="AJ51" s="5"/>
      <c r="AK51" s="5"/>
      <c r="CD51" s="3"/>
      <c r="CE51" s="3"/>
      <c r="CN51" s="7"/>
      <c r="CO51" s="7"/>
    </row>
    <row r="52" spans="9:93">
      <c r="I52" s="1">
        <v>48</v>
      </c>
      <c r="J52" s="10">
        <f t="shared" si="15"/>
        <v>1</v>
      </c>
      <c r="K52" s="14">
        <f t="shared" si="13"/>
        <v>1.9422222222222216E-2</v>
      </c>
      <c r="AG52" s="3"/>
      <c r="AH52" s="4"/>
      <c r="AI52" s="3"/>
      <c r="AJ52" s="5"/>
      <c r="AK52" s="5"/>
      <c r="CD52" s="3"/>
      <c r="CE52" s="3"/>
      <c r="CN52" s="7"/>
      <c r="CO52" s="7"/>
    </row>
    <row r="53" spans="9:93">
      <c r="I53" s="1">
        <v>49</v>
      </c>
      <c r="J53" s="10">
        <f t="shared" si="15"/>
        <v>0</v>
      </c>
      <c r="K53" s="14">
        <f t="shared" si="13"/>
        <v>2.0266666666666659E-2</v>
      </c>
      <c r="AG53" s="3"/>
      <c r="AH53" s="4"/>
      <c r="AI53" s="3"/>
      <c r="AJ53" s="5"/>
      <c r="AK53" s="5"/>
      <c r="CD53" s="3"/>
      <c r="CE53" s="3"/>
      <c r="CN53" s="7"/>
      <c r="CO53" s="7"/>
    </row>
    <row r="54" spans="9:93">
      <c r="I54" s="1">
        <v>50</v>
      </c>
      <c r="J54" s="10">
        <f t="shared" si="15"/>
        <v>1</v>
      </c>
      <c r="K54" s="14">
        <f t="shared" si="13"/>
        <v>2.0266666666666659E-2</v>
      </c>
      <c r="AG54" s="3"/>
      <c r="AH54" s="4"/>
      <c r="AI54" s="3"/>
      <c r="AJ54" s="5"/>
      <c r="AK54" s="5"/>
      <c r="CD54" s="3"/>
      <c r="CE54" s="3"/>
      <c r="CN54" s="7"/>
      <c r="CO54" s="7"/>
    </row>
    <row r="55" spans="9:93">
      <c r="I55" s="1">
        <v>51</v>
      </c>
      <c r="J55" s="10">
        <f t="shared" si="15"/>
        <v>0</v>
      </c>
      <c r="K55" s="14">
        <f t="shared" si="13"/>
        <v>2.1111111111111101E-2</v>
      </c>
      <c r="AG55" s="3"/>
      <c r="AH55" s="4"/>
      <c r="AI55" s="3"/>
      <c r="AJ55" s="5"/>
      <c r="AK55" s="5"/>
      <c r="CD55" s="3"/>
      <c r="CE55" s="3"/>
      <c r="CN55" s="7"/>
      <c r="CO55" s="7"/>
    </row>
    <row r="56" spans="9:93">
      <c r="I56" s="1">
        <v>52</v>
      </c>
      <c r="J56" s="10">
        <f t="shared" si="15"/>
        <v>1</v>
      </c>
      <c r="K56" s="14">
        <f t="shared" si="13"/>
        <v>2.1111111111111101E-2</v>
      </c>
      <c r="AG56" s="3"/>
      <c r="AH56" s="4"/>
      <c r="AI56" s="3"/>
      <c r="AJ56" s="5"/>
      <c r="AK56" s="5"/>
      <c r="CD56" s="3"/>
      <c r="CE56" s="3"/>
      <c r="CN56" s="7"/>
      <c r="CO56" s="7"/>
    </row>
    <row r="57" spans="9:93">
      <c r="I57" s="1">
        <v>53</v>
      </c>
      <c r="J57" s="10">
        <f t="shared" si="15"/>
        <v>0</v>
      </c>
      <c r="K57" s="14">
        <f t="shared" si="13"/>
        <v>2.1955555555555544E-2</v>
      </c>
      <c r="AG57" s="3"/>
      <c r="AH57" s="4"/>
      <c r="AI57" s="3"/>
      <c r="AJ57" s="5"/>
      <c r="AK57" s="5"/>
      <c r="CD57" s="3"/>
      <c r="CE57" s="3"/>
      <c r="CN57" s="7"/>
      <c r="CO57" s="7"/>
    </row>
    <row r="58" spans="9:93">
      <c r="I58" s="1">
        <v>54</v>
      </c>
      <c r="J58" s="10">
        <f t="shared" si="15"/>
        <v>1</v>
      </c>
      <c r="K58" s="14">
        <f t="shared" si="13"/>
        <v>2.1955555555555544E-2</v>
      </c>
      <c r="AG58" s="3"/>
      <c r="AH58" s="4"/>
      <c r="AI58" s="3"/>
      <c r="AJ58" s="5"/>
      <c r="AK58" s="5"/>
      <c r="CD58" s="3"/>
      <c r="CE58" s="3"/>
      <c r="CN58" s="7"/>
      <c r="CO58" s="7"/>
    </row>
    <row r="59" spans="9:93">
      <c r="I59" s="16">
        <v>55</v>
      </c>
      <c r="J59" s="17">
        <f t="shared" si="15"/>
        <v>0</v>
      </c>
      <c r="K59" s="14">
        <f t="shared" si="13"/>
        <v>2.2799999999999987E-2</v>
      </c>
      <c r="AG59" s="3"/>
      <c r="AH59" s="4"/>
      <c r="AI59" s="3"/>
      <c r="AJ59" s="5"/>
      <c r="AK59" s="5"/>
      <c r="CD59" s="3"/>
      <c r="CE59" s="3"/>
      <c r="CN59" s="7"/>
      <c r="CO59" s="7"/>
    </row>
    <row r="60" spans="9:93">
      <c r="I60" s="16">
        <v>56</v>
      </c>
      <c r="J60" s="17">
        <f t="shared" si="15"/>
        <v>1</v>
      </c>
      <c r="K60" s="14">
        <f t="shared" si="13"/>
        <v>2.2799999999999987E-2</v>
      </c>
      <c r="AG60" s="3"/>
      <c r="AH60" s="4"/>
      <c r="AI60" s="3"/>
      <c r="AJ60" s="5"/>
      <c r="AK60" s="5"/>
      <c r="CD60" s="3"/>
      <c r="CE60" s="3"/>
      <c r="CN60" s="7"/>
      <c r="CO60" s="7"/>
    </row>
    <row r="61" spans="9:93">
      <c r="J61" s="10"/>
      <c r="AG61" s="3"/>
      <c r="AH61" s="4"/>
      <c r="AI61" s="3"/>
      <c r="AJ61" s="5"/>
      <c r="AK61" s="5"/>
      <c r="CD61" s="3"/>
      <c r="CE61" s="3"/>
      <c r="CN61" s="7"/>
      <c r="CO61" s="7"/>
    </row>
    <row r="62" spans="9:93">
      <c r="J62" s="10"/>
      <c r="AG62" s="3"/>
      <c r="AH62" s="4"/>
      <c r="AI62" s="3"/>
      <c r="AJ62" s="5"/>
      <c r="AK62" s="5"/>
      <c r="CD62" s="3"/>
      <c r="CE62" s="3"/>
      <c r="CN62" s="7"/>
      <c r="CO62" s="7"/>
    </row>
    <row r="63" spans="9:93">
      <c r="AG63" s="3"/>
      <c r="AH63" s="4"/>
      <c r="AI63" s="3"/>
      <c r="AJ63" s="5"/>
      <c r="AK63" s="5"/>
      <c r="CD63" s="3"/>
      <c r="CE63" s="3"/>
      <c r="CN63" s="7"/>
      <c r="CO63" s="7"/>
    </row>
    <row r="64" spans="9:93">
      <c r="AG64" s="3"/>
      <c r="AH64" s="4"/>
      <c r="AI64" s="3"/>
      <c r="AJ64" s="5"/>
      <c r="AK64" s="5"/>
      <c r="CD64" s="3"/>
      <c r="CE64" s="3"/>
      <c r="CN64" s="7"/>
      <c r="CO64" s="7"/>
    </row>
    <row r="65" spans="33:93">
      <c r="AG65" s="3"/>
      <c r="AH65" s="4"/>
      <c r="AI65" s="3"/>
      <c r="AJ65" s="5"/>
      <c r="AK65" s="5"/>
      <c r="CD65" s="3"/>
      <c r="CE65" s="3"/>
      <c r="CN65" s="7"/>
      <c r="CO65" s="7"/>
    </row>
    <row r="66" spans="33:93">
      <c r="AG66" s="3"/>
      <c r="AH66" s="4"/>
      <c r="AI66" s="3"/>
      <c r="AJ66" s="5"/>
      <c r="AK66" s="5"/>
      <c r="CD66" s="3"/>
      <c r="CE66" s="3"/>
      <c r="CN66" s="7"/>
      <c r="CO66" s="7"/>
    </row>
    <row r="67" spans="33:93">
      <c r="AG67" s="3"/>
      <c r="AH67" s="4"/>
      <c r="AI67" s="3"/>
      <c r="AJ67" s="5"/>
      <c r="AK67" s="5"/>
      <c r="CD67" s="3"/>
      <c r="CE67" s="3"/>
      <c r="CN67" s="7"/>
      <c r="CO67" s="7"/>
    </row>
    <row r="68" spans="33:93">
      <c r="AG68" s="3"/>
      <c r="AH68" s="4"/>
      <c r="AI68" s="3"/>
      <c r="AJ68" s="5"/>
      <c r="AK68" s="5"/>
      <c r="CD68" s="3"/>
      <c r="CE68" s="3"/>
      <c r="CN68" s="7"/>
      <c r="CO68" s="7"/>
    </row>
    <row r="69" spans="33:93">
      <c r="AG69" s="3"/>
      <c r="AH69" s="4"/>
      <c r="AI69" s="3"/>
      <c r="AJ69" s="5"/>
      <c r="AK69" s="5"/>
      <c r="CD69" s="3"/>
      <c r="CE69" s="3"/>
      <c r="CN69" s="7"/>
      <c r="CO69" s="7"/>
    </row>
    <row r="70" spans="33:93">
      <c r="AG70" s="3"/>
      <c r="AH70" s="4"/>
      <c r="AI70" s="3"/>
      <c r="AJ70" s="5"/>
      <c r="AK70" s="5"/>
      <c r="CD70" s="3"/>
      <c r="CE70" s="3"/>
      <c r="CN70" s="7"/>
      <c r="CO70" s="7"/>
    </row>
    <row r="71" spans="33:93">
      <c r="AG71" s="3"/>
      <c r="AH71" s="4"/>
      <c r="AI71" s="3"/>
      <c r="AJ71" s="5"/>
      <c r="AK71" s="5"/>
      <c r="CD71" s="3"/>
      <c r="CE71" s="3"/>
      <c r="CN71" s="7"/>
      <c r="CO71" s="7"/>
    </row>
    <row r="72" spans="33:93">
      <c r="AG72" s="3"/>
      <c r="AH72" s="4"/>
      <c r="AI72" s="3"/>
      <c r="AJ72" s="5"/>
      <c r="AK72" s="5"/>
      <c r="CD72" s="3"/>
      <c r="CE72" s="3"/>
      <c r="CN72" s="7"/>
      <c r="CO72" s="7"/>
    </row>
    <row r="73" spans="33:93">
      <c r="AG73" s="3"/>
      <c r="AH73" s="4"/>
      <c r="AI73" s="3"/>
      <c r="AJ73" s="5"/>
      <c r="AK73" s="5"/>
      <c r="CD73" s="3"/>
      <c r="CE73" s="3"/>
      <c r="CN73" s="7"/>
      <c r="CO73" s="7"/>
    </row>
    <row r="74" spans="33:93">
      <c r="AG74" s="3"/>
      <c r="AH74" s="4"/>
      <c r="AI74" s="3"/>
      <c r="AJ74" s="5"/>
      <c r="AK74" s="5"/>
      <c r="CD74" s="3"/>
      <c r="CE74" s="3"/>
      <c r="CN74" s="7"/>
      <c r="CO74" s="7"/>
    </row>
    <row r="75" spans="33:93">
      <c r="AG75" s="3"/>
      <c r="AH75" s="4"/>
      <c r="AI75" s="3"/>
      <c r="AJ75" s="5"/>
      <c r="AK75" s="5"/>
      <c r="CD75" s="3"/>
      <c r="CE75" s="3"/>
      <c r="CN75" s="7"/>
      <c r="CO75" s="7"/>
    </row>
    <row r="76" spans="33:93">
      <c r="AG76" s="3"/>
      <c r="AH76" s="4"/>
      <c r="AI76" s="3"/>
      <c r="AJ76" s="5"/>
      <c r="AK76" s="5"/>
      <c r="CD76" s="3"/>
      <c r="CE76" s="3"/>
      <c r="CN76" s="7"/>
      <c r="CO76" s="7"/>
    </row>
    <row r="77" spans="33:93">
      <c r="AG77" s="3"/>
      <c r="AH77" s="4"/>
      <c r="AI77" s="3"/>
      <c r="AJ77" s="5"/>
      <c r="AK77" s="5"/>
      <c r="CD77" s="3"/>
      <c r="CE77" s="3"/>
      <c r="CN77" s="7"/>
      <c r="CO77" s="7"/>
    </row>
    <row r="78" spans="33:93">
      <c r="AG78" s="3"/>
      <c r="AH78" s="4"/>
      <c r="AI78" s="3"/>
      <c r="AJ78" s="5"/>
      <c r="AK78" s="5"/>
      <c r="CD78" s="3"/>
      <c r="CE78" s="3"/>
      <c r="CN78" s="7"/>
      <c r="CO78" s="7"/>
    </row>
    <row r="79" spans="33:93">
      <c r="AG79" s="3"/>
      <c r="AH79" s="4"/>
      <c r="AI79" s="3"/>
      <c r="AJ79" s="5"/>
      <c r="AK79" s="5"/>
      <c r="CD79" s="3"/>
      <c r="CE79" s="3"/>
      <c r="CN79" s="7"/>
      <c r="CO79" s="7"/>
    </row>
    <row r="80" spans="33:93">
      <c r="AG80" s="3"/>
      <c r="AH80" s="4"/>
      <c r="AI80" s="3"/>
      <c r="AJ80" s="5"/>
      <c r="AK80" s="5"/>
      <c r="CD80" s="3"/>
      <c r="CE80" s="3"/>
      <c r="CN80" s="7"/>
      <c r="CO80" s="7"/>
    </row>
    <row r="81" spans="33:93">
      <c r="AG81" s="3"/>
      <c r="AH81" s="4"/>
      <c r="AI81" s="3"/>
      <c r="AJ81" s="5"/>
      <c r="AK81" s="5"/>
      <c r="CD81" s="3"/>
      <c r="CE81" s="3"/>
      <c r="CN81" s="7"/>
      <c r="CO81" s="7"/>
    </row>
    <row r="82" spans="33:93">
      <c r="AG82" s="3"/>
      <c r="AH82" s="4"/>
      <c r="AI82" s="3"/>
      <c r="AJ82" s="5"/>
      <c r="AK82" s="5"/>
      <c r="CD82" s="3"/>
      <c r="CE82" s="3"/>
      <c r="CN82" s="7"/>
      <c r="CO82" s="7"/>
    </row>
    <row r="83" spans="33:93">
      <c r="AG83" s="3"/>
      <c r="AH83" s="4"/>
      <c r="AI83" s="3"/>
      <c r="AJ83" s="5"/>
      <c r="AK83" s="5"/>
      <c r="CD83" s="3"/>
      <c r="CE83" s="3"/>
      <c r="CN83" s="7"/>
      <c r="CO83" s="7"/>
    </row>
    <row r="84" spans="33:93">
      <c r="AG84" s="3"/>
      <c r="AH84" s="4"/>
      <c r="AI84" s="3"/>
      <c r="AJ84" s="5"/>
      <c r="AK84" s="5"/>
      <c r="CD84" s="3"/>
      <c r="CE84" s="3"/>
      <c r="CN84" s="7"/>
      <c r="CO84" s="7"/>
    </row>
    <row r="85" spans="33:93">
      <c r="AG85" s="3"/>
      <c r="AH85" s="4"/>
      <c r="AI85" s="3"/>
      <c r="AJ85" s="5"/>
      <c r="AK85" s="5"/>
      <c r="CD85" s="3"/>
      <c r="CE85" s="3"/>
      <c r="CN85" s="7"/>
      <c r="CO85" s="7"/>
    </row>
    <row r="86" spans="33:93">
      <c r="AG86" s="3"/>
      <c r="AH86" s="4"/>
      <c r="AI86" s="3"/>
      <c r="AJ86" s="5"/>
      <c r="AK86" s="5"/>
      <c r="CD86" s="3"/>
      <c r="CE86" s="3"/>
      <c r="CN86" s="7"/>
      <c r="CO86" s="7"/>
    </row>
    <row r="87" spans="33:93">
      <c r="AG87" s="3"/>
      <c r="AH87" s="4"/>
      <c r="AI87" s="3"/>
      <c r="AJ87" s="5"/>
      <c r="AK87" s="5"/>
      <c r="CD87" s="3"/>
      <c r="CE87" s="3"/>
      <c r="CN87" s="7"/>
      <c r="CO87" s="7"/>
    </row>
    <row r="88" spans="33:93">
      <c r="AG88" s="3"/>
      <c r="AH88" s="4"/>
      <c r="AI88" s="3"/>
      <c r="AJ88" s="5"/>
      <c r="AK88" s="5"/>
      <c r="CD88" s="3"/>
      <c r="CE88" s="3"/>
      <c r="CN88" s="7"/>
      <c r="CO88" s="7"/>
    </row>
    <row r="89" spans="33:93">
      <c r="AG89" s="3"/>
      <c r="AH89" s="4"/>
      <c r="AI89" s="3"/>
      <c r="AJ89" s="5"/>
      <c r="AK89" s="5"/>
      <c r="CD89" s="3"/>
      <c r="CE89" s="3"/>
      <c r="CN89" s="7"/>
      <c r="CO89" s="7"/>
    </row>
    <row r="90" spans="33:93">
      <c r="AG90" s="3"/>
      <c r="AH90" s="4"/>
      <c r="AI90" s="3"/>
      <c r="AJ90" s="5"/>
      <c r="AK90" s="5"/>
      <c r="CD90" s="3"/>
      <c r="CE90" s="3"/>
      <c r="CN90" s="7"/>
      <c r="CO90" s="7"/>
    </row>
    <row r="91" spans="33:93">
      <c r="AG91" s="3"/>
      <c r="AH91" s="4"/>
      <c r="AI91" s="3"/>
      <c r="AJ91" s="5"/>
      <c r="AK91" s="5"/>
      <c r="CD91" s="3"/>
      <c r="CE91" s="3"/>
      <c r="CN91" s="7"/>
      <c r="CO91" s="7"/>
    </row>
    <row r="92" spans="33:93">
      <c r="AG92" s="3"/>
      <c r="AH92" s="4"/>
      <c r="AI92" s="3"/>
      <c r="AJ92" s="5"/>
      <c r="AK92" s="5"/>
      <c r="CD92" s="3"/>
      <c r="CE92" s="3"/>
      <c r="CN92" s="7"/>
      <c r="CO92" s="7"/>
    </row>
    <row r="93" spans="33:93">
      <c r="AG93" s="3"/>
      <c r="AH93" s="4"/>
      <c r="AI93" s="3"/>
      <c r="AJ93" s="5"/>
      <c r="AK93" s="5"/>
      <c r="CD93" s="3"/>
      <c r="CE93" s="3"/>
      <c r="CN93" s="7"/>
      <c r="CO93" s="7"/>
    </row>
    <row r="94" spans="33:93">
      <c r="AG94" s="3"/>
      <c r="AH94" s="4"/>
      <c r="AI94" s="3"/>
      <c r="AJ94" s="5"/>
      <c r="AK94" s="5"/>
      <c r="CD94" s="3"/>
      <c r="CE94" s="3"/>
      <c r="CN94" s="7"/>
      <c r="CO94" s="7"/>
    </row>
    <row r="95" spans="33:93">
      <c r="AG95" s="3"/>
      <c r="AH95" s="4"/>
      <c r="AI95" s="3"/>
      <c r="AJ95" s="5"/>
      <c r="AK95" s="5"/>
      <c r="CD95" s="3"/>
      <c r="CE95" s="3"/>
      <c r="CN95" s="7"/>
      <c r="CO95" s="7"/>
    </row>
    <row r="96" spans="33:93">
      <c r="AG96" s="3"/>
      <c r="AH96" s="4"/>
      <c r="AI96" s="3"/>
      <c r="AJ96" s="5"/>
      <c r="AK96" s="5"/>
      <c r="CD96" s="3"/>
      <c r="CE96" s="3"/>
      <c r="CN96" s="7"/>
      <c r="CO96" s="7"/>
    </row>
    <row r="97" spans="33:93">
      <c r="AG97" s="3"/>
      <c r="AH97" s="4"/>
      <c r="AI97" s="3"/>
      <c r="AJ97" s="5"/>
      <c r="AK97" s="5"/>
      <c r="CD97" s="3"/>
      <c r="CE97" s="3"/>
      <c r="CN97" s="7"/>
      <c r="CO97" s="7"/>
    </row>
    <row r="98" spans="33:93">
      <c r="AG98" s="3"/>
      <c r="AH98" s="4"/>
      <c r="AI98" s="3"/>
      <c r="AJ98" s="5"/>
      <c r="AK98" s="5"/>
      <c r="CD98" s="3"/>
      <c r="CE98" s="3"/>
      <c r="CN98" s="7"/>
      <c r="CO98" s="7"/>
    </row>
    <row r="99" spans="33:93">
      <c r="AG99" s="3"/>
      <c r="AH99" s="4"/>
      <c r="AI99" s="3"/>
      <c r="AJ99" s="5"/>
      <c r="AK99" s="5"/>
      <c r="CD99" s="3"/>
      <c r="CE99" s="3"/>
      <c r="CN99" s="7"/>
      <c r="CO99" s="7"/>
    </row>
    <row r="100" spans="33:93">
      <c r="AG100" s="3"/>
      <c r="AH100" s="4"/>
      <c r="AI100" s="3"/>
      <c r="AJ100" s="5"/>
      <c r="AK100" s="5"/>
      <c r="CD100" s="3"/>
      <c r="CE100" s="3"/>
      <c r="CN100" s="7"/>
      <c r="CO100" s="7"/>
    </row>
    <row r="101" spans="33:93">
      <c r="AG101" s="3"/>
      <c r="AH101" s="4"/>
      <c r="AI101" s="3"/>
      <c r="AJ101" s="5"/>
      <c r="AK101" s="5"/>
      <c r="CD101" s="3"/>
      <c r="CE101" s="3"/>
      <c r="CN101" s="7"/>
      <c r="CO101" s="7"/>
    </row>
    <row r="102" spans="33:93">
      <c r="AG102" s="3"/>
      <c r="AH102" s="4"/>
      <c r="AI102" s="3"/>
      <c r="AJ102" s="5"/>
      <c r="AK102" s="5"/>
      <c r="CD102" s="3"/>
      <c r="CE102" s="3"/>
      <c r="CN102" s="7"/>
      <c r="CO102" s="7"/>
    </row>
    <row r="103" spans="33:93">
      <c r="AG103" s="3"/>
      <c r="AH103" s="4"/>
      <c r="AI103" s="3"/>
      <c r="AJ103" s="5"/>
      <c r="AK103" s="5"/>
      <c r="CD103" s="3"/>
      <c r="CE103" s="3"/>
      <c r="CN103" s="7"/>
      <c r="CO103" s="7"/>
    </row>
    <row r="104" spans="33:93">
      <c r="AG104" s="3"/>
      <c r="AH104" s="4"/>
      <c r="AI104" s="3"/>
      <c r="AJ104" s="5"/>
      <c r="AK104" s="5"/>
      <c r="CD104" s="3"/>
      <c r="CE104" s="3"/>
      <c r="CN104" s="7"/>
      <c r="CO104" s="7"/>
    </row>
    <row r="105" spans="33:93">
      <c r="AG105" s="3"/>
      <c r="AH105" s="4"/>
      <c r="AI105" s="3"/>
      <c r="AJ105" s="5"/>
      <c r="AK105" s="5"/>
      <c r="CD105" s="3"/>
      <c r="CE105" s="3"/>
      <c r="CN105" s="7"/>
      <c r="CO105" s="7"/>
    </row>
    <row r="106" spans="33:93">
      <c r="AG106" s="3"/>
      <c r="AH106" s="4"/>
      <c r="AI106" s="3"/>
      <c r="AJ106" s="5"/>
      <c r="AK106" s="5"/>
      <c r="CD106" s="3"/>
      <c r="CE106" s="3"/>
      <c r="CN106" s="7"/>
      <c r="CO106" s="7"/>
    </row>
    <row r="107" spans="33:93">
      <c r="AG107" s="3"/>
      <c r="AH107" s="4"/>
      <c r="AI107" s="3"/>
      <c r="AJ107" s="5"/>
      <c r="AK107" s="5"/>
      <c r="CD107" s="3"/>
      <c r="CE107" s="3"/>
      <c r="CN107" s="7"/>
      <c r="CO107" s="7"/>
    </row>
    <row r="108" spans="33:93">
      <c r="AG108" s="3"/>
      <c r="AH108" s="4"/>
      <c r="AI108" s="3"/>
      <c r="AJ108" s="5"/>
      <c r="AK108" s="5"/>
      <c r="CD108" s="3"/>
      <c r="CE108" s="3"/>
      <c r="CN108" s="7"/>
      <c r="CO108" s="7"/>
    </row>
    <row r="109" spans="33:93">
      <c r="AG109" s="3"/>
      <c r="AH109" s="4"/>
      <c r="AI109" s="3"/>
      <c r="AJ109" s="5"/>
      <c r="AK109" s="5"/>
      <c r="CD109" s="3"/>
      <c r="CE109" s="3"/>
      <c r="CN109" s="7"/>
      <c r="CO109" s="7"/>
    </row>
    <row r="110" spans="33:93">
      <c r="AG110" s="3"/>
      <c r="AH110" s="4"/>
      <c r="AI110" s="3"/>
      <c r="AJ110" s="5"/>
      <c r="AK110" s="5"/>
      <c r="CD110" s="3"/>
      <c r="CE110" s="3"/>
      <c r="CN110" s="7"/>
      <c r="CO110" s="7"/>
    </row>
    <row r="111" spans="33:93">
      <c r="AG111" s="3"/>
      <c r="AH111" s="4"/>
      <c r="AI111" s="3"/>
      <c r="AJ111" s="5"/>
      <c r="AK111" s="5"/>
      <c r="CD111" s="3"/>
      <c r="CE111" s="3"/>
      <c r="CN111" s="7"/>
      <c r="CO111" s="7"/>
    </row>
    <row r="112" spans="33:93">
      <c r="AG112" s="3"/>
      <c r="AH112" s="4"/>
      <c r="AI112" s="3"/>
      <c r="AJ112" s="5"/>
      <c r="AK112" s="5"/>
      <c r="CD112" s="3"/>
      <c r="CE112" s="3"/>
      <c r="CN112" s="7"/>
      <c r="CO112" s="7"/>
    </row>
    <row r="113" spans="33:93">
      <c r="AG113" s="3"/>
      <c r="AH113" s="4"/>
      <c r="AI113" s="3"/>
      <c r="AJ113" s="5"/>
      <c r="AK113" s="5"/>
      <c r="CD113" s="3"/>
      <c r="CE113" s="3"/>
      <c r="CN113" s="7"/>
      <c r="CO113" s="7"/>
    </row>
    <row r="114" spans="33:93">
      <c r="AG114" s="3"/>
      <c r="AH114" s="4"/>
      <c r="AI114" s="3"/>
      <c r="AJ114" s="5"/>
      <c r="AK114" s="5"/>
      <c r="CD114" s="3"/>
      <c r="CE114" s="3"/>
      <c r="CN114" s="7"/>
      <c r="CO114" s="7"/>
    </row>
    <row r="115" spans="33:93">
      <c r="AG115" s="3"/>
      <c r="AH115" s="4"/>
      <c r="AI115" s="3"/>
      <c r="AJ115" s="5"/>
      <c r="AK115" s="5"/>
      <c r="CD115" s="3"/>
      <c r="CE115" s="3"/>
      <c r="CN115" s="7"/>
      <c r="CO115" s="7"/>
    </row>
    <row r="116" spans="33:93">
      <c r="AG116" s="3"/>
      <c r="AH116" s="4"/>
      <c r="AI116" s="3"/>
      <c r="AJ116" s="5"/>
      <c r="AK116" s="5"/>
      <c r="CD116" s="3"/>
      <c r="CE116" s="3"/>
      <c r="CN116" s="7"/>
      <c r="CO116" s="7"/>
    </row>
    <row r="117" spans="33:93">
      <c r="AG117" s="3"/>
      <c r="AH117" s="4"/>
      <c r="AI117" s="3"/>
      <c r="AJ117" s="5"/>
      <c r="AK117" s="5"/>
      <c r="CD117" s="3"/>
      <c r="CE117" s="3"/>
      <c r="CN117" s="7"/>
      <c r="CO117" s="7"/>
    </row>
    <row r="118" spans="33:93">
      <c r="AG118" s="3"/>
      <c r="AH118" s="4"/>
      <c r="AI118" s="3"/>
      <c r="AJ118" s="5"/>
      <c r="AK118" s="5"/>
      <c r="CD118" s="3"/>
      <c r="CE118" s="3"/>
      <c r="CN118" s="7"/>
      <c r="CO118" s="7"/>
    </row>
    <row r="119" spans="33:93">
      <c r="AG119" s="3"/>
      <c r="AH119" s="4"/>
      <c r="AI119" s="3"/>
      <c r="AJ119" s="5"/>
      <c r="AK119" s="5"/>
      <c r="CD119" s="3"/>
      <c r="CE119" s="3"/>
      <c r="CN119" s="7"/>
      <c r="CO119" s="7"/>
    </row>
    <row r="120" spans="33:93">
      <c r="AG120" s="3"/>
      <c r="AH120" s="4"/>
      <c r="AI120" s="3"/>
      <c r="AJ120" s="5"/>
      <c r="AK120" s="5"/>
      <c r="CD120" s="3"/>
      <c r="CE120" s="3"/>
      <c r="CN120" s="7"/>
      <c r="CO120" s="7"/>
    </row>
    <row r="121" spans="33:93">
      <c r="AG121" s="3"/>
      <c r="AH121" s="4"/>
      <c r="AI121" s="3"/>
      <c r="AJ121" s="5"/>
      <c r="AK121" s="5"/>
      <c r="CD121" s="3"/>
      <c r="CE121" s="3"/>
      <c r="CN121" s="7"/>
      <c r="CO121" s="7"/>
    </row>
    <row r="122" spans="33:93">
      <c r="AG122" s="3"/>
      <c r="AH122" s="4"/>
      <c r="AI122" s="3"/>
      <c r="AJ122" s="5"/>
      <c r="AK122" s="5"/>
      <c r="CD122" s="3"/>
      <c r="CE122" s="3"/>
      <c r="CN122" s="7"/>
      <c r="CO122" s="7"/>
    </row>
    <row r="123" spans="33:93">
      <c r="AG123" s="3"/>
      <c r="AH123" s="4"/>
      <c r="AI123" s="3"/>
      <c r="AJ123" s="5"/>
      <c r="AK123" s="5"/>
      <c r="CD123" s="3"/>
      <c r="CE123" s="3"/>
      <c r="CN123" s="7"/>
      <c r="CO123" s="7"/>
    </row>
    <row r="124" spans="33:93">
      <c r="AG124" s="3"/>
      <c r="AH124" s="4"/>
      <c r="AI124" s="3"/>
      <c r="AJ124" s="5"/>
      <c r="AK124" s="5"/>
      <c r="CD124" s="3"/>
      <c r="CE124" s="3"/>
      <c r="CN124" s="7"/>
      <c r="CO124" s="7"/>
    </row>
    <row r="125" spans="33:93">
      <c r="AG125" s="3"/>
      <c r="AH125" s="4"/>
      <c r="AI125" s="3"/>
      <c r="AJ125" s="5"/>
      <c r="AK125" s="5"/>
      <c r="CD125" s="3"/>
      <c r="CE125" s="3"/>
      <c r="CN125" s="7"/>
      <c r="CO125" s="7"/>
    </row>
    <row r="126" spans="33:93">
      <c r="AG126" s="3"/>
      <c r="AH126" s="4"/>
      <c r="AI126" s="3"/>
      <c r="AJ126" s="5"/>
      <c r="AK126" s="5"/>
      <c r="CD126" s="3"/>
      <c r="CE126" s="3"/>
      <c r="CN126" s="7"/>
      <c r="CO126" s="7"/>
    </row>
    <row r="127" spans="33:93">
      <c r="AG127" s="3"/>
      <c r="AH127" s="4"/>
      <c r="AI127" s="3"/>
      <c r="AJ127" s="5"/>
      <c r="AK127" s="5"/>
      <c r="CD127" s="3"/>
      <c r="CE127" s="3"/>
      <c r="CN127" s="7"/>
      <c r="CO127" s="7"/>
    </row>
    <row r="128" spans="33:93">
      <c r="AG128" s="3"/>
      <c r="AH128" s="4"/>
      <c r="AI128" s="3"/>
      <c r="AJ128" s="5"/>
      <c r="AK128" s="5"/>
      <c r="CD128" s="3"/>
      <c r="CE128" s="3"/>
      <c r="CN128" s="7"/>
      <c r="CO128" s="7"/>
    </row>
    <row r="129" spans="33:93">
      <c r="AG129" s="3"/>
      <c r="AH129" s="4"/>
      <c r="AI129" s="3"/>
      <c r="AJ129" s="5"/>
      <c r="AK129" s="5"/>
      <c r="CD129" s="3"/>
      <c r="CE129" s="3"/>
      <c r="CN129" s="7"/>
      <c r="CO129" s="7"/>
    </row>
    <row r="130" spans="33:93">
      <c r="AG130" s="3"/>
      <c r="AH130" s="4"/>
      <c r="AI130" s="3"/>
      <c r="AJ130" s="5"/>
      <c r="AK130" s="5"/>
      <c r="CD130" s="3"/>
      <c r="CE130" s="3"/>
      <c r="CN130" s="7"/>
      <c r="CO130" s="7"/>
    </row>
    <row r="131" spans="33:93">
      <c r="AG131" s="3"/>
      <c r="AH131" s="4"/>
      <c r="AI131" s="3"/>
      <c r="AJ131" s="5"/>
      <c r="AK131" s="5"/>
      <c r="CD131" s="3"/>
      <c r="CE131" s="3"/>
      <c r="CN131" s="7"/>
      <c r="CO131" s="7"/>
    </row>
    <row r="132" spans="33:93">
      <c r="AG132" s="3"/>
      <c r="AH132" s="4"/>
      <c r="AI132" s="3"/>
      <c r="AJ132" s="5"/>
      <c r="AK132" s="5"/>
      <c r="CD132" s="3"/>
      <c r="CE132" s="3"/>
      <c r="CN132" s="7"/>
      <c r="CO132" s="7"/>
    </row>
    <row r="133" spans="33:93">
      <c r="AG133" s="3"/>
      <c r="AH133" s="4"/>
      <c r="AI133" s="3"/>
      <c r="AJ133" s="5"/>
      <c r="AK133" s="5"/>
      <c r="CD133" s="3"/>
      <c r="CE133" s="3"/>
      <c r="CN133" s="7"/>
      <c r="CO133" s="7"/>
    </row>
    <row r="134" spans="33:93">
      <c r="AG134" s="3"/>
      <c r="AH134" s="4"/>
      <c r="AI134" s="3"/>
      <c r="AJ134" s="5"/>
      <c r="AK134" s="5"/>
      <c r="CD134" s="3"/>
      <c r="CE134" s="3"/>
      <c r="CN134" s="7"/>
      <c r="CO134" s="7"/>
    </row>
    <row r="135" spans="33:93">
      <c r="AG135" s="3"/>
      <c r="AH135" s="4"/>
      <c r="AI135" s="3"/>
      <c r="AJ135" s="5"/>
      <c r="AK135" s="5"/>
      <c r="CD135" s="3"/>
      <c r="CE135" s="3"/>
      <c r="CN135" s="7"/>
      <c r="CO135" s="7"/>
    </row>
    <row r="136" spans="33:93">
      <c r="AG136" s="3"/>
      <c r="AH136" s="4"/>
      <c r="AI136" s="3"/>
      <c r="AJ136" s="5"/>
      <c r="AK136" s="5"/>
      <c r="CD136" s="3"/>
      <c r="CE136" s="3"/>
      <c r="CN136" s="7"/>
      <c r="CO136" s="7"/>
    </row>
    <row r="137" spans="33:93">
      <c r="AG137" s="3"/>
      <c r="AH137" s="4"/>
      <c r="AI137" s="3"/>
      <c r="AJ137" s="5"/>
      <c r="AK137" s="5"/>
      <c r="CD137" s="3"/>
      <c r="CE137" s="3"/>
      <c r="CN137" s="7"/>
      <c r="CO137" s="7"/>
    </row>
    <row r="138" spans="33:93">
      <c r="AG138" s="3"/>
      <c r="AH138" s="4"/>
      <c r="AI138" s="3"/>
      <c r="AJ138" s="5"/>
      <c r="AK138" s="5"/>
      <c r="CD138" s="3"/>
      <c r="CE138" s="3"/>
      <c r="CN138" s="7"/>
      <c r="CO138" s="7"/>
    </row>
    <row r="139" spans="33:93">
      <c r="AG139" s="3"/>
      <c r="AH139" s="4"/>
      <c r="AI139" s="3"/>
      <c r="AJ139" s="5"/>
      <c r="AK139" s="5"/>
      <c r="CD139" s="3"/>
      <c r="CE139" s="3"/>
      <c r="CN139" s="7"/>
      <c r="CO139" s="7"/>
    </row>
    <row r="140" spans="33:93">
      <c r="AG140" s="3"/>
      <c r="AH140" s="4"/>
      <c r="AI140" s="3"/>
      <c r="AJ140" s="5"/>
      <c r="AK140" s="5"/>
      <c r="CD140" s="3"/>
      <c r="CE140" s="3"/>
      <c r="CN140" s="7"/>
      <c r="CO140" s="7"/>
    </row>
    <row r="141" spans="33:93">
      <c r="AG141" s="3"/>
      <c r="AH141" s="4"/>
      <c r="AI141" s="3"/>
      <c r="AJ141" s="5"/>
      <c r="AK141" s="5"/>
      <c r="CD141" s="3"/>
      <c r="CE141" s="3"/>
      <c r="CN141" s="7"/>
      <c r="CO141" s="7"/>
    </row>
    <row r="142" spans="33:93">
      <c r="AG142" s="3"/>
      <c r="AH142" s="4"/>
      <c r="AI142" s="3"/>
      <c r="AJ142" s="5"/>
      <c r="AK142" s="5"/>
      <c r="CD142" s="3"/>
      <c r="CE142" s="3"/>
      <c r="CN142" s="7"/>
      <c r="CO142" s="7"/>
    </row>
    <row r="143" spans="33:93">
      <c r="AG143" s="3"/>
      <c r="AH143" s="4"/>
      <c r="AI143" s="3"/>
      <c r="AJ143" s="5"/>
      <c r="AK143" s="5"/>
      <c r="CD143" s="3"/>
      <c r="CE143" s="3"/>
      <c r="CN143" s="7"/>
      <c r="CO143" s="7"/>
    </row>
    <row r="144" spans="33:93">
      <c r="AG144" s="3"/>
      <c r="AH144" s="4"/>
      <c r="AI144" s="3"/>
      <c r="AJ144" s="5"/>
      <c r="AK144" s="5"/>
      <c r="CD144" s="3"/>
      <c r="CE144" s="3"/>
      <c r="CN144" s="7"/>
      <c r="CO144" s="7"/>
    </row>
    <row r="145" spans="33:93">
      <c r="AG145" s="3"/>
      <c r="AH145" s="4"/>
      <c r="AI145" s="3"/>
      <c r="AJ145" s="5"/>
      <c r="AK145" s="5"/>
      <c r="CD145" s="3"/>
      <c r="CE145" s="3"/>
      <c r="CN145" s="7"/>
      <c r="CO145" s="7"/>
    </row>
    <row r="146" spans="33:93">
      <c r="AG146" s="3"/>
      <c r="AH146" s="4"/>
      <c r="AI146" s="3"/>
      <c r="AJ146" s="5"/>
      <c r="AK146" s="5"/>
      <c r="CD146" s="3"/>
      <c r="CE146" s="3"/>
      <c r="CN146" s="7"/>
      <c r="CO146" s="7"/>
    </row>
    <row r="147" spans="33:93">
      <c r="AG147" s="3"/>
      <c r="AH147" s="4"/>
      <c r="AI147" s="3"/>
      <c r="AJ147" s="5"/>
      <c r="AK147" s="5"/>
      <c r="CD147" s="3"/>
      <c r="CE147" s="3"/>
      <c r="CN147" s="7"/>
      <c r="CO147" s="7"/>
    </row>
    <row r="148" spans="33:93">
      <c r="AG148" s="3"/>
      <c r="AH148" s="4"/>
      <c r="AI148" s="3"/>
      <c r="AJ148" s="5"/>
      <c r="AK148" s="5"/>
      <c r="CD148" s="3"/>
      <c r="CE148" s="3"/>
      <c r="CN148" s="7"/>
      <c r="CO148" s="7"/>
    </row>
    <row r="149" spans="33:93">
      <c r="AG149" s="3"/>
      <c r="AH149" s="4"/>
      <c r="AI149" s="3"/>
      <c r="AJ149" s="5"/>
      <c r="AK149" s="5"/>
      <c r="CD149" s="3"/>
      <c r="CE149" s="3"/>
      <c r="CN149" s="7"/>
      <c r="CO149" s="7"/>
    </row>
    <row r="150" spans="33:93">
      <c r="AG150" s="3"/>
      <c r="AH150" s="4"/>
      <c r="AI150" s="3"/>
      <c r="AJ150" s="5"/>
      <c r="AK150" s="5"/>
      <c r="CD150" s="3"/>
      <c r="CE150" s="3"/>
      <c r="CN150" s="7"/>
      <c r="CO150" s="7"/>
    </row>
    <row r="151" spans="33:93">
      <c r="AG151" s="3"/>
      <c r="AH151" s="4"/>
      <c r="AI151" s="3"/>
      <c r="AJ151" s="5"/>
      <c r="AK151" s="5"/>
      <c r="CD151" s="3"/>
      <c r="CE151" s="3"/>
      <c r="CN151" s="7"/>
      <c r="CO151" s="7"/>
    </row>
    <row r="152" spans="33:93">
      <c r="AG152" s="3"/>
      <c r="AH152" s="4"/>
      <c r="AI152" s="3"/>
      <c r="AJ152" s="5"/>
      <c r="AK152" s="5"/>
      <c r="CD152" s="3"/>
      <c r="CE152" s="3"/>
      <c r="CN152" s="7"/>
      <c r="CO152" s="7"/>
    </row>
    <row r="153" spans="33:93">
      <c r="AG153" s="3"/>
      <c r="AH153" s="4"/>
      <c r="AI153" s="3"/>
      <c r="AJ153" s="5"/>
      <c r="AK153" s="5"/>
      <c r="CD153" s="3"/>
      <c r="CE153" s="3"/>
      <c r="CN153" s="7"/>
      <c r="CO153" s="7"/>
    </row>
    <row r="154" spans="33:93">
      <c r="AG154" s="3"/>
      <c r="AH154" s="4"/>
      <c r="AI154" s="3"/>
      <c r="AJ154" s="5"/>
      <c r="AK154" s="5"/>
      <c r="CD154" s="3"/>
      <c r="CE154" s="3"/>
      <c r="CN154" s="7"/>
      <c r="CO154" s="7"/>
    </row>
    <row r="155" spans="33:93">
      <c r="AG155" s="3"/>
      <c r="AH155" s="4"/>
      <c r="AI155" s="3"/>
      <c r="AJ155" s="5"/>
      <c r="AK155" s="5"/>
      <c r="CD155" s="3"/>
      <c r="CE155" s="3"/>
      <c r="CN155" s="7"/>
      <c r="CO155" s="7"/>
    </row>
    <row r="156" spans="33:93">
      <c r="AG156" s="3"/>
      <c r="AH156" s="4"/>
      <c r="AI156" s="3"/>
      <c r="AJ156" s="5"/>
      <c r="AK156" s="5"/>
      <c r="CD156" s="3"/>
      <c r="CE156" s="3"/>
      <c r="CN156" s="7"/>
      <c r="CO156" s="7"/>
    </row>
    <row r="157" spans="33:93">
      <c r="AG157" s="3"/>
      <c r="AH157" s="4"/>
      <c r="AI157" s="3"/>
      <c r="AJ157" s="5"/>
      <c r="AK157" s="5"/>
      <c r="CD157" s="3"/>
      <c r="CE157" s="3"/>
      <c r="CN157" s="7"/>
      <c r="CO157" s="7"/>
    </row>
    <row r="158" spans="33:93">
      <c r="AG158" s="3"/>
      <c r="AH158" s="4"/>
      <c r="AI158" s="3"/>
      <c r="AJ158" s="5"/>
      <c r="AK158" s="5"/>
      <c r="CD158" s="3"/>
      <c r="CE158" s="3"/>
      <c r="CN158" s="7"/>
      <c r="CO158" s="7"/>
    </row>
    <row r="159" spans="33:93">
      <c r="AG159" s="3"/>
      <c r="AH159" s="4"/>
      <c r="AI159" s="3"/>
      <c r="AJ159" s="5"/>
      <c r="AK159" s="5"/>
      <c r="CD159" s="3"/>
      <c r="CE159" s="3"/>
      <c r="CN159" s="7"/>
      <c r="CO159" s="7"/>
    </row>
    <row r="160" spans="33:93">
      <c r="AG160" s="3"/>
      <c r="AH160" s="4"/>
      <c r="AI160" s="3"/>
      <c r="AJ160" s="5"/>
      <c r="AK160" s="5"/>
      <c r="CD160" s="3"/>
      <c r="CE160" s="3"/>
      <c r="CN160" s="7"/>
      <c r="CO160" s="7"/>
    </row>
    <row r="161" spans="33:93">
      <c r="AG161" s="3"/>
      <c r="AH161" s="4"/>
      <c r="AI161" s="3"/>
      <c r="AJ161" s="5"/>
      <c r="AK161" s="5"/>
      <c r="CD161" s="3"/>
      <c r="CE161" s="3"/>
      <c r="CN161" s="7"/>
      <c r="CO161" s="7"/>
    </row>
    <row r="162" spans="33:93">
      <c r="AG162" s="3"/>
      <c r="AH162" s="4"/>
      <c r="AI162" s="3"/>
      <c r="AJ162" s="5"/>
      <c r="AK162" s="5"/>
      <c r="CD162" s="3"/>
      <c r="CE162" s="3"/>
      <c r="CN162" s="7"/>
      <c r="CO162" s="7"/>
    </row>
    <row r="163" spans="33:93">
      <c r="AG163" s="3"/>
      <c r="AH163" s="4"/>
      <c r="AI163" s="3"/>
      <c r="AJ163" s="5"/>
      <c r="AK163" s="5"/>
      <c r="CD163" s="3"/>
      <c r="CE163" s="3"/>
      <c r="CN163" s="7"/>
      <c r="CO163" s="7"/>
    </row>
    <row r="164" spans="33:93">
      <c r="AG164" s="3"/>
      <c r="AH164" s="4"/>
      <c r="AI164" s="3"/>
      <c r="AJ164" s="5"/>
      <c r="AK164" s="5"/>
      <c r="CD164" s="3"/>
      <c r="CE164" s="3"/>
      <c r="CN164" s="7"/>
      <c r="CO164" s="7"/>
    </row>
    <row r="165" spans="33:93">
      <c r="AG165" s="3"/>
      <c r="AH165" s="4"/>
      <c r="AI165" s="3"/>
      <c r="AJ165" s="5"/>
      <c r="AK165" s="5"/>
      <c r="CD165" s="3"/>
      <c r="CE165" s="3"/>
      <c r="CN165" s="7"/>
      <c r="CO165" s="7"/>
    </row>
    <row r="166" spans="33:93">
      <c r="AG166" s="3"/>
      <c r="AH166" s="4"/>
      <c r="AI166" s="3"/>
      <c r="AJ166" s="5"/>
      <c r="AK166" s="5"/>
      <c r="CD166" s="3"/>
      <c r="CE166" s="3"/>
      <c r="CN166" s="7"/>
      <c r="CO166" s="7"/>
    </row>
    <row r="167" spans="33:93">
      <c r="AG167" s="3"/>
      <c r="AH167" s="4"/>
      <c r="AI167" s="3"/>
      <c r="AJ167" s="5"/>
      <c r="AK167" s="5"/>
      <c r="CD167" s="3"/>
      <c r="CE167" s="3"/>
      <c r="CN167" s="7"/>
      <c r="CO167" s="7"/>
    </row>
    <row r="168" spans="33:93">
      <c r="AG168" s="3"/>
      <c r="AH168" s="4"/>
      <c r="AI168" s="3"/>
      <c r="AJ168" s="5"/>
      <c r="AK168" s="5"/>
      <c r="CD168" s="3"/>
      <c r="CE168" s="3"/>
      <c r="CN168" s="7"/>
      <c r="CO168" s="7"/>
    </row>
    <row r="169" spans="33:93">
      <c r="AG169" s="3"/>
      <c r="AH169" s="4"/>
      <c r="AI169" s="3"/>
      <c r="AJ169" s="5"/>
      <c r="AK169" s="5"/>
      <c r="CD169" s="3"/>
      <c r="CE169" s="3"/>
      <c r="CN169" s="7"/>
      <c r="CO169" s="7"/>
    </row>
    <row r="170" spans="33:93">
      <c r="AG170" s="3"/>
      <c r="AH170" s="4"/>
      <c r="AI170" s="3"/>
      <c r="AJ170" s="5"/>
      <c r="AK170" s="5"/>
      <c r="CD170" s="3"/>
      <c r="CE170" s="3"/>
      <c r="CN170" s="7"/>
      <c r="CO170" s="7"/>
    </row>
    <row r="171" spans="33:93">
      <c r="AG171" s="3"/>
      <c r="AH171" s="4"/>
      <c r="AI171" s="3"/>
      <c r="AJ171" s="5"/>
      <c r="AK171" s="5"/>
      <c r="CD171" s="3"/>
      <c r="CE171" s="3"/>
      <c r="CN171" s="7"/>
      <c r="CO171" s="7"/>
    </row>
    <row r="172" spans="33:93">
      <c r="AG172" s="3"/>
      <c r="AH172" s="4"/>
      <c r="AI172" s="3"/>
      <c r="AJ172" s="5"/>
      <c r="AK172" s="5"/>
      <c r="CD172" s="3"/>
      <c r="CE172" s="3"/>
      <c r="CN172" s="7"/>
      <c r="CO172" s="7"/>
    </row>
    <row r="173" spans="33:93">
      <c r="AG173" s="3"/>
      <c r="AH173" s="4"/>
      <c r="AI173" s="3"/>
      <c r="AJ173" s="5"/>
      <c r="AK173" s="5"/>
      <c r="CD173" s="3"/>
      <c r="CE173" s="3"/>
      <c r="CN173" s="7"/>
      <c r="CO173" s="7"/>
    </row>
    <row r="174" spans="33:93">
      <c r="AG174" s="3"/>
      <c r="AH174" s="4"/>
      <c r="AI174" s="3"/>
      <c r="AJ174" s="5"/>
      <c r="AK174" s="5"/>
      <c r="CD174" s="3"/>
      <c r="CE174" s="3"/>
      <c r="CN174" s="7"/>
      <c r="CO174" s="7"/>
    </row>
    <row r="175" spans="33:93">
      <c r="AG175" s="3"/>
      <c r="AH175" s="4"/>
      <c r="AI175" s="3"/>
      <c r="AJ175" s="5"/>
      <c r="AK175" s="5"/>
      <c r="CD175" s="3"/>
      <c r="CE175" s="3"/>
      <c r="CN175" s="7"/>
      <c r="CO175" s="7"/>
    </row>
    <row r="176" spans="33:93">
      <c r="AG176" s="3"/>
      <c r="AH176" s="4"/>
      <c r="AI176" s="3"/>
      <c r="AJ176" s="5"/>
      <c r="AK176" s="5"/>
      <c r="CD176" s="3"/>
      <c r="CE176" s="3"/>
      <c r="CN176" s="7"/>
      <c r="CO176" s="7"/>
    </row>
    <row r="177" spans="33:93">
      <c r="AG177" s="3"/>
      <c r="AH177" s="4"/>
      <c r="AI177" s="3"/>
      <c r="AJ177" s="5"/>
      <c r="AK177" s="5"/>
      <c r="CD177" s="3"/>
      <c r="CE177" s="3"/>
      <c r="CN177" s="7"/>
      <c r="CO177" s="7"/>
    </row>
    <row r="178" spans="33:93">
      <c r="AG178" s="3"/>
      <c r="AH178" s="4"/>
      <c r="AI178" s="3"/>
      <c r="AJ178" s="5"/>
      <c r="AK178" s="5"/>
      <c r="CD178" s="3"/>
      <c r="CE178" s="3"/>
      <c r="CN178" s="7"/>
      <c r="CO178" s="7"/>
    </row>
    <row r="179" spans="33:93">
      <c r="AG179" s="3"/>
      <c r="AH179" s="4"/>
      <c r="AI179" s="3"/>
      <c r="AJ179" s="5"/>
      <c r="AK179" s="5"/>
      <c r="CD179" s="3"/>
      <c r="CE179" s="3"/>
      <c r="CN179" s="7"/>
      <c r="CO179" s="7"/>
    </row>
    <row r="180" spans="33:93">
      <c r="AG180" s="3"/>
      <c r="AH180" s="4"/>
      <c r="AI180" s="3"/>
      <c r="AJ180" s="5"/>
      <c r="AK180" s="5"/>
      <c r="CD180" s="3"/>
      <c r="CE180" s="3"/>
      <c r="CN180" s="7"/>
      <c r="CO180" s="7"/>
    </row>
    <row r="181" spans="33:93">
      <c r="AG181" s="3"/>
      <c r="AH181" s="4"/>
      <c r="AI181" s="3"/>
      <c r="AJ181" s="5"/>
      <c r="AK181" s="5"/>
      <c r="CD181" s="3"/>
      <c r="CE181" s="3"/>
      <c r="CN181" s="7"/>
      <c r="CO181" s="7"/>
    </row>
    <row r="182" spans="33:93">
      <c r="AG182" s="3"/>
      <c r="AH182" s="4"/>
      <c r="AI182" s="3"/>
      <c r="AJ182" s="5"/>
      <c r="AK182" s="5"/>
      <c r="CD182" s="3"/>
      <c r="CE182" s="3"/>
      <c r="CN182" s="7"/>
      <c r="CO182" s="7"/>
    </row>
    <row r="183" spans="33:93">
      <c r="AG183" s="3"/>
      <c r="AH183" s="4"/>
      <c r="AI183" s="3"/>
      <c r="AJ183" s="5"/>
      <c r="AK183" s="5"/>
      <c r="CD183" s="3"/>
      <c r="CE183" s="3"/>
      <c r="CN183" s="7"/>
      <c r="CO183" s="7"/>
    </row>
    <row r="184" spans="33:93">
      <c r="AG184" s="3"/>
      <c r="AH184" s="4"/>
      <c r="AI184" s="3"/>
      <c r="AJ184" s="5"/>
      <c r="AK184" s="5"/>
      <c r="CD184" s="3"/>
      <c r="CE184" s="3"/>
      <c r="CN184" s="7"/>
      <c r="CO184" s="7"/>
    </row>
    <row r="185" spans="33:93">
      <c r="AG185" s="3"/>
      <c r="AH185" s="4"/>
      <c r="AI185" s="3"/>
      <c r="AJ185" s="5"/>
      <c r="AK185" s="5"/>
      <c r="CD185" s="3"/>
      <c r="CE185" s="3"/>
      <c r="CN185" s="7"/>
      <c r="CO185" s="7"/>
    </row>
    <row r="186" spans="33:93">
      <c r="AG186" s="3"/>
      <c r="AH186" s="4"/>
      <c r="AI186" s="3"/>
      <c r="AJ186" s="5"/>
      <c r="AK186" s="5"/>
      <c r="CD186" s="3"/>
      <c r="CE186" s="3"/>
      <c r="CN186" s="7"/>
      <c r="CO186" s="7"/>
    </row>
    <row r="187" spans="33:93">
      <c r="AG187" s="3"/>
      <c r="AH187" s="4"/>
      <c r="AI187" s="3"/>
      <c r="AJ187" s="5"/>
      <c r="AK187" s="5"/>
      <c r="CD187" s="3"/>
      <c r="CE187" s="3"/>
      <c r="CN187" s="7"/>
      <c r="CO187" s="7"/>
    </row>
    <row r="188" spans="33:93">
      <c r="AG188" s="3"/>
      <c r="AH188" s="4"/>
      <c r="AI188" s="3"/>
      <c r="AJ188" s="5"/>
      <c r="AK188" s="5"/>
      <c r="CD188" s="3"/>
      <c r="CE188" s="3"/>
      <c r="CN188" s="7"/>
      <c r="CO188" s="7"/>
    </row>
    <row r="189" spans="33:93">
      <c r="AG189" s="3"/>
      <c r="AH189" s="4"/>
      <c r="AI189" s="3"/>
      <c r="AJ189" s="5"/>
      <c r="AK189" s="5"/>
      <c r="CD189" s="3"/>
      <c r="CE189" s="3"/>
      <c r="CN189" s="7"/>
      <c r="CO189" s="7"/>
    </row>
    <row r="190" spans="33:93">
      <c r="AG190" s="3"/>
      <c r="AH190" s="4"/>
      <c r="AI190" s="3"/>
      <c r="AJ190" s="5"/>
      <c r="AK190" s="5"/>
      <c r="CD190" s="3"/>
      <c r="CE190" s="3"/>
      <c r="CN190" s="7"/>
      <c r="CO190" s="7"/>
    </row>
    <row r="191" spans="33:93">
      <c r="AG191" s="3"/>
      <c r="AH191" s="4"/>
      <c r="AI191" s="3"/>
      <c r="AJ191" s="5"/>
      <c r="AK191" s="5"/>
      <c r="CD191" s="3"/>
      <c r="CE191" s="3"/>
      <c r="CN191" s="7"/>
      <c r="CO191" s="7"/>
    </row>
    <row r="192" spans="33:93">
      <c r="AG192" s="3"/>
      <c r="AH192" s="4"/>
      <c r="AI192" s="3"/>
      <c r="AJ192" s="5"/>
      <c r="AK192" s="5"/>
      <c r="CD192" s="3"/>
      <c r="CE192" s="3"/>
      <c r="CN192" s="7"/>
      <c r="CO192" s="7"/>
    </row>
    <row r="193" spans="33:93">
      <c r="AG193" s="3"/>
      <c r="AH193" s="4"/>
      <c r="AI193" s="3"/>
      <c r="AJ193" s="5"/>
      <c r="AK193" s="5"/>
      <c r="CD193" s="3"/>
      <c r="CE193" s="3"/>
      <c r="CN193" s="7"/>
      <c r="CO193" s="7"/>
    </row>
    <row r="194" spans="33:93">
      <c r="AG194" s="3"/>
      <c r="AH194" s="4"/>
      <c r="AI194" s="3"/>
      <c r="AJ194" s="5"/>
      <c r="AK194" s="5"/>
      <c r="CD194" s="3"/>
      <c r="CE194" s="3"/>
      <c r="CN194" s="7"/>
      <c r="CO194" s="7"/>
    </row>
    <row r="195" spans="33:93">
      <c r="AG195" s="3"/>
      <c r="AH195" s="4"/>
      <c r="AI195" s="3"/>
      <c r="AJ195" s="5"/>
      <c r="AK195" s="5"/>
      <c r="CD195" s="3"/>
      <c r="CE195" s="3"/>
      <c r="CN195" s="7"/>
      <c r="CO195" s="7"/>
    </row>
    <row r="196" spans="33:93">
      <c r="AG196" s="3"/>
      <c r="AH196" s="4"/>
      <c r="AI196" s="3"/>
      <c r="AJ196" s="5"/>
      <c r="AK196" s="5"/>
      <c r="CD196" s="3"/>
      <c r="CE196" s="3"/>
      <c r="CN196" s="7"/>
      <c r="CO196" s="7"/>
    </row>
    <row r="197" spans="33:93">
      <c r="AG197" s="3"/>
      <c r="AH197" s="4"/>
      <c r="AI197" s="3"/>
      <c r="AJ197" s="5"/>
      <c r="AK197" s="5"/>
      <c r="CD197" s="3"/>
      <c r="CE197" s="3"/>
      <c r="CN197" s="7"/>
      <c r="CO197" s="7"/>
    </row>
    <row r="198" spans="33:93">
      <c r="AG198" s="3"/>
      <c r="AH198" s="4"/>
      <c r="AI198" s="3"/>
      <c r="AJ198" s="5"/>
      <c r="AK198" s="5"/>
      <c r="CD198" s="3"/>
      <c r="CE198" s="3"/>
      <c r="CN198" s="7"/>
      <c r="CO198" s="7"/>
    </row>
    <row r="199" spans="33:93">
      <c r="AG199" s="3"/>
      <c r="AH199" s="4"/>
      <c r="AI199" s="3"/>
      <c r="AJ199" s="5"/>
      <c r="AK199" s="5"/>
      <c r="CD199" s="3"/>
      <c r="CE199" s="3"/>
      <c r="CN199" s="7"/>
      <c r="CO199" s="7"/>
    </row>
    <row r="200" spans="33:93">
      <c r="AG200" s="3"/>
      <c r="AH200" s="4"/>
      <c r="AI200" s="3"/>
      <c r="AJ200" s="5"/>
      <c r="AK200" s="5"/>
      <c r="CD200" s="3"/>
      <c r="CE200" s="3"/>
      <c r="CN200" s="7"/>
      <c r="CO200" s="7"/>
    </row>
    <row r="201" spans="33:93">
      <c r="AG201" s="3"/>
      <c r="AH201" s="4"/>
      <c r="AI201" s="3"/>
      <c r="AJ201" s="5"/>
      <c r="AK201" s="5"/>
      <c r="CD201" s="3"/>
      <c r="CE201" s="3"/>
      <c r="CN201" s="7"/>
      <c r="CO201" s="7"/>
    </row>
    <row r="202" spans="33:93">
      <c r="AG202" s="3"/>
      <c r="AH202" s="4"/>
      <c r="AI202" s="3"/>
      <c r="AJ202" s="5"/>
      <c r="AK202" s="5"/>
      <c r="CD202" s="3"/>
      <c r="CE202" s="3"/>
      <c r="CN202" s="7"/>
      <c r="CO202" s="7"/>
    </row>
    <row r="203" spans="33:93">
      <c r="AG203" s="3"/>
      <c r="AH203" s="4"/>
      <c r="AI203" s="3"/>
      <c r="AJ203" s="5"/>
      <c r="AK203" s="5"/>
      <c r="CD203" s="3"/>
      <c r="CE203" s="3"/>
      <c r="CN203" s="7"/>
      <c r="CO203" s="7"/>
    </row>
    <row r="204" spans="33:93">
      <c r="AG204" s="3"/>
      <c r="AH204" s="4"/>
      <c r="AI204" s="3"/>
      <c r="AJ204" s="5"/>
      <c r="AK204" s="5"/>
      <c r="CD204" s="3"/>
      <c r="CE204" s="3"/>
      <c r="CN204" s="7"/>
      <c r="CO204" s="7"/>
    </row>
    <row r="205" spans="33:93">
      <c r="AG205" s="3"/>
      <c r="AH205" s="4"/>
      <c r="AI205" s="3"/>
      <c r="AJ205" s="5"/>
      <c r="AK205" s="5"/>
      <c r="CD205" s="3"/>
      <c r="CE205" s="3"/>
      <c r="CN205" s="7"/>
      <c r="CO205" s="7"/>
    </row>
    <row r="206" spans="33:93">
      <c r="AG206" s="3"/>
      <c r="AH206" s="4"/>
      <c r="AI206" s="3"/>
      <c r="AJ206" s="5"/>
      <c r="AK206" s="5"/>
      <c r="CD206" s="3"/>
      <c r="CE206" s="3"/>
      <c r="CN206" s="7"/>
      <c r="CO206" s="7"/>
    </row>
    <row r="207" spans="33:93">
      <c r="AG207" s="3"/>
      <c r="AH207" s="4"/>
      <c r="AI207" s="3"/>
      <c r="AJ207" s="5"/>
      <c r="AK207" s="5"/>
      <c r="CD207" s="3"/>
      <c r="CE207" s="3"/>
      <c r="CN207" s="7"/>
      <c r="CO207" s="7"/>
    </row>
    <row r="208" spans="33:93">
      <c r="AG208" s="3"/>
      <c r="AH208" s="4"/>
      <c r="AI208" s="3"/>
      <c r="AJ208" s="5"/>
      <c r="AK208" s="5"/>
      <c r="CD208" s="3"/>
      <c r="CE208" s="3"/>
      <c r="CN208" s="7"/>
      <c r="CO208" s="7"/>
    </row>
    <row r="209" spans="12:93">
      <c r="AG209" s="3"/>
      <c r="AH209" s="4"/>
      <c r="AI209" s="3"/>
      <c r="AJ209" s="5"/>
      <c r="AK209" s="5"/>
      <c r="CD209" s="3"/>
      <c r="CE209" s="3"/>
      <c r="CN209" s="7"/>
      <c r="CO209" s="7"/>
    </row>
    <row r="210" spans="12:93">
      <c r="AG210" s="3"/>
      <c r="AH210" s="4"/>
      <c r="AI210" s="3"/>
      <c r="AJ210" s="5"/>
      <c r="AK210" s="5"/>
      <c r="CD210" s="3"/>
      <c r="CE210" s="3"/>
      <c r="CN210" s="7"/>
      <c r="CO210" s="7"/>
    </row>
    <row r="211" spans="12:93">
      <c r="AG211" s="3"/>
      <c r="AH211" s="4"/>
      <c r="AI211" s="3"/>
      <c r="AJ211" s="5"/>
      <c r="AK211" s="5"/>
      <c r="CD211" s="3"/>
      <c r="CE211" s="3"/>
      <c r="CN211" s="7"/>
      <c r="CO211" s="7"/>
    </row>
    <row r="212" spans="12:93">
      <c r="AG212" s="3"/>
      <c r="AH212" s="4"/>
      <c r="AI212" s="3"/>
      <c r="AJ212" s="5"/>
      <c r="AK212" s="5"/>
      <c r="CD212" s="3"/>
      <c r="CE212" s="3"/>
      <c r="CN212" s="7"/>
      <c r="CO212" s="7"/>
    </row>
    <row r="213" spans="12:93">
      <c r="AG213" s="3"/>
      <c r="AH213" s="4"/>
      <c r="AI213" s="3"/>
      <c r="AJ213" s="5"/>
      <c r="AK213" s="5"/>
      <c r="CD213" s="3"/>
      <c r="CE213" s="3"/>
      <c r="CN213" s="7"/>
      <c r="CO213" s="7"/>
    </row>
    <row r="214" spans="12:93">
      <c r="AG214" s="3"/>
      <c r="AH214" s="4"/>
      <c r="AI214" s="3"/>
      <c r="AJ214" s="5"/>
      <c r="AK214" s="5"/>
      <c r="CD214" s="3"/>
      <c r="CE214" s="3"/>
      <c r="CN214" s="7"/>
      <c r="CO214" s="7"/>
    </row>
    <row r="215" spans="12:93">
      <c r="AG215" s="3"/>
      <c r="AH215" s="4"/>
      <c r="AI215" s="3"/>
      <c r="AJ215" s="5"/>
      <c r="AK215" s="5"/>
      <c r="CD215" s="3"/>
      <c r="CE215" s="3"/>
      <c r="CN215" s="7"/>
      <c r="CO215" s="7"/>
    </row>
    <row r="216" spans="12:93">
      <c r="AG216" s="3"/>
      <c r="AH216" s="4"/>
      <c r="AI216" s="3"/>
      <c r="AJ216" s="5"/>
      <c r="AK216" s="5"/>
      <c r="CD216" s="3"/>
      <c r="CE216" s="3"/>
      <c r="CN216" s="7"/>
      <c r="CO216" s="7"/>
    </row>
    <row r="217" spans="12:93">
      <c r="AG217" s="3"/>
      <c r="AH217" s="4"/>
      <c r="AI217" s="3"/>
      <c r="AJ217" s="5"/>
      <c r="AK217" s="5"/>
      <c r="CD217" s="3"/>
      <c r="CE217" s="3"/>
      <c r="CN217" s="7"/>
      <c r="CO217" s="7"/>
    </row>
    <row r="218" spans="12:93">
      <c r="AG218" s="3"/>
      <c r="AH218" s="4"/>
      <c r="AI218" s="3"/>
      <c r="AJ218" s="5"/>
      <c r="AK218" s="5"/>
      <c r="CD218" s="3"/>
      <c r="CE218" s="3"/>
      <c r="CN218" s="7"/>
      <c r="CO218" s="7"/>
    </row>
    <row r="219" spans="12:93">
      <c r="AG219" s="3"/>
      <c r="AH219" s="4"/>
      <c r="AI219" s="3"/>
      <c r="AJ219" s="5"/>
      <c r="AK219" s="5"/>
      <c r="CD219" s="3"/>
      <c r="CE219" s="3"/>
      <c r="CN219" s="7"/>
      <c r="CO219" s="7"/>
    </row>
    <row r="220" spans="12:93">
      <c r="AG220" s="3"/>
      <c r="AH220" s="4"/>
      <c r="AI220" s="3"/>
      <c r="AJ220" s="5"/>
      <c r="AK220" s="5"/>
      <c r="CD220" s="3"/>
      <c r="CE220" s="3"/>
      <c r="CN220" s="7"/>
      <c r="CO220" s="7"/>
    </row>
    <row r="221" spans="12:93">
      <c r="L221" s="1">
        <f>K221-K214</f>
        <v>0</v>
      </c>
      <c r="AG221" s="3"/>
      <c r="AH221" s="4"/>
      <c r="AI221" s="3"/>
      <c r="AJ221" s="5"/>
      <c r="AK221" s="5"/>
      <c r="CD221" s="3"/>
      <c r="CE221" s="3"/>
      <c r="CN221" s="7"/>
      <c r="CO221" s="7"/>
    </row>
    <row r="222" spans="12:93">
      <c r="AG222" s="3"/>
      <c r="AH222" s="4"/>
      <c r="AI222" s="3"/>
      <c r="AJ222" s="5"/>
      <c r="AK222" s="5"/>
      <c r="CD222" s="3"/>
      <c r="CE222" s="3"/>
      <c r="CN222" s="7"/>
      <c r="CO222" s="7"/>
    </row>
    <row r="223" spans="12:93">
      <c r="AG223" s="3"/>
      <c r="AH223" s="4"/>
      <c r="AI223" s="3"/>
      <c r="AJ223" s="5"/>
      <c r="AK223" s="5"/>
      <c r="CD223" s="3"/>
      <c r="CE223" s="3"/>
      <c r="CN223" s="7"/>
      <c r="CO223" s="7"/>
    </row>
    <row r="224" spans="12:93">
      <c r="AG224" s="3"/>
      <c r="AH224" s="4"/>
      <c r="AI224" s="3"/>
      <c r="AJ224" s="5"/>
      <c r="AK224" s="5"/>
      <c r="CD224" s="3"/>
      <c r="CE224" s="3"/>
      <c r="CN224" s="7"/>
      <c r="CO224" s="7"/>
    </row>
    <row r="225" spans="33:93">
      <c r="AG225" s="3"/>
      <c r="AH225" s="4"/>
      <c r="AI225" s="3"/>
      <c r="AJ225" s="5"/>
      <c r="AK225" s="5"/>
      <c r="CD225" s="3"/>
      <c r="CE225" s="3"/>
      <c r="CN225" s="7"/>
      <c r="CO225" s="7"/>
    </row>
    <row r="226" spans="33:93">
      <c r="AG226" s="3"/>
      <c r="AH226" s="4"/>
      <c r="AI226" s="3"/>
      <c r="AJ226" s="5"/>
      <c r="AK226" s="5"/>
      <c r="CD226" s="3"/>
      <c r="CE226" s="3"/>
      <c r="CN226" s="7"/>
      <c r="CO226" s="7"/>
    </row>
    <row r="227" spans="33:93">
      <c r="AG227" s="3"/>
      <c r="AH227" s="4"/>
      <c r="AI227" s="3"/>
      <c r="AJ227" s="5"/>
      <c r="AK227" s="5"/>
      <c r="CD227" s="3"/>
      <c r="CE227" s="3"/>
      <c r="CN227" s="7"/>
      <c r="CO227" s="7"/>
    </row>
    <row r="228" spans="33:93">
      <c r="AG228" s="3"/>
      <c r="AH228" s="4"/>
      <c r="AI228" s="3"/>
      <c r="AJ228" s="5"/>
      <c r="AK228" s="5"/>
      <c r="CD228" s="3"/>
      <c r="CE228" s="3"/>
      <c r="CN228" s="7"/>
      <c r="CO228" s="7"/>
    </row>
    <row r="229" spans="33:93">
      <c r="AG229" s="3"/>
      <c r="AH229" s="4"/>
      <c r="AI229" s="3"/>
      <c r="AJ229" s="5"/>
      <c r="AK229" s="5"/>
      <c r="CD229" s="3"/>
      <c r="CE229" s="3"/>
      <c r="CN229" s="7"/>
      <c r="CO229" s="7"/>
    </row>
    <row r="230" spans="33:93">
      <c r="AG230" s="3"/>
      <c r="AH230" s="4"/>
      <c r="AI230" s="3"/>
      <c r="AJ230" s="5"/>
      <c r="AK230" s="5"/>
      <c r="CD230" s="3"/>
      <c r="CE230" s="3"/>
      <c r="CN230" s="7"/>
      <c r="CO230" s="7"/>
    </row>
    <row r="231" spans="33:93">
      <c r="AG231" s="3"/>
      <c r="AH231" s="4"/>
      <c r="AI231" s="3"/>
      <c r="AJ231" s="5"/>
      <c r="AK231" s="5"/>
      <c r="CD231" s="3"/>
      <c r="CE231" s="3"/>
      <c r="CN231" s="7"/>
      <c r="CO231" s="7"/>
    </row>
    <row r="232" spans="33:93">
      <c r="AG232" s="3"/>
      <c r="AH232" s="4"/>
      <c r="AI232" s="3"/>
      <c r="AJ232" s="5"/>
      <c r="AK232" s="5"/>
      <c r="CD232" s="3"/>
      <c r="CE232" s="3"/>
      <c r="CN232" s="7"/>
      <c r="CO232" s="7"/>
    </row>
    <row r="233" spans="33:93">
      <c r="AG233" s="3"/>
      <c r="AH233" s="4"/>
      <c r="AI233" s="3"/>
      <c r="AJ233" s="5"/>
      <c r="AK233" s="5"/>
      <c r="CD233" s="3"/>
      <c r="CE233" s="3"/>
      <c r="CN233" s="7"/>
      <c r="CO233" s="7"/>
    </row>
    <row r="234" spans="33:93">
      <c r="AG234" s="3"/>
      <c r="AH234" s="4"/>
      <c r="AI234" s="3"/>
      <c r="AJ234" s="5"/>
      <c r="AK234" s="5"/>
      <c r="CD234" s="3"/>
      <c r="CE234" s="3"/>
      <c r="CN234" s="7"/>
      <c r="CO234" s="7"/>
    </row>
    <row r="235" spans="33:93">
      <c r="AG235" s="3"/>
      <c r="AH235" s="4"/>
      <c r="AI235" s="3"/>
      <c r="AJ235" s="5"/>
      <c r="AK235" s="5"/>
      <c r="CD235" s="3"/>
      <c r="CE235" s="3"/>
      <c r="CN235" s="7"/>
      <c r="CO235" s="7"/>
    </row>
    <row r="236" spans="33:93">
      <c r="AG236" s="3"/>
      <c r="AH236" s="4"/>
      <c r="AI236" s="3"/>
      <c r="AJ236" s="5"/>
      <c r="AK236" s="5"/>
      <c r="CD236" s="3"/>
      <c r="CE236" s="3"/>
      <c r="CN236" s="7"/>
      <c r="CO236" s="7"/>
    </row>
    <row r="237" spans="33:93">
      <c r="AG237" s="3"/>
      <c r="AH237" s="4"/>
      <c r="AI237" s="3"/>
      <c r="AJ237" s="5"/>
      <c r="AK237" s="5"/>
      <c r="CD237" s="3"/>
      <c r="CE237" s="3"/>
      <c r="CN237" s="7"/>
      <c r="CO237" s="7"/>
    </row>
    <row r="238" spans="33:93">
      <c r="AG238" s="3"/>
      <c r="AH238" s="4"/>
      <c r="AI238" s="3"/>
      <c r="AJ238" s="5"/>
      <c r="AK238" s="5"/>
      <c r="CD238" s="3"/>
      <c r="CE238" s="3"/>
      <c r="CN238" s="7"/>
      <c r="CO238" s="7"/>
    </row>
    <row r="239" spans="33:93">
      <c r="AG239" s="3"/>
      <c r="AH239" s="4"/>
      <c r="AI239" s="3"/>
      <c r="AJ239" s="5"/>
      <c r="AK239" s="5"/>
      <c r="CD239" s="3"/>
      <c r="CE239" s="3"/>
      <c r="CN239" s="7"/>
      <c r="CO239" s="7"/>
    </row>
    <row r="240" spans="33:93">
      <c r="AG240" s="3"/>
      <c r="AH240" s="4"/>
      <c r="AI240" s="3"/>
      <c r="AJ240" s="5"/>
      <c r="AK240" s="5"/>
      <c r="CD240" s="3"/>
      <c r="CE240" s="3"/>
      <c r="CN240" s="7"/>
      <c r="CO240" s="7"/>
    </row>
    <row r="241" spans="33:93">
      <c r="AG241" s="3"/>
      <c r="AH241" s="4"/>
      <c r="AI241" s="3"/>
      <c r="AJ241" s="5"/>
      <c r="AK241" s="5"/>
      <c r="CD241" s="3"/>
      <c r="CE241" s="3"/>
      <c r="CN241" s="7"/>
      <c r="CO241" s="7"/>
    </row>
    <row r="242" spans="33:93">
      <c r="AG242" s="3"/>
      <c r="AH242" s="4"/>
      <c r="AI242" s="3"/>
      <c r="AJ242" s="5"/>
      <c r="AK242" s="5"/>
      <c r="CD242" s="3"/>
      <c r="CE242" s="3"/>
      <c r="CN242" s="7"/>
      <c r="CO242" s="7"/>
    </row>
    <row r="243" spans="33:93">
      <c r="AG243" s="3"/>
      <c r="AH243" s="4"/>
      <c r="AI243" s="3"/>
      <c r="AJ243" s="5"/>
      <c r="AK243" s="5"/>
      <c r="CD243" s="3"/>
      <c r="CE243" s="3"/>
      <c r="CN243" s="7"/>
      <c r="CO243" s="7"/>
    </row>
    <row r="244" spans="33:93">
      <c r="AG244" s="3"/>
      <c r="AH244" s="4"/>
      <c r="AI244" s="3"/>
      <c r="AJ244" s="5"/>
      <c r="AK244" s="5"/>
      <c r="CD244" s="3"/>
      <c r="CE244" s="3"/>
      <c r="CN244" s="7"/>
      <c r="CO244" s="7"/>
    </row>
    <row r="245" spans="33:93">
      <c r="AG245" s="3"/>
      <c r="AH245" s="4"/>
      <c r="AI245" s="3"/>
      <c r="AJ245" s="5"/>
      <c r="AK245" s="5"/>
      <c r="CD245" s="3"/>
      <c r="CE245" s="3"/>
      <c r="CN245" s="7"/>
      <c r="CO245" s="7"/>
    </row>
    <row r="246" spans="33:93">
      <c r="AG246" s="3"/>
      <c r="AH246" s="4"/>
      <c r="AI246" s="3"/>
      <c r="AJ246" s="5"/>
      <c r="AK246" s="5"/>
      <c r="CD246" s="3"/>
      <c r="CE246" s="3"/>
      <c r="CN246" s="7"/>
      <c r="CO246" s="7"/>
    </row>
    <row r="247" spans="33:93">
      <c r="AG247" s="3"/>
      <c r="AH247" s="4"/>
      <c r="AI247" s="3"/>
      <c r="AJ247" s="5"/>
      <c r="AK247" s="5"/>
      <c r="CD247" s="3"/>
      <c r="CE247" s="3"/>
      <c r="CN247" s="7"/>
      <c r="CO247" s="7"/>
    </row>
    <row r="248" spans="33:93">
      <c r="AG248" s="3"/>
      <c r="AH248" s="4"/>
      <c r="AI248" s="3"/>
      <c r="AJ248" s="5"/>
      <c r="AK248" s="5"/>
      <c r="CD248" s="3"/>
      <c r="CE248" s="3"/>
      <c r="CN248" s="7"/>
      <c r="CO248" s="7"/>
    </row>
    <row r="249" spans="33:93">
      <c r="AG249" s="3"/>
      <c r="AH249" s="4"/>
      <c r="AI249" s="3"/>
      <c r="AJ249" s="5"/>
      <c r="AK249" s="5"/>
      <c r="CD249" s="3"/>
      <c r="CE249" s="3"/>
      <c r="CN249" s="7"/>
      <c r="CO249" s="7"/>
    </row>
    <row r="250" spans="33:93">
      <c r="AG250" s="3"/>
      <c r="AH250" s="4"/>
      <c r="AI250" s="3"/>
      <c r="AJ250" s="5"/>
      <c r="AK250" s="5"/>
      <c r="CD250" s="3"/>
      <c r="CE250" s="3"/>
      <c r="CN250" s="7"/>
      <c r="CO250" s="7"/>
    </row>
    <row r="251" spans="33:93">
      <c r="AG251" s="3"/>
      <c r="AH251" s="4"/>
      <c r="AI251" s="3"/>
      <c r="AJ251" s="5"/>
      <c r="AK251" s="5"/>
      <c r="CD251" s="3"/>
      <c r="CE251" s="3"/>
      <c r="CN251" s="7"/>
      <c r="CO251" s="7"/>
    </row>
    <row r="252" spans="33:93">
      <c r="AG252" s="3"/>
      <c r="AH252" s="4"/>
      <c r="AI252" s="3"/>
      <c r="AJ252" s="5"/>
      <c r="AK252" s="5"/>
      <c r="CD252" s="3"/>
      <c r="CE252" s="3"/>
      <c r="CN252" s="7"/>
      <c r="CO252" s="7"/>
    </row>
    <row r="253" spans="33:93">
      <c r="AG253" s="3"/>
      <c r="AH253" s="4"/>
      <c r="AI253" s="3"/>
      <c r="AJ253" s="5"/>
      <c r="AK253" s="5"/>
      <c r="CD253" s="3"/>
      <c r="CE253" s="3"/>
      <c r="CN253" s="7"/>
      <c r="CO253" s="7"/>
    </row>
    <row r="254" spans="33:93">
      <c r="AG254" s="3"/>
      <c r="AH254" s="4"/>
      <c r="AI254" s="3"/>
      <c r="AJ254" s="5"/>
      <c r="AK254" s="5"/>
      <c r="CD254" s="3"/>
      <c r="CE254" s="3"/>
      <c r="CN254" s="7"/>
      <c r="CO254" s="7"/>
    </row>
    <row r="255" spans="33:93">
      <c r="AG255" s="3"/>
      <c r="AH255" s="4"/>
      <c r="AI255" s="3"/>
      <c r="AJ255" s="5"/>
      <c r="AK255" s="5"/>
      <c r="CD255" s="3"/>
      <c r="CE255" s="3"/>
      <c r="CN255" s="7"/>
      <c r="CO255" s="7"/>
    </row>
    <row r="256" spans="33:93">
      <c r="AG256" s="3"/>
      <c r="AH256" s="4"/>
      <c r="AI256" s="3"/>
      <c r="AJ256" s="5"/>
      <c r="AK256" s="5"/>
      <c r="CD256" s="3"/>
      <c r="CE256" s="3"/>
      <c r="CN256" s="7"/>
      <c r="CO256" s="7"/>
    </row>
    <row r="257" spans="33:93">
      <c r="AG257" s="3"/>
      <c r="AH257" s="4"/>
      <c r="AI257" s="3"/>
      <c r="AJ257" s="5"/>
      <c r="AK257" s="5"/>
      <c r="CD257" s="3"/>
      <c r="CE257" s="3"/>
      <c r="CN257" s="7"/>
      <c r="CO257" s="7"/>
    </row>
    <row r="258" spans="33:93">
      <c r="AG258" s="3"/>
      <c r="AH258" s="4"/>
      <c r="AI258" s="3"/>
      <c r="AJ258" s="5"/>
      <c r="AK258" s="5"/>
      <c r="CD258" s="3"/>
      <c r="CE258" s="3"/>
      <c r="CN258" s="7"/>
      <c r="CO258" s="7"/>
    </row>
    <row r="259" spans="33:93">
      <c r="AG259" s="3"/>
      <c r="AH259" s="4"/>
      <c r="AI259" s="3"/>
      <c r="AJ259" s="5"/>
      <c r="AK259" s="5"/>
      <c r="CD259" s="3"/>
      <c r="CE259" s="3"/>
      <c r="CN259" s="7"/>
      <c r="CO259" s="7"/>
    </row>
    <row r="260" spans="33:93">
      <c r="AG260" s="3"/>
      <c r="AH260" s="4"/>
      <c r="AI260" s="3"/>
      <c r="AJ260" s="5"/>
      <c r="AK260" s="5"/>
      <c r="CD260" s="3"/>
      <c r="CE260" s="3"/>
      <c r="CN260" s="7"/>
      <c r="CO260" s="7"/>
    </row>
    <row r="261" spans="33:93">
      <c r="AG261" s="3"/>
      <c r="AH261" s="4"/>
      <c r="AI261" s="3"/>
      <c r="AJ261" s="5"/>
      <c r="AK261" s="5"/>
      <c r="CD261" s="3"/>
      <c r="CE261" s="3"/>
      <c r="CN261" s="7"/>
      <c r="CO261" s="7"/>
    </row>
    <row r="262" spans="33:93">
      <c r="AG262" s="3"/>
      <c r="AH262" s="4"/>
      <c r="AI262" s="3"/>
      <c r="AJ262" s="5"/>
      <c r="AK262" s="5"/>
      <c r="CD262" s="3"/>
      <c r="CE262" s="3"/>
      <c r="CN262" s="7"/>
      <c r="CO262" s="7"/>
    </row>
    <row r="263" spans="33:93">
      <c r="AG263" s="3"/>
      <c r="AH263" s="4"/>
      <c r="AI263" s="3"/>
      <c r="AJ263" s="5"/>
      <c r="AK263" s="5"/>
      <c r="CD263" s="3"/>
      <c r="CE263" s="3"/>
      <c r="CN263" s="7"/>
      <c r="CO263" s="7"/>
    </row>
    <row r="264" spans="33:93">
      <c r="AG264" s="3"/>
      <c r="AH264" s="4"/>
      <c r="AI264" s="3"/>
      <c r="AJ264" s="5"/>
      <c r="AK264" s="5"/>
      <c r="CD264" s="3"/>
      <c r="CE264" s="3"/>
      <c r="CN264" s="7"/>
      <c r="CO264" s="7"/>
    </row>
    <row r="265" spans="33:93">
      <c r="AG265" s="3"/>
      <c r="AH265" s="4"/>
      <c r="AI265" s="3"/>
      <c r="AJ265" s="5"/>
      <c r="AK265" s="5"/>
      <c r="CD265" s="3"/>
      <c r="CE265" s="3"/>
      <c r="CN265" s="7"/>
      <c r="CO265" s="7"/>
    </row>
    <row r="266" spans="33:93">
      <c r="AG266" s="3"/>
      <c r="AH266" s="4"/>
      <c r="AI266" s="3"/>
      <c r="AJ266" s="5"/>
      <c r="AK266" s="5"/>
      <c r="CD266" s="3"/>
      <c r="CE266" s="3"/>
      <c r="CN266" s="7"/>
      <c r="CO266" s="7"/>
    </row>
    <row r="267" spans="33:93">
      <c r="AG267" s="3"/>
      <c r="AH267" s="4"/>
      <c r="AI267" s="3"/>
      <c r="AJ267" s="5"/>
      <c r="AK267" s="5"/>
      <c r="CD267" s="3"/>
      <c r="CE267" s="3"/>
      <c r="CN267" s="7"/>
      <c r="CO267" s="7"/>
    </row>
    <row r="268" spans="33:93">
      <c r="AG268" s="3"/>
      <c r="AH268" s="4"/>
      <c r="AI268" s="3"/>
      <c r="AJ268" s="5"/>
      <c r="AK268" s="5"/>
      <c r="CD268" s="3"/>
      <c r="CE268" s="3"/>
      <c r="CN268" s="7"/>
      <c r="CO268" s="7"/>
    </row>
    <row r="269" spans="33:93">
      <c r="AG269" s="3"/>
      <c r="AH269" s="4"/>
      <c r="AI269" s="3"/>
      <c r="AJ269" s="5"/>
      <c r="AK269" s="5"/>
      <c r="CD269" s="3"/>
      <c r="CE269" s="3"/>
      <c r="CN269" s="7"/>
      <c r="CO269" s="7"/>
    </row>
    <row r="270" spans="33:93">
      <c r="AG270" s="3"/>
      <c r="AH270" s="4"/>
      <c r="AI270" s="3"/>
      <c r="AJ270" s="5"/>
      <c r="AK270" s="5"/>
      <c r="CD270" s="3"/>
      <c r="CE270" s="3"/>
      <c r="CN270" s="7"/>
      <c r="CO270" s="7"/>
    </row>
    <row r="271" spans="33:93">
      <c r="AG271" s="3"/>
      <c r="AH271" s="4"/>
      <c r="AI271" s="3"/>
      <c r="AJ271" s="5"/>
      <c r="AK271" s="5"/>
      <c r="CD271" s="3"/>
      <c r="CE271" s="3"/>
      <c r="CN271" s="7"/>
      <c r="CO271" s="7"/>
    </row>
    <row r="272" spans="33:93">
      <c r="AG272" s="3"/>
      <c r="AH272" s="4"/>
      <c r="AI272" s="3"/>
      <c r="AJ272" s="5"/>
      <c r="AK272" s="5"/>
      <c r="CD272" s="3"/>
      <c r="CE272" s="3"/>
      <c r="CN272" s="7"/>
      <c r="CO272" s="7"/>
    </row>
    <row r="273" spans="33:93">
      <c r="AG273" s="3"/>
      <c r="AH273" s="4"/>
      <c r="AI273" s="3"/>
      <c r="AJ273" s="5"/>
      <c r="AK273" s="5"/>
      <c r="CD273" s="3"/>
      <c r="CE273" s="3"/>
      <c r="CN273" s="7"/>
      <c r="CO273" s="7"/>
    </row>
    <row r="274" spans="33:93">
      <c r="AG274" s="3"/>
      <c r="AH274" s="4"/>
      <c r="AI274" s="3"/>
      <c r="AJ274" s="5"/>
      <c r="AK274" s="5"/>
      <c r="CD274" s="3"/>
      <c r="CE274" s="3"/>
      <c r="CN274" s="7"/>
      <c r="CO274" s="7"/>
    </row>
    <row r="275" spans="33:93">
      <c r="AG275" s="3"/>
      <c r="AH275" s="4"/>
      <c r="AI275" s="3"/>
      <c r="AJ275" s="5"/>
      <c r="AK275" s="5"/>
      <c r="CD275" s="3"/>
      <c r="CE275" s="3"/>
      <c r="CN275" s="7"/>
      <c r="CO275" s="7"/>
    </row>
    <row r="276" spans="33:93">
      <c r="AG276" s="3"/>
      <c r="AH276" s="4"/>
      <c r="AI276" s="3"/>
      <c r="AJ276" s="5"/>
      <c r="AK276" s="5"/>
      <c r="CD276" s="3"/>
      <c r="CE276" s="3"/>
      <c r="CN276" s="7"/>
      <c r="CO276" s="7"/>
    </row>
    <row r="277" spans="33:93">
      <c r="AG277" s="3"/>
      <c r="AH277" s="4"/>
      <c r="AI277" s="3"/>
      <c r="AJ277" s="5"/>
      <c r="AK277" s="5"/>
      <c r="CD277" s="3"/>
      <c r="CE277" s="3"/>
      <c r="CN277" s="7"/>
      <c r="CO277" s="7"/>
    </row>
    <row r="278" spans="33:93">
      <c r="AG278" s="3"/>
      <c r="AH278" s="4"/>
      <c r="AI278" s="3"/>
      <c r="AJ278" s="5"/>
      <c r="AK278" s="5"/>
      <c r="CD278" s="3"/>
      <c r="CE278" s="3"/>
      <c r="CN278" s="7"/>
      <c r="CO278" s="7"/>
    </row>
    <row r="279" spans="33:93">
      <c r="AG279" s="3"/>
      <c r="AH279" s="4"/>
      <c r="AI279" s="3"/>
      <c r="AJ279" s="5"/>
      <c r="AK279" s="5"/>
      <c r="CD279" s="3"/>
      <c r="CE279" s="3"/>
      <c r="CN279" s="7"/>
      <c r="CO279" s="7"/>
    </row>
    <row r="280" spans="33:93">
      <c r="AG280" s="3"/>
      <c r="AH280" s="4"/>
      <c r="AI280" s="3"/>
      <c r="AJ280" s="5"/>
      <c r="AK280" s="5"/>
      <c r="CD280" s="3"/>
      <c r="CE280" s="3"/>
      <c r="CN280" s="7"/>
      <c r="CO280" s="7"/>
    </row>
    <row r="281" spans="33:93">
      <c r="AG281" s="3"/>
      <c r="AH281" s="4"/>
      <c r="AI281" s="3"/>
      <c r="AJ281" s="5"/>
      <c r="AK281" s="5"/>
      <c r="CD281" s="3"/>
      <c r="CE281" s="3"/>
      <c r="CN281" s="7"/>
      <c r="CO281" s="7"/>
    </row>
    <row r="282" spans="33:93">
      <c r="AG282" s="3"/>
      <c r="AH282" s="4"/>
      <c r="AI282" s="3"/>
      <c r="AJ282" s="5"/>
      <c r="AK282" s="5"/>
      <c r="CD282" s="3"/>
      <c r="CE282" s="3"/>
      <c r="CN282" s="7"/>
      <c r="CO282" s="7"/>
    </row>
    <row r="283" spans="33:93">
      <c r="AG283" s="3"/>
      <c r="AH283" s="4"/>
      <c r="AI283" s="3"/>
      <c r="AJ283" s="5"/>
      <c r="AK283" s="5"/>
      <c r="CD283" s="3"/>
      <c r="CE283" s="3"/>
      <c r="CN283" s="7"/>
      <c r="CO283" s="7"/>
    </row>
    <row r="284" spans="33:93">
      <c r="AG284" s="3"/>
      <c r="AH284" s="4"/>
      <c r="AI284" s="3"/>
      <c r="AJ284" s="5"/>
      <c r="AK284" s="5"/>
      <c r="CD284" s="3"/>
      <c r="CE284" s="3"/>
      <c r="CN284" s="7"/>
      <c r="CO284" s="7"/>
    </row>
    <row r="285" spans="33:93">
      <c r="AG285" s="3"/>
      <c r="AH285" s="4"/>
      <c r="AI285" s="3"/>
      <c r="AJ285" s="5"/>
      <c r="AK285" s="5"/>
      <c r="CD285" s="3"/>
      <c r="CE285" s="3"/>
      <c r="CN285" s="7"/>
      <c r="CO285" s="7"/>
    </row>
    <row r="286" spans="33:93">
      <c r="AG286" s="3"/>
      <c r="AH286" s="4"/>
      <c r="AI286" s="3"/>
      <c r="AJ286" s="5"/>
      <c r="AK286" s="5"/>
      <c r="CD286" s="3"/>
      <c r="CE286" s="3"/>
      <c r="CN286" s="7"/>
      <c r="CO286" s="7"/>
    </row>
    <row r="287" spans="33:93">
      <c r="AG287" s="3"/>
      <c r="AH287" s="4"/>
      <c r="AI287" s="3"/>
      <c r="AJ287" s="5"/>
      <c r="AK287" s="5"/>
      <c r="CD287" s="3"/>
      <c r="CE287" s="3"/>
      <c r="CN287" s="7"/>
      <c r="CO287" s="7"/>
    </row>
    <row r="288" spans="33:93">
      <c r="AG288" s="3"/>
      <c r="AH288" s="4"/>
      <c r="AI288" s="3"/>
      <c r="AJ288" s="5"/>
      <c r="AK288" s="5"/>
      <c r="CD288" s="3"/>
      <c r="CE288" s="3"/>
      <c r="CN288" s="7"/>
      <c r="CO288" s="7"/>
    </row>
    <row r="289" spans="33:93">
      <c r="AG289" s="3"/>
      <c r="AH289" s="4"/>
      <c r="AI289" s="3"/>
      <c r="AJ289" s="5"/>
      <c r="AK289" s="5"/>
      <c r="CD289" s="3"/>
      <c r="CE289" s="3"/>
      <c r="CN289" s="7"/>
      <c r="CO289" s="7"/>
    </row>
    <row r="290" spans="33:93">
      <c r="AG290" s="3"/>
      <c r="AH290" s="4"/>
      <c r="AI290" s="3"/>
      <c r="AJ290" s="5"/>
      <c r="AK290" s="5"/>
      <c r="CD290" s="3"/>
      <c r="CE290" s="3"/>
      <c r="CN290" s="7"/>
      <c r="CO290" s="7"/>
    </row>
    <row r="291" spans="33:93">
      <c r="AG291" s="3"/>
      <c r="AH291" s="4"/>
      <c r="AI291" s="3"/>
      <c r="AJ291" s="5"/>
      <c r="AK291" s="5"/>
      <c r="CD291" s="3"/>
      <c r="CE291" s="3"/>
      <c r="CN291" s="7"/>
      <c r="CO291" s="7"/>
    </row>
    <row r="292" spans="33:93">
      <c r="AG292" s="3"/>
      <c r="AH292" s="4"/>
      <c r="AI292" s="3"/>
      <c r="AJ292" s="5"/>
      <c r="AK292" s="5"/>
      <c r="CD292" s="3"/>
      <c r="CE292" s="3"/>
      <c r="CN292" s="7"/>
      <c r="CO292" s="7"/>
    </row>
    <row r="293" spans="33:93">
      <c r="AG293" s="3"/>
      <c r="AH293" s="4"/>
      <c r="AI293" s="3"/>
      <c r="AJ293" s="5"/>
      <c r="AK293" s="5"/>
      <c r="CD293" s="3"/>
      <c r="CE293" s="3"/>
      <c r="CN293" s="7"/>
      <c r="CO293" s="7"/>
    </row>
    <row r="294" spans="33:93">
      <c r="AG294" s="3"/>
      <c r="AH294" s="4"/>
      <c r="AI294" s="3"/>
      <c r="AJ294" s="5"/>
      <c r="AK294" s="5"/>
      <c r="CD294" s="3"/>
      <c r="CE294" s="3"/>
      <c r="CN294" s="7"/>
      <c r="CO294" s="7"/>
    </row>
    <row r="295" spans="33:93">
      <c r="AG295" s="3"/>
      <c r="AH295" s="4"/>
      <c r="AI295" s="3"/>
      <c r="AJ295" s="5"/>
      <c r="AK295" s="5"/>
      <c r="CD295" s="3"/>
      <c r="CE295" s="3"/>
      <c r="CN295" s="7"/>
      <c r="CO295" s="7"/>
    </row>
    <row r="296" spans="33:93">
      <c r="AG296" s="3"/>
      <c r="AH296" s="4"/>
      <c r="AI296" s="3"/>
      <c r="AJ296" s="5"/>
      <c r="AK296" s="5"/>
      <c r="CD296" s="3"/>
      <c r="CE296" s="3"/>
      <c r="CN296" s="7"/>
      <c r="CO296" s="7"/>
    </row>
    <row r="297" spans="33:93">
      <c r="AG297" s="3"/>
      <c r="AH297" s="4"/>
      <c r="AI297" s="3"/>
      <c r="AJ297" s="5"/>
      <c r="AK297" s="5"/>
      <c r="CD297" s="3"/>
      <c r="CE297" s="3"/>
      <c r="CN297" s="7"/>
      <c r="CO297" s="7"/>
    </row>
    <row r="298" spans="33:93">
      <c r="AG298" s="3"/>
      <c r="AH298" s="4"/>
      <c r="AI298" s="3"/>
      <c r="AJ298" s="5"/>
      <c r="AK298" s="5"/>
      <c r="CD298" s="3"/>
      <c r="CE298" s="3"/>
      <c r="CN298" s="7"/>
      <c r="CO298" s="7"/>
    </row>
    <row r="299" spans="33:93">
      <c r="AG299" s="3"/>
      <c r="AH299" s="4"/>
      <c r="AI299" s="3"/>
      <c r="AJ299" s="5"/>
      <c r="AK299" s="5"/>
      <c r="CD299" s="3"/>
      <c r="CE299" s="3"/>
      <c r="CN299" s="7"/>
      <c r="CO299" s="7"/>
    </row>
    <row r="300" spans="33:93">
      <c r="AG300" s="3"/>
      <c r="AH300" s="4"/>
      <c r="AI300" s="3"/>
      <c r="AJ300" s="5"/>
      <c r="AK300" s="5"/>
      <c r="CD300" s="3"/>
      <c r="CE300" s="3"/>
      <c r="CN300" s="7"/>
      <c r="CO300" s="7"/>
    </row>
    <row r="301" spans="33:93">
      <c r="AG301" s="3"/>
      <c r="AH301" s="4"/>
      <c r="AI301" s="3"/>
      <c r="AJ301" s="5"/>
      <c r="AK301" s="5"/>
      <c r="CD301" s="3"/>
      <c r="CE301" s="3"/>
      <c r="CN301" s="7"/>
      <c r="CO301" s="7"/>
    </row>
    <row r="302" spans="33:93">
      <c r="AG302" s="3"/>
      <c r="AH302" s="4"/>
      <c r="AI302" s="3"/>
      <c r="AJ302" s="5"/>
      <c r="AK302" s="5"/>
      <c r="CD302" s="3"/>
      <c r="CE302" s="3"/>
      <c r="CN302" s="7"/>
      <c r="CO302" s="7"/>
    </row>
    <row r="303" spans="33:93">
      <c r="AG303" s="3"/>
      <c r="AH303" s="4"/>
      <c r="AI303" s="3"/>
      <c r="AJ303" s="5"/>
      <c r="AK303" s="5"/>
      <c r="CD303" s="3"/>
      <c r="CE303" s="3"/>
      <c r="CN303" s="7"/>
      <c r="CO303" s="7"/>
    </row>
    <row r="304" spans="33:93">
      <c r="AG304" s="3"/>
      <c r="AH304" s="4"/>
      <c r="AI304" s="3"/>
      <c r="AJ304" s="5"/>
      <c r="AK304" s="5"/>
      <c r="CD304" s="3"/>
      <c r="CE304" s="3"/>
      <c r="CN304" s="7"/>
      <c r="CO304" s="7"/>
    </row>
    <row r="305" spans="33:93">
      <c r="AG305" s="3"/>
      <c r="AH305" s="4"/>
      <c r="AI305" s="3"/>
      <c r="AJ305" s="5"/>
      <c r="AK305" s="5"/>
      <c r="CD305" s="3"/>
      <c r="CE305" s="3"/>
      <c r="CN305" s="7"/>
      <c r="CO305" s="7"/>
    </row>
    <row r="306" spans="33:93">
      <c r="AG306" s="3"/>
      <c r="AH306" s="4"/>
      <c r="AI306" s="3"/>
      <c r="AJ306" s="5"/>
      <c r="AK306" s="5"/>
      <c r="CD306" s="3"/>
      <c r="CE306" s="3"/>
      <c r="CN306" s="7"/>
      <c r="CO306" s="7"/>
    </row>
    <row r="307" spans="33:93">
      <c r="AG307" s="3"/>
      <c r="AH307" s="4"/>
      <c r="AI307" s="3"/>
      <c r="AJ307" s="5"/>
      <c r="AK307" s="5"/>
      <c r="CD307" s="3"/>
      <c r="CE307" s="3"/>
      <c r="CN307" s="7"/>
      <c r="CO307" s="7"/>
    </row>
    <row r="308" spans="33:93">
      <c r="AG308" s="3"/>
      <c r="AH308" s="4"/>
      <c r="AI308" s="3"/>
      <c r="AJ308" s="5"/>
      <c r="AK308" s="5"/>
      <c r="CD308" s="3"/>
      <c r="CE308" s="3"/>
      <c r="CN308" s="7"/>
      <c r="CO308" s="7"/>
    </row>
    <row r="309" spans="33:93">
      <c r="AG309" s="3"/>
      <c r="AH309" s="4"/>
      <c r="AI309" s="3"/>
      <c r="AJ309" s="5"/>
      <c r="AK309" s="5"/>
      <c r="CD309" s="3"/>
      <c r="CE309" s="3"/>
      <c r="CN309" s="7"/>
      <c r="CO309" s="7"/>
    </row>
    <row r="310" spans="33:93">
      <c r="AG310" s="3"/>
      <c r="AH310" s="4"/>
      <c r="AI310" s="3"/>
      <c r="AJ310" s="5"/>
      <c r="AK310" s="5"/>
      <c r="CD310" s="3"/>
      <c r="CE310" s="3"/>
      <c r="CN310" s="7"/>
      <c r="CO310" s="7"/>
    </row>
    <row r="311" spans="33:93">
      <c r="AG311" s="3"/>
      <c r="AH311" s="4"/>
      <c r="AI311" s="3"/>
      <c r="AJ311" s="5"/>
      <c r="AK311" s="5"/>
      <c r="CD311" s="3"/>
      <c r="CE311" s="3"/>
      <c r="CN311" s="7"/>
      <c r="CO311" s="7"/>
    </row>
    <row r="312" spans="33:93">
      <c r="AG312" s="3"/>
      <c r="AH312" s="4"/>
      <c r="AI312" s="3"/>
      <c r="AJ312" s="5"/>
      <c r="AK312" s="5"/>
      <c r="CD312" s="3"/>
      <c r="CE312" s="3"/>
      <c r="CN312" s="7"/>
      <c r="CO312" s="7"/>
    </row>
    <row r="313" spans="33:93">
      <c r="AG313" s="3"/>
      <c r="AH313" s="4"/>
      <c r="AI313" s="3"/>
      <c r="AJ313" s="5"/>
      <c r="AK313" s="5"/>
      <c r="CD313" s="3"/>
      <c r="CE313" s="3"/>
      <c r="CN313" s="7"/>
      <c r="CO313" s="7"/>
    </row>
    <row r="314" spans="33:93">
      <c r="AG314" s="3"/>
      <c r="AH314" s="4"/>
      <c r="AI314" s="3"/>
      <c r="AJ314" s="5"/>
      <c r="AK314" s="5"/>
      <c r="CD314" s="3"/>
      <c r="CE314" s="3"/>
      <c r="CN314" s="7"/>
      <c r="CO314" s="7"/>
    </row>
    <row r="315" spans="33:93">
      <c r="AG315" s="3"/>
      <c r="AH315" s="4"/>
      <c r="AI315" s="3"/>
      <c r="AJ315" s="5"/>
      <c r="AK315" s="5"/>
      <c r="CD315" s="3"/>
      <c r="CE315" s="3"/>
      <c r="CN315" s="7"/>
      <c r="CO315" s="7"/>
    </row>
    <row r="316" spans="33:93">
      <c r="AG316" s="3"/>
      <c r="AH316" s="4"/>
      <c r="AI316" s="3"/>
      <c r="AJ316" s="5"/>
      <c r="AK316" s="5"/>
      <c r="CD316" s="3"/>
      <c r="CE316" s="3"/>
      <c r="CN316" s="7"/>
      <c r="CO316" s="7"/>
    </row>
    <row r="317" spans="33:93">
      <c r="AG317" s="3"/>
      <c r="AH317" s="4"/>
      <c r="AI317" s="3"/>
      <c r="AJ317" s="5"/>
      <c r="AK317" s="5"/>
      <c r="CD317" s="3"/>
      <c r="CE317" s="3"/>
      <c r="CN317" s="7"/>
      <c r="CO317" s="7"/>
    </row>
    <row r="318" spans="33:93">
      <c r="AG318" s="3"/>
      <c r="AH318" s="4"/>
      <c r="AI318" s="3"/>
      <c r="AJ318" s="5"/>
      <c r="AK318" s="5"/>
      <c r="CD318" s="3"/>
      <c r="CE318" s="3"/>
      <c r="CN318" s="7"/>
      <c r="CO318" s="7"/>
    </row>
    <row r="319" spans="33:93">
      <c r="AG319" s="3"/>
      <c r="AH319" s="4"/>
      <c r="AI319" s="3"/>
      <c r="AJ319" s="5"/>
      <c r="AK319" s="5"/>
      <c r="CD319" s="3"/>
      <c r="CE319" s="3"/>
      <c r="CN319" s="7"/>
      <c r="CO319" s="7"/>
    </row>
    <row r="320" spans="33:93">
      <c r="AG320" s="3"/>
      <c r="AH320" s="4"/>
      <c r="AI320" s="3"/>
      <c r="AJ320" s="5"/>
      <c r="AK320" s="5"/>
      <c r="CD320" s="3"/>
      <c r="CE320" s="3"/>
      <c r="CN320" s="7"/>
      <c r="CO320" s="7"/>
    </row>
    <row r="321" spans="33:93">
      <c r="AG321" s="3"/>
      <c r="AH321" s="4"/>
      <c r="AI321" s="3"/>
      <c r="AJ321" s="5"/>
      <c r="AK321" s="5"/>
      <c r="CD321" s="3"/>
      <c r="CE321" s="3"/>
      <c r="CN321" s="7"/>
      <c r="CO321" s="7"/>
    </row>
    <row r="322" spans="33:93">
      <c r="AG322" s="3"/>
      <c r="AH322" s="4"/>
      <c r="AI322" s="3"/>
      <c r="AJ322" s="5"/>
      <c r="AK322" s="5"/>
      <c r="CD322" s="3"/>
      <c r="CE322" s="3"/>
      <c r="CN322" s="7"/>
      <c r="CO322" s="7"/>
    </row>
    <row r="323" spans="33:93">
      <c r="AG323" s="3"/>
      <c r="AH323" s="4"/>
      <c r="AI323" s="3"/>
      <c r="AJ323" s="5"/>
      <c r="AK323" s="5"/>
      <c r="CD323" s="3"/>
      <c r="CE323" s="3"/>
      <c r="CN323" s="7"/>
      <c r="CO323" s="7"/>
    </row>
    <row r="324" spans="33:93">
      <c r="AG324" s="3"/>
      <c r="AH324" s="4"/>
      <c r="AI324" s="3"/>
      <c r="AJ324" s="5"/>
      <c r="AK324" s="5"/>
      <c r="CD324" s="3"/>
      <c r="CE324" s="3"/>
      <c r="CN324" s="7"/>
      <c r="CO324" s="7"/>
    </row>
    <row r="325" spans="33:93">
      <c r="AG325" s="3"/>
      <c r="AH325" s="4"/>
      <c r="AI325" s="3"/>
      <c r="AJ325" s="5"/>
      <c r="AK325" s="5"/>
      <c r="CD325" s="3"/>
      <c r="CE325" s="3"/>
      <c r="CN325" s="7"/>
      <c r="CO325" s="7"/>
    </row>
    <row r="326" spans="33:93">
      <c r="AG326" s="3"/>
      <c r="AH326" s="4"/>
      <c r="AI326" s="3"/>
      <c r="AJ326" s="5"/>
      <c r="AK326" s="5"/>
      <c r="CD326" s="3"/>
      <c r="CE326" s="3"/>
      <c r="CN326" s="7"/>
      <c r="CO326" s="7"/>
    </row>
    <row r="327" spans="33:93">
      <c r="AG327" s="3"/>
      <c r="AH327" s="4"/>
      <c r="AI327" s="3"/>
      <c r="AJ327" s="5"/>
      <c r="AK327" s="5"/>
      <c r="CD327" s="3"/>
      <c r="CE327" s="3"/>
      <c r="CN327" s="7"/>
      <c r="CO327" s="7"/>
    </row>
    <row r="328" spans="33:93">
      <c r="AG328" s="3"/>
      <c r="AH328" s="4"/>
      <c r="AI328" s="3"/>
      <c r="AJ328" s="5"/>
      <c r="AK328" s="5"/>
      <c r="CD328" s="3"/>
      <c r="CE328" s="3"/>
      <c r="CN328" s="7"/>
      <c r="CO328" s="7"/>
    </row>
    <row r="329" spans="33:93">
      <c r="AG329" s="3"/>
      <c r="AH329" s="4"/>
      <c r="AI329" s="3"/>
      <c r="AJ329" s="5"/>
      <c r="AK329" s="5"/>
      <c r="CD329" s="3"/>
      <c r="CE329" s="3"/>
      <c r="CN329" s="7"/>
      <c r="CO329" s="7"/>
    </row>
    <row r="330" spans="33:93">
      <c r="AG330" s="3"/>
      <c r="AH330" s="4"/>
      <c r="AI330" s="3"/>
      <c r="AJ330" s="5"/>
      <c r="AK330" s="5"/>
      <c r="CD330" s="3"/>
      <c r="CE330" s="3"/>
      <c r="CN330" s="7"/>
      <c r="CO330" s="7"/>
    </row>
    <row r="331" spans="33:93">
      <c r="AG331" s="3"/>
      <c r="AH331" s="4"/>
      <c r="AI331" s="3"/>
      <c r="AJ331" s="5"/>
      <c r="AK331" s="5"/>
      <c r="CD331" s="3"/>
      <c r="CE331" s="3"/>
      <c r="CN331" s="7"/>
      <c r="CO331" s="7"/>
    </row>
    <row r="332" spans="33:93">
      <c r="AG332" s="3"/>
      <c r="AH332" s="4"/>
      <c r="AI332" s="3"/>
      <c r="AJ332" s="5"/>
      <c r="AK332" s="5"/>
      <c r="CD332" s="3"/>
      <c r="CE332" s="3"/>
      <c r="CN332" s="7"/>
      <c r="CO332" s="7"/>
    </row>
    <row r="333" spans="33:93">
      <c r="AG333" s="3"/>
      <c r="AH333" s="4"/>
      <c r="AI333" s="3"/>
      <c r="AJ333" s="5"/>
      <c r="AK333" s="5"/>
      <c r="CD333" s="3"/>
      <c r="CE333" s="3"/>
      <c r="CN333" s="7"/>
      <c r="CO333" s="7"/>
    </row>
    <row r="334" spans="33:93">
      <c r="AG334" s="3"/>
      <c r="AH334" s="4"/>
      <c r="AI334" s="3"/>
      <c r="AJ334" s="5"/>
      <c r="AK334" s="5"/>
      <c r="CD334" s="3"/>
      <c r="CE334" s="3"/>
      <c r="CN334" s="7"/>
      <c r="CO334" s="7"/>
    </row>
    <row r="335" spans="33:93">
      <c r="AG335" s="3"/>
      <c r="AH335" s="4"/>
      <c r="AI335" s="3"/>
      <c r="AJ335" s="5"/>
      <c r="AK335" s="5"/>
      <c r="CD335" s="3"/>
      <c r="CE335" s="3"/>
      <c r="CN335" s="7"/>
      <c r="CO335" s="7"/>
    </row>
    <row r="336" spans="33:93">
      <c r="AG336" s="3"/>
      <c r="AH336" s="4"/>
      <c r="AI336" s="3"/>
      <c r="AJ336" s="5"/>
      <c r="AK336" s="5"/>
      <c r="CD336" s="3"/>
      <c r="CE336" s="3"/>
      <c r="CN336" s="7"/>
      <c r="CO336" s="7"/>
    </row>
    <row r="337" spans="33:93">
      <c r="AG337" s="3"/>
      <c r="AH337" s="4"/>
      <c r="AI337" s="3"/>
      <c r="AJ337" s="5"/>
      <c r="AK337" s="5"/>
      <c r="CD337" s="3"/>
      <c r="CE337" s="3"/>
      <c r="CN337" s="7"/>
      <c r="CO337" s="7"/>
    </row>
    <row r="338" spans="33:93">
      <c r="AG338" s="3"/>
      <c r="AH338" s="4"/>
      <c r="AI338" s="3"/>
      <c r="AJ338" s="5"/>
      <c r="AK338" s="5"/>
      <c r="CD338" s="3"/>
      <c r="CE338" s="3"/>
      <c r="CN338" s="7"/>
      <c r="CO338" s="7"/>
    </row>
    <row r="339" spans="33:93">
      <c r="AG339" s="3"/>
      <c r="AH339" s="4"/>
      <c r="AI339" s="3"/>
      <c r="AJ339" s="5"/>
      <c r="AK339" s="5"/>
      <c r="CD339" s="3"/>
      <c r="CE339" s="3"/>
      <c r="CN339" s="7"/>
      <c r="CO339" s="7"/>
    </row>
    <row r="340" spans="33:93">
      <c r="AG340" s="3"/>
      <c r="AH340" s="4"/>
      <c r="AI340" s="3"/>
      <c r="AJ340" s="5"/>
      <c r="AK340" s="5"/>
      <c r="CD340" s="3"/>
      <c r="CE340" s="3"/>
      <c r="CN340" s="7"/>
      <c r="CO340" s="7"/>
    </row>
    <row r="341" spans="33:93">
      <c r="AG341" s="3"/>
      <c r="AH341" s="4"/>
      <c r="AI341" s="3"/>
      <c r="AJ341" s="5"/>
      <c r="AK341" s="5"/>
      <c r="CD341" s="3"/>
      <c r="CE341" s="3"/>
      <c r="CN341" s="7"/>
      <c r="CO341" s="7"/>
    </row>
    <row r="342" spans="33:93">
      <c r="AG342" s="3"/>
      <c r="AH342" s="4"/>
      <c r="AI342" s="3"/>
      <c r="AJ342" s="5"/>
      <c r="AK342" s="5"/>
      <c r="CD342" s="3"/>
      <c r="CE342" s="3"/>
      <c r="CN342" s="7"/>
      <c r="CO342" s="7"/>
    </row>
    <row r="343" spans="33:93">
      <c r="AG343" s="3"/>
      <c r="AH343" s="4"/>
      <c r="AI343" s="3"/>
      <c r="AJ343" s="5"/>
      <c r="AK343" s="5"/>
      <c r="CD343" s="3"/>
      <c r="CE343" s="3"/>
      <c r="CN343" s="7"/>
      <c r="CO343" s="7"/>
    </row>
    <row r="344" spans="33:93">
      <c r="AG344" s="3"/>
      <c r="AH344" s="4"/>
      <c r="AI344" s="3"/>
      <c r="AJ344" s="5"/>
      <c r="AK344" s="5"/>
      <c r="CD344" s="3"/>
      <c r="CE344" s="3"/>
      <c r="CN344" s="7"/>
      <c r="CO344" s="7"/>
    </row>
    <row r="345" spans="33:93">
      <c r="AG345" s="3"/>
      <c r="AH345" s="4"/>
      <c r="AI345" s="3"/>
      <c r="AJ345" s="5"/>
      <c r="AK345" s="5"/>
      <c r="CD345" s="3"/>
      <c r="CE345" s="3"/>
      <c r="CN345" s="7"/>
      <c r="CO345" s="7"/>
    </row>
    <row r="346" spans="33:93">
      <c r="AG346" s="3"/>
      <c r="AH346" s="4"/>
      <c r="AI346" s="3"/>
      <c r="AJ346" s="5"/>
      <c r="AK346" s="5"/>
      <c r="CD346" s="3"/>
      <c r="CE346" s="3"/>
      <c r="CN346" s="7"/>
      <c r="CO346" s="7"/>
    </row>
    <row r="347" spans="33:93">
      <c r="AG347" s="3"/>
      <c r="AH347" s="4"/>
      <c r="AI347" s="3"/>
      <c r="AJ347" s="5"/>
      <c r="AK347" s="5"/>
      <c r="CD347" s="3"/>
      <c r="CE347" s="3"/>
      <c r="CN347" s="7"/>
      <c r="CO347" s="7"/>
    </row>
    <row r="348" spans="33:93">
      <c r="AG348" s="3"/>
      <c r="AH348" s="4"/>
      <c r="AI348" s="3"/>
      <c r="AJ348" s="5"/>
      <c r="AK348" s="5"/>
      <c r="CD348" s="3"/>
      <c r="CE348" s="3"/>
      <c r="CN348" s="7"/>
      <c r="CO348" s="7"/>
    </row>
    <row r="349" spans="33:93">
      <c r="AG349" s="3"/>
      <c r="AH349" s="4"/>
      <c r="AI349" s="3"/>
      <c r="AJ349" s="5"/>
      <c r="AK349" s="5"/>
      <c r="CD349" s="3"/>
      <c r="CE349" s="3"/>
      <c r="CN349" s="7"/>
      <c r="CO349" s="7"/>
    </row>
    <row r="350" spans="33:93">
      <c r="AG350" s="3"/>
      <c r="AH350" s="4"/>
      <c r="AI350" s="3"/>
      <c r="AJ350" s="5"/>
      <c r="AK350" s="5"/>
      <c r="CD350" s="3"/>
      <c r="CE350" s="3"/>
      <c r="CN350" s="7"/>
      <c r="CO350" s="7"/>
    </row>
    <row r="351" spans="33:93">
      <c r="AG351" s="3"/>
      <c r="AH351" s="4"/>
      <c r="AI351" s="3"/>
      <c r="AJ351" s="5"/>
      <c r="AK351" s="5"/>
      <c r="CD351" s="3"/>
      <c r="CE351" s="3"/>
      <c r="CN351" s="7"/>
      <c r="CO351" s="7"/>
    </row>
    <row r="352" spans="33:93">
      <c r="AG352" s="3"/>
      <c r="AH352" s="4"/>
      <c r="AI352" s="3"/>
      <c r="AJ352" s="5"/>
      <c r="AK352" s="5"/>
      <c r="CD352" s="3"/>
      <c r="CE352" s="3"/>
      <c r="CN352" s="7"/>
      <c r="CO352" s="7"/>
    </row>
    <row r="353" spans="33:93">
      <c r="AG353" s="3"/>
      <c r="AH353" s="4"/>
      <c r="AI353" s="3"/>
      <c r="AJ353" s="5"/>
      <c r="AK353" s="5"/>
      <c r="CD353" s="3"/>
      <c r="CE353" s="3"/>
      <c r="CN353" s="7"/>
      <c r="CO353" s="7"/>
    </row>
    <row r="354" spans="33:93">
      <c r="AG354" s="3"/>
      <c r="AH354" s="4"/>
      <c r="AI354" s="3"/>
      <c r="AJ354" s="5"/>
      <c r="AK354" s="5"/>
      <c r="CD354" s="3"/>
      <c r="CE354" s="3"/>
      <c r="CN354" s="7"/>
      <c r="CO354" s="7"/>
    </row>
    <row r="355" spans="33:93">
      <c r="AG355" s="3"/>
      <c r="AH355" s="4"/>
      <c r="AI355" s="3"/>
      <c r="AJ355" s="5"/>
      <c r="AK355" s="5"/>
      <c r="CD355" s="3"/>
      <c r="CE355" s="3"/>
      <c r="CN355" s="7"/>
      <c r="CO355" s="7"/>
    </row>
    <row r="356" spans="33:93">
      <c r="AG356" s="3"/>
      <c r="AH356" s="4"/>
      <c r="AI356" s="3"/>
      <c r="AJ356" s="5"/>
      <c r="AK356" s="5"/>
      <c r="CD356" s="3"/>
      <c r="CE356" s="3"/>
      <c r="CN356" s="7"/>
      <c r="CO356" s="7"/>
    </row>
    <row r="357" spans="33:93">
      <c r="AG357" s="3"/>
      <c r="AH357" s="4"/>
      <c r="AI357" s="3"/>
      <c r="AJ357" s="5"/>
      <c r="AK357" s="5"/>
      <c r="CD357" s="3"/>
      <c r="CE357" s="3"/>
      <c r="CN357" s="7"/>
      <c r="CO357" s="7"/>
    </row>
    <row r="358" spans="33:93">
      <c r="AG358" s="3"/>
      <c r="AH358" s="4"/>
      <c r="AI358" s="3"/>
      <c r="AJ358" s="5"/>
      <c r="AK358" s="5"/>
      <c r="CD358" s="3"/>
      <c r="CE358" s="3"/>
      <c r="CN358" s="7"/>
      <c r="CO358" s="7"/>
    </row>
    <row r="359" spans="33:93">
      <c r="AG359" s="3"/>
      <c r="AH359" s="4"/>
      <c r="AI359" s="3"/>
      <c r="AJ359" s="5"/>
      <c r="AK359" s="5"/>
      <c r="CD359" s="3"/>
      <c r="CE359" s="3"/>
      <c r="CN359" s="7"/>
      <c r="CO359" s="7"/>
    </row>
    <row r="360" spans="33:93">
      <c r="AG360" s="3"/>
      <c r="AH360" s="4"/>
      <c r="AI360" s="3"/>
      <c r="AJ360" s="5"/>
      <c r="AK360" s="5"/>
      <c r="CD360" s="3"/>
      <c r="CE360" s="3"/>
      <c r="CN360" s="7"/>
      <c r="CO360" s="7"/>
    </row>
    <row r="361" spans="33:93">
      <c r="AG361" s="3"/>
      <c r="AH361" s="4"/>
      <c r="AI361" s="3"/>
      <c r="AJ361" s="5"/>
      <c r="AK361" s="5"/>
      <c r="CD361" s="3"/>
      <c r="CE361" s="3"/>
      <c r="CN361" s="7"/>
      <c r="CO361" s="7"/>
    </row>
    <row r="362" spans="33:93">
      <c r="AG362" s="3"/>
      <c r="AH362" s="4"/>
      <c r="AI362" s="3"/>
      <c r="AJ362" s="5"/>
      <c r="AK362" s="5"/>
      <c r="CD362" s="3"/>
      <c r="CE362" s="3"/>
      <c r="CN362" s="7"/>
      <c r="CO362" s="7"/>
    </row>
    <row r="363" spans="33:93">
      <c r="AG363" s="3"/>
      <c r="AH363" s="4"/>
      <c r="AI363" s="3"/>
      <c r="AJ363" s="5"/>
      <c r="AK363" s="5"/>
      <c r="CD363" s="3"/>
      <c r="CE363" s="3"/>
      <c r="CN363" s="7"/>
      <c r="CO363" s="7"/>
    </row>
    <row r="364" spans="33:93">
      <c r="AG364" s="3"/>
      <c r="AH364" s="4"/>
      <c r="AI364" s="3"/>
      <c r="AJ364" s="5"/>
      <c r="AK364" s="5"/>
      <c r="CD364" s="3"/>
      <c r="CE364" s="3"/>
      <c r="CN364" s="7"/>
      <c r="CO364" s="7"/>
    </row>
    <row r="365" spans="33:93">
      <c r="AG365" s="3"/>
      <c r="AH365" s="4"/>
      <c r="AI365" s="3"/>
      <c r="AJ365" s="5"/>
      <c r="AK365" s="5"/>
      <c r="CD365" s="3"/>
      <c r="CE365" s="3"/>
      <c r="CN365" s="7"/>
      <c r="CO365" s="7"/>
    </row>
    <row r="366" spans="33:93">
      <c r="AG366" s="3"/>
      <c r="AH366" s="4"/>
      <c r="AI366" s="3"/>
      <c r="AJ366" s="5"/>
      <c r="AK366" s="5"/>
      <c r="CD366" s="3"/>
      <c r="CE366" s="3"/>
      <c r="CN366" s="7"/>
      <c r="CO366" s="7"/>
    </row>
    <row r="367" spans="33:93">
      <c r="AG367" s="3"/>
      <c r="AH367" s="4"/>
      <c r="AI367" s="3"/>
      <c r="AJ367" s="5"/>
      <c r="AK367" s="5"/>
      <c r="CD367" s="3"/>
      <c r="CE367" s="3"/>
      <c r="CN367" s="7"/>
      <c r="CO367" s="7"/>
    </row>
    <row r="368" spans="33:93">
      <c r="AG368" s="3"/>
      <c r="AH368" s="4"/>
      <c r="AI368" s="3"/>
      <c r="AJ368" s="5"/>
      <c r="AK368" s="5"/>
      <c r="CD368" s="3"/>
      <c r="CE368" s="3"/>
      <c r="CN368" s="7"/>
      <c r="CO368" s="7"/>
    </row>
    <row r="369" spans="33:93">
      <c r="AG369" s="3"/>
      <c r="AH369" s="4"/>
      <c r="AI369" s="3"/>
      <c r="AJ369" s="5"/>
      <c r="AK369" s="5"/>
      <c r="CD369" s="3"/>
      <c r="CE369" s="3"/>
      <c r="CN369" s="7"/>
      <c r="CO369" s="7"/>
    </row>
    <row r="370" spans="33:93">
      <c r="AG370" s="3"/>
      <c r="AH370" s="4"/>
      <c r="AI370" s="3"/>
      <c r="AJ370" s="5"/>
      <c r="AK370" s="5"/>
      <c r="CD370" s="3"/>
      <c r="CE370" s="3"/>
      <c r="CN370" s="7"/>
      <c r="CO370" s="7"/>
    </row>
    <row r="371" spans="33:93">
      <c r="AG371" s="3"/>
      <c r="AH371" s="4"/>
      <c r="AI371" s="3"/>
      <c r="AJ371" s="5"/>
      <c r="AK371" s="5"/>
      <c r="CD371" s="3"/>
      <c r="CE371" s="3"/>
      <c r="CN371" s="7"/>
      <c r="CO371" s="7"/>
    </row>
    <row r="372" spans="33:93">
      <c r="AG372" s="3"/>
      <c r="AH372" s="4"/>
      <c r="AI372" s="3"/>
      <c r="AJ372" s="5"/>
      <c r="AK372" s="5"/>
      <c r="CD372" s="3"/>
      <c r="CE372" s="3"/>
      <c r="CN372" s="7"/>
      <c r="CO372" s="7"/>
    </row>
    <row r="373" spans="33:93">
      <c r="AG373" s="3"/>
      <c r="AH373" s="4"/>
      <c r="AI373" s="3"/>
      <c r="AJ373" s="5"/>
      <c r="AK373" s="5"/>
      <c r="CD373" s="3"/>
      <c r="CE373" s="3"/>
      <c r="CN373" s="7"/>
      <c r="CO373" s="7"/>
    </row>
    <row r="374" spans="33:93">
      <c r="AG374" s="3"/>
      <c r="AH374" s="4"/>
      <c r="AI374" s="3"/>
      <c r="AJ374" s="5"/>
      <c r="AK374" s="5"/>
      <c r="CD374" s="3"/>
      <c r="CE374" s="3"/>
      <c r="CN374" s="7"/>
      <c r="CO374" s="7"/>
    </row>
    <row r="375" spans="33:93">
      <c r="AG375" s="3"/>
      <c r="AH375" s="4"/>
      <c r="AI375" s="3"/>
      <c r="AJ375" s="5"/>
      <c r="AK375" s="5"/>
      <c r="CD375" s="3"/>
      <c r="CE375" s="3"/>
      <c r="CN375" s="7"/>
      <c r="CO375" s="7"/>
    </row>
    <row r="376" spans="33:93">
      <c r="AG376" s="3"/>
      <c r="AH376" s="4"/>
      <c r="AI376" s="3"/>
      <c r="AJ376" s="5"/>
      <c r="AK376" s="5"/>
      <c r="CD376" s="3"/>
      <c r="CE376" s="3"/>
      <c r="CN376" s="7"/>
      <c r="CO376" s="7"/>
    </row>
    <row r="377" spans="33:93">
      <c r="AG377" s="3"/>
      <c r="AH377" s="4"/>
      <c r="AI377" s="3"/>
      <c r="AJ377" s="5"/>
      <c r="AK377" s="5"/>
      <c r="CD377" s="3"/>
      <c r="CE377" s="3"/>
      <c r="CN377" s="7"/>
      <c r="CO377" s="7"/>
    </row>
    <row r="378" spans="33:93">
      <c r="AG378" s="3"/>
      <c r="AH378" s="4"/>
      <c r="AI378" s="3"/>
      <c r="AJ378" s="5"/>
      <c r="AK378" s="5"/>
      <c r="CD378" s="3"/>
      <c r="CE378" s="3"/>
      <c r="CN378" s="7"/>
      <c r="CO378" s="7"/>
    </row>
    <row r="379" spans="33:93">
      <c r="AG379" s="3"/>
      <c r="AH379" s="4"/>
      <c r="AI379" s="3"/>
      <c r="AJ379" s="5"/>
      <c r="AK379" s="5"/>
      <c r="CD379" s="3"/>
      <c r="CE379" s="3"/>
      <c r="CN379" s="7"/>
      <c r="CO379" s="7"/>
    </row>
    <row r="380" spans="33:93">
      <c r="AG380" s="3"/>
      <c r="AH380" s="4"/>
      <c r="AI380" s="3"/>
      <c r="AJ380" s="5"/>
      <c r="AK380" s="5"/>
      <c r="CD380" s="3"/>
      <c r="CE380" s="3"/>
      <c r="CN380" s="7"/>
      <c r="CO380" s="7"/>
    </row>
    <row r="381" spans="33:93">
      <c r="AG381" s="3"/>
      <c r="AH381" s="4"/>
      <c r="AI381" s="3"/>
      <c r="AJ381" s="5"/>
      <c r="AK381" s="5"/>
      <c r="CD381" s="3"/>
      <c r="CE381" s="3"/>
      <c r="CN381" s="7"/>
      <c r="CO381" s="7"/>
    </row>
    <row r="382" spans="33:93">
      <c r="AG382" s="3"/>
      <c r="AH382" s="4"/>
      <c r="AI382" s="3"/>
      <c r="AJ382" s="5"/>
      <c r="AK382" s="5"/>
      <c r="CD382" s="3"/>
      <c r="CE382" s="3"/>
      <c r="CN382" s="7"/>
      <c r="CO382" s="7"/>
    </row>
    <row r="383" spans="33:93">
      <c r="AG383" s="3"/>
      <c r="AH383" s="4"/>
      <c r="AI383" s="3"/>
      <c r="AJ383" s="5"/>
      <c r="AK383" s="5"/>
      <c r="CD383" s="3"/>
      <c r="CE383" s="3"/>
      <c r="CN383" s="7"/>
      <c r="CO383" s="7"/>
    </row>
    <row r="384" spans="33:93">
      <c r="AG384" s="3"/>
      <c r="AH384" s="4"/>
      <c r="AI384" s="3"/>
      <c r="AJ384" s="5"/>
      <c r="AK384" s="5"/>
      <c r="CD384" s="3"/>
      <c r="CE384" s="3"/>
      <c r="CN384" s="7"/>
      <c r="CO384" s="7"/>
    </row>
    <row r="385" spans="33:93">
      <c r="AG385" s="3"/>
      <c r="AH385" s="4"/>
      <c r="AI385" s="3"/>
      <c r="AJ385" s="5"/>
      <c r="AK385" s="5"/>
      <c r="CD385" s="3"/>
      <c r="CE385" s="3"/>
      <c r="CN385" s="7"/>
      <c r="CO385" s="7"/>
    </row>
    <row r="386" spans="33:93">
      <c r="AG386" s="3"/>
      <c r="AH386" s="4"/>
      <c r="AI386" s="3"/>
      <c r="AJ386" s="5"/>
      <c r="AK386" s="5"/>
      <c r="CD386" s="3"/>
      <c r="CE386" s="3"/>
      <c r="CN386" s="7"/>
      <c r="CO386" s="7"/>
    </row>
    <row r="387" spans="33:93">
      <c r="AG387" s="3"/>
      <c r="AH387" s="4"/>
      <c r="AI387" s="3"/>
      <c r="AJ387" s="5"/>
      <c r="AK387" s="5"/>
      <c r="CD387" s="3"/>
      <c r="CE387" s="3"/>
      <c r="CN387" s="7"/>
      <c r="CO387" s="7"/>
    </row>
    <row r="388" spans="33:93">
      <c r="AG388" s="3"/>
      <c r="AH388" s="4"/>
      <c r="AI388" s="3"/>
      <c r="AJ388" s="5"/>
      <c r="AK388" s="5"/>
      <c r="CD388" s="3"/>
      <c r="CE388" s="3"/>
      <c r="CN388" s="7"/>
      <c r="CO388" s="7"/>
    </row>
    <row r="389" spans="33:93">
      <c r="AG389" s="3"/>
      <c r="AH389" s="4"/>
      <c r="AI389" s="3"/>
      <c r="AJ389" s="5"/>
      <c r="AK389" s="5"/>
      <c r="CD389" s="3"/>
      <c r="CE389" s="3"/>
      <c r="CN389" s="7"/>
      <c r="CO389" s="7"/>
    </row>
    <row r="390" spans="33:93">
      <c r="AG390" s="3"/>
      <c r="AH390" s="4"/>
      <c r="AI390" s="3"/>
      <c r="AJ390" s="5"/>
      <c r="AK390" s="5"/>
      <c r="CD390" s="3"/>
      <c r="CE390" s="3"/>
      <c r="CN390" s="7"/>
      <c r="CO390" s="7"/>
    </row>
    <row r="391" spans="33:93">
      <c r="AG391" s="3"/>
      <c r="AH391" s="4"/>
      <c r="AI391" s="3"/>
      <c r="AJ391" s="5"/>
      <c r="AK391" s="5"/>
      <c r="CD391" s="3"/>
      <c r="CE391" s="3"/>
      <c r="CN391" s="7"/>
      <c r="CO391" s="7"/>
    </row>
    <row r="392" spans="33:93">
      <c r="AG392" s="3"/>
      <c r="AH392" s="4"/>
      <c r="AI392" s="3"/>
      <c r="AJ392" s="5"/>
      <c r="AK392" s="5"/>
      <c r="CD392" s="3"/>
      <c r="CE392" s="3"/>
      <c r="CN392" s="7"/>
      <c r="CO392" s="7"/>
    </row>
    <row r="393" spans="33:93">
      <c r="AG393" s="3"/>
      <c r="AH393" s="4"/>
      <c r="AI393" s="3"/>
      <c r="AJ393" s="5"/>
      <c r="AK393" s="5"/>
      <c r="CD393" s="3"/>
      <c r="CE393" s="3"/>
      <c r="CN393" s="7"/>
      <c r="CO393" s="7"/>
    </row>
    <row r="394" spans="33:93">
      <c r="AG394" s="3"/>
      <c r="AH394" s="4"/>
      <c r="AI394" s="3"/>
      <c r="AJ394" s="5"/>
      <c r="AK394" s="5"/>
      <c r="CD394" s="3"/>
      <c r="CE394" s="3"/>
      <c r="CN394" s="7"/>
      <c r="CO394" s="7"/>
    </row>
    <row r="395" spans="33:93">
      <c r="AG395" s="3"/>
      <c r="AH395" s="4"/>
      <c r="AI395" s="3"/>
      <c r="AJ395" s="5"/>
      <c r="AK395" s="5"/>
      <c r="CD395" s="3"/>
      <c r="CE395" s="3"/>
      <c r="CN395" s="7"/>
      <c r="CO395" s="7"/>
    </row>
    <row r="396" spans="33:93">
      <c r="AG396" s="3"/>
      <c r="AH396" s="4"/>
      <c r="AI396" s="3"/>
      <c r="AJ396" s="5"/>
      <c r="AK396" s="5"/>
      <c r="CD396" s="3"/>
      <c r="CE396" s="3"/>
      <c r="CN396" s="7"/>
      <c r="CO396" s="7"/>
    </row>
    <row r="397" spans="33:93">
      <c r="AG397" s="3"/>
      <c r="AH397" s="4"/>
      <c r="AI397" s="3"/>
      <c r="AJ397" s="5"/>
      <c r="AK397" s="5"/>
      <c r="CD397" s="3"/>
      <c r="CE397" s="3"/>
      <c r="CN397" s="7"/>
      <c r="CO397" s="7"/>
    </row>
    <row r="398" spans="33:93">
      <c r="AG398" s="3"/>
      <c r="AH398" s="4"/>
      <c r="AI398" s="3"/>
      <c r="AJ398" s="5"/>
      <c r="AK398" s="5"/>
      <c r="CD398" s="3"/>
      <c r="CE398" s="3"/>
      <c r="CN398" s="7"/>
      <c r="CO398" s="7"/>
    </row>
    <row r="399" spans="33:93">
      <c r="AG399" s="3"/>
      <c r="AH399" s="4"/>
      <c r="AI399" s="3"/>
      <c r="AJ399" s="5"/>
      <c r="AK399" s="5"/>
      <c r="CD399" s="3"/>
      <c r="CE399" s="3"/>
      <c r="CN399" s="7"/>
      <c r="CO399" s="7"/>
    </row>
    <row r="400" spans="33:93">
      <c r="AG400" s="3"/>
      <c r="AH400" s="4"/>
      <c r="AI400" s="3"/>
      <c r="AJ400" s="5"/>
      <c r="AK400" s="5"/>
      <c r="CD400" s="3"/>
      <c r="CE400" s="3"/>
      <c r="CN400" s="7"/>
      <c r="CO400" s="7"/>
    </row>
    <row r="401" spans="33:93">
      <c r="AG401" s="3"/>
      <c r="AH401" s="4"/>
      <c r="AI401" s="3"/>
      <c r="AJ401" s="5"/>
      <c r="AK401" s="5"/>
      <c r="CD401" s="3"/>
      <c r="CE401" s="3"/>
      <c r="CN401" s="7"/>
      <c r="CO401" s="7"/>
    </row>
    <row r="402" spans="33:93">
      <c r="AG402" s="3"/>
      <c r="AH402" s="4"/>
      <c r="AI402" s="3"/>
      <c r="AJ402" s="5"/>
      <c r="AK402" s="5"/>
      <c r="CD402" s="3"/>
      <c r="CE402" s="3"/>
      <c r="CN402" s="7"/>
      <c r="CO402" s="7"/>
    </row>
    <row r="403" spans="33:93">
      <c r="AG403" s="3"/>
      <c r="AH403" s="4"/>
      <c r="AI403" s="3"/>
      <c r="AJ403" s="5"/>
      <c r="AK403" s="5"/>
      <c r="CD403" s="3"/>
      <c r="CE403" s="3"/>
      <c r="CN403" s="7"/>
      <c r="CO403" s="7"/>
    </row>
    <row r="404" spans="33:93">
      <c r="AG404" s="3"/>
      <c r="AH404" s="4"/>
      <c r="AI404" s="3"/>
      <c r="AJ404" s="5"/>
      <c r="AK404" s="5"/>
      <c r="CD404" s="3"/>
      <c r="CE404" s="3"/>
      <c r="CN404" s="7"/>
      <c r="CO404" s="7"/>
    </row>
    <row r="405" spans="33:93">
      <c r="AG405" s="3"/>
      <c r="AH405" s="4"/>
      <c r="AI405" s="3"/>
      <c r="AJ405" s="5"/>
      <c r="AK405" s="5"/>
      <c r="CD405" s="3"/>
      <c r="CE405" s="3"/>
      <c r="CN405" s="7"/>
      <c r="CO405" s="7"/>
    </row>
    <row r="406" spans="33:93">
      <c r="AG406" s="3"/>
      <c r="AH406" s="4"/>
      <c r="AI406" s="3"/>
      <c r="AJ406" s="5"/>
      <c r="AK406" s="5"/>
      <c r="CD406" s="3"/>
      <c r="CE406" s="3"/>
      <c r="CN406" s="7"/>
      <c r="CO406" s="7"/>
    </row>
    <row r="407" spans="33:93">
      <c r="AG407" s="3"/>
      <c r="AH407" s="4"/>
      <c r="AI407" s="3"/>
      <c r="AJ407" s="5"/>
      <c r="AK407" s="5"/>
      <c r="CD407" s="3"/>
      <c r="CE407" s="3"/>
      <c r="CN407" s="7"/>
      <c r="CO407" s="7"/>
    </row>
    <row r="408" spans="33:93">
      <c r="AG408" s="3"/>
      <c r="AH408" s="4"/>
      <c r="AI408" s="3"/>
      <c r="AJ408" s="5"/>
      <c r="AK408" s="5"/>
      <c r="CD408" s="3"/>
      <c r="CE408" s="3"/>
      <c r="CN408" s="7"/>
      <c r="CO408" s="7"/>
    </row>
    <row r="409" spans="33:93">
      <c r="AG409" s="3"/>
      <c r="AH409" s="4"/>
      <c r="AI409" s="3"/>
      <c r="AJ409" s="5"/>
      <c r="AK409" s="5"/>
      <c r="CD409" s="3"/>
      <c r="CE409" s="3"/>
      <c r="CN409" s="7"/>
      <c r="CO409" s="7"/>
    </row>
    <row r="410" spans="33:93">
      <c r="AG410" s="3"/>
      <c r="AH410" s="4"/>
      <c r="AI410" s="3"/>
      <c r="AJ410" s="5"/>
      <c r="AK410" s="5"/>
      <c r="CD410" s="3"/>
      <c r="CE410" s="3"/>
      <c r="CN410" s="7"/>
      <c r="CO410" s="7"/>
    </row>
    <row r="411" spans="33:93">
      <c r="AG411" s="3"/>
      <c r="AH411" s="4"/>
      <c r="AI411" s="3"/>
      <c r="AJ411" s="5"/>
      <c r="AK411" s="5"/>
      <c r="CD411" s="3"/>
      <c r="CE411" s="3"/>
      <c r="CN411" s="7"/>
      <c r="CO411" s="7"/>
    </row>
    <row r="412" spans="33:93">
      <c r="AG412" s="3"/>
      <c r="AH412" s="4"/>
      <c r="AI412" s="3"/>
      <c r="AJ412" s="5"/>
      <c r="AK412" s="5"/>
      <c r="CD412" s="3"/>
      <c r="CE412" s="3"/>
      <c r="CN412" s="7"/>
      <c r="CO412" s="7"/>
    </row>
    <row r="413" spans="33:93">
      <c r="AG413" s="3"/>
      <c r="AH413" s="4"/>
      <c r="AI413" s="3"/>
      <c r="AJ413" s="5"/>
      <c r="AK413" s="5"/>
      <c r="CD413" s="3"/>
      <c r="CE413" s="3"/>
      <c r="CN413" s="7"/>
      <c r="CO413" s="7"/>
    </row>
    <row r="414" spans="33:93">
      <c r="AG414" s="3"/>
      <c r="AH414" s="4"/>
      <c r="AI414" s="3"/>
      <c r="AJ414" s="5"/>
      <c r="AK414" s="5"/>
      <c r="CD414" s="3"/>
      <c r="CE414" s="3"/>
      <c r="CN414" s="7"/>
      <c r="CO414" s="7"/>
    </row>
    <row r="415" spans="33:93">
      <c r="AG415" s="3"/>
      <c r="AH415" s="4"/>
      <c r="AI415" s="3"/>
      <c r="AJ415" s="5"/>
      <c r="AK415" s="5"/>
      <c r="CD415" s="3"/>
      <c r="CE415" s="3"/>
      <c r="CN415" s="7"/>
      <c r="CO415" s="7"/>
    </row>
    <row r="416" spans="33:93">
      <c r="AG416" s="3"/>
      <c r="AH416" s="4"/>
      <c r="AI416" s="3"/>
      <c r="AJ416" s="5"/>
      <c r="AK416" s="5"/>
      <c r="CD416" s="3"/>
      <c r="CE416" s="3"/>
      <c r="CN416" s="7"/>
      <c r="CO416" s="7"/>
    </row>
    <row r="417" spans="33:93">
      <c r="AG417" s="3"/>
      <c r="AH417" s="4"/>
      <c r="AI417" s="3"/>
      <c r="AJ417" s="5"/>
      <c r="AK417" s="5"/>
      <c r="CD417" s="3"/>
      <c r="CE417" s="3"/>
      <c r="CN417" s="7"/>
      <c r="CO417" s="7"/>
    </row>
    <row r="418" spans="33:93">
      <c r="AG418" s="3"/>
      <c r="AH418" s="4"/>
      <c r="AI418" s="3"/>
      <c r="AJ418" s="5"/>
      <c r="AK418" s="5"/>
      <c r="CD418" s="3"/>
      <c r="CE418" s="3"/>
      <c r="CN418" s="7"/>
      <c r="CO418" s="7"/>
    </row>
    <row r="419" spans="33:93">
      <c r="AG419" s="3"/>
      <c r="AH419" s="4"/>
      <c r="AI419" s="3"/>
      <c r="AJ419" s="5"/>
      <c r="AK419" s="5"/>
      <c r="CD419" s="3"/>
      <c r="CE419" s="3"/>
      <c r="CN419" s="7"/>
      <c r="CO419" s="7"/>
    </row>
    <row r="420" spans="33:93">
      <c r="AG420" s="3"/>
      <c r="AH420" s="4"/>
      <c r="AI420" s="3"/>
      <c r="AJ420" s="5"/>
      <c r="AK420" s="5"/>
      <c r="CD420" s="3"/>
      <c r="CE420" s="3"/>
      <c r="CN420" s="7"/>
      <c r="CO420" s="7"/>
    </row>
    <row r="421" spans="33:93">
      <c r="AG421" s="3"/>
      <c r="AH421" s="4"/>
      <c r="AI421" s="3"/>
      <c r="AJ421" s="5"/>
      <c r="AK421" s="5"/>
      <c r="CD421" s="3"/>
      <c r="CE421" s="3"/>
      <c r="CN421" s="7"/>
      <c r="CO421" s="7"/>
    </row>
    <row r="422" spans="33:93">
      <c r="AG422" s="3"/>
      <c r="AH422" s="4"/>
      <c r="AI422" s="3"/>
      <c r="AJ422" s="5"/>
      <c r="AK422" s="5"/>
      <c r="CD422" s="3"/>
      <c r="CE422" s="3"/>
      <c r="CN422" s="7"/>
      <c r="CO422" s="7"/>
    </row>
    <row r="423" spans="33:93">
      <c r="AG423" s="3"/>
      <c r="AH423" s="4"/>
      <c r="AI423" s="3"/>
      <c r="AJ423" s="5"/>
      <c r="AK423" s="5"/>
      <c r="CD423" s="3"/>
      <c r="CE423" s="3"/>
      <c r="CN423" s="7"/>
      <c r="CO423" s="7"/>
    </row>
    <row r="424" spans="33:93">
      <c r="AG424" s="3"/>
      <c r="AH424" s="4"/>
      <c r="AI424" s="3"/>
      <c r="AJ424" s="5"/>
      <c r="AK424" s="5"/>
      <c r="CD424" s="3"/>
      <c r="CE424" s="3"/>
      <c r="CN424" s="7"/>
      <c r="CO424" s="7"/>
    </row>
    <row r="425" spans="33:93">
      <c r="AG425" s="3"/>
      <c r="AH425" s="4"/>
      <c r="AI425" s="3"/>
      <c r="AJ425" s="5"/>
      <c r="AK425" s="5"/>
      <c r="CD425" s="3"/>
      <c r="CE425" s="3"/>
      <c r="CN425" s="7"/>
      <c r="CO425" s="7"/>
    </row>
    <row r="426" spans="33:93">
      <c r="AG426" s="3"/>
      <c r="AH426" s="4"/>
      <c r="AI426" s="3"/>
      <c r="AJ426" s="5"/>
      <c r="AK426" s="5"/>
      <c r="CD426" s="3"/>
      <c r="CE426" s="3"/>
      <c r="CN426" s="7"/>
      <c r="CO426" s="7"/>
    </row>
    <row r="427" spans="33:93">
      <c r="AG427" s="3"/>
      <c r="AH427" s="4"/>
      <c r="AI427" s="3"/>
      <c r="AJ427" s="5"/>
      <c r="AK427" s="5"/>
      <c r="CD427" s="3"/>
      <c r="CE427" s="3"/>
      <c r="CN427" s="7"/>
      <c r="CO427" s="7"/>
    </row>
    <row r="428" spans="33:93">
      <c r="AG428" s="3"/>
      <c r="AH428" s="4"/>
      <c r="AI428" s="3"/>
      <c r="AJ428" s="5"/>
      <c r="AK428" s="5"/>
      <c r="CD428" s="3"/>
      <c r="CE428" s="3"/>
      <c r="CN428" s="7"/>
      <c r="CO428" s="7"/>
    </row>
    <row r="429" spans="33:93">
      <c r="AG429" s="3"/>
      <c r="AH429" s="4"/>
      <c r="AI429" s="3"/>
      <c r="AJ429" s="5"/>
      <c r="AK429" s="5"/>
      <c r="CD429" s="3"/>
      <c r="CE429" s="3"/>
      <c r="CN429" s="7"/>
      <c r="CO429" s="7"/>
    </row>
    <row r="430" spans="33:93">
      <c r="AG430" s="3"/>
      <c r="AH430" s="4"/>
      <c r="AI430" s="3"/>
      <c r="AJ430" s="5"/>
      <c r="AK430" s="5"/>
      <c r="CD430" s="3"/>
      <c r="CE430" s="3"/>
      <c r="CN430" s="7"/>
      <c r="CO430" s="7"/>
    </row>
    <row r="431" spans="33:93">
      <c r="AG431" s="3"/>
      <c r="AH431" s="4"/>
      <c r="AI431" s="3"/>
      <c r="AJ431" s="5"/>
      <c r="AK431" s="5"/>
      <c r="CD431" s="3"/>
      <c r="CE431" s="3"/>
      <c r="CN431" s="7"/>
      <c r="CO431" s="7"/>
    </row>
    <row r="432" spans="33:93">
      <c r="AG432" s="3"/>
      <c r="AH432" s="4"/>
      <c r="AI432" s="3"/>
      <c r="AJ432" s="5"/>
      <c r="AK432" s="5"/>
      <c r="CD432" s="3"/>
      <c r="CE432" s="3"/>
      <c r="CN432" s="7"/>
      <c r="CO432" s="7"/>
    </row>
    <row r="433" spans="9:93">
      <c r="AG433" s="3"/>
      <c r="AH433" s="4"/>
      <c r="AI433" s="3"/>
      <c r="AJ433" s="5"/>
      <c r="AK433" s="5"/>
      <c r="CD433" s="3"/>
      <c r="CE433" s="3"/>
      <c r="CN433" s="7"/>
      <c r="CO433" s="7"/>
    </row>
    <row r="434" spans="9:93">
      <c r="AG434" s="3"/>
      <c r="AH434" s="4"/>
      <c r="AI434" s="3"/>
      <c r="AJ434" s="5"/>
      <c r="AK434" s="5"/>
      <c r="CD434" s="3"/>
      <c r="CE434" s="3"/>
      <c r="CN434" s="7"/>
      <c r="CO434" s="7"/>
    </row>
    <row r="435" spans="9:93">
      <c r="AG435" s="3"/>
      <c r="AH435" s="4"/>
      <c r="AI435" s="3"/>
      <c r="AJ435" s="5"/>
      <c r="AK435" s="5"/>
      <c r="CD435" s="3"/>
      <c r="CE435" s="3"/>
      <c r="CN435" s="7"/>
      <c r="CO435" s="7"/>
    </row>
    <row r="436" spans="9:93">
      <c r="AG436" s="3"/>
      <c r="AH436" s="4"/>
      <c r="AI436" s="3"/>
      <c r="AJ436" s="5"/>
      <c r="AK436" s="5"/>
      <c r="CD436" s="3"/>
      <c r="CE436" s="3"/>
      <c r="CN436" s="7"/>
      <c r="CO436" s="7"/>
    </row>
    <row r="437" spans="9:93">
      <c r="AG437" s="3"/>
      <c r="AH437" s="4"/>
      <c r="AI437" s="3"/>
      <c r="AJ437" s="5"/>
      <c r="AK437" s="5"/>
      <c r="CD437" s="3"/>
      <c r="CE437" s="3"/>
      <c r="CN437" s="7"/>
      <c r="CO437" s="7"/>
    </row>
    <row r="438" spans="9:93">
      <c r="AG438" s="3"/>
      <c r="AH438" s="4"/>
      <c r="AI438" s="3"/>
      <c r="AJ438" s="5"/>
      <c r="AK438" s="5"/>
      <c r="CD438" s="3"/>
      <c r="CE438" s="3"/>
      <c r="CN438" s="7"/>
      <c r="CO438" s="7"/>
    </row>
    <row r="439" spans="9:93">
      <c r="I439" s="9"/>
      <c r="J439" s="9"/>
      <c r="AG439" s="3"/>
      <c r="AH439" s="4"/>
      <c r="AI439" s="3"/>
      <c r="AJ439" s="5"/>
      <c r="AK439" s="5"/>
      <c r="CD439" s="3"/>
      <c r="CE439" s="3"/>
      <c r="CN439" s="7"/>
      <c r="CO439" s="7"/>
    </row>
    <row r="440" spans="9:93">
      <c r="I440" s="9"/>
      <c r="J440" s="9"/>
      <c r="M440" s="1">
        <f>10/0.1</f>
        <v>100</v>
      </c>
      <c r="AG440" s="3"/>
      <c r="AH440" s="4"/>
      <c r="AI440" s="3"/>
      <c r="AJ440" s="5"/>
      <c r="AK440" s="5"/>
      <c r="CD440" s="3"/>
      <c r="CE440" s="3"/>
      <c r="CN440" s="7"/>
      <c r="CO440" s="7"/>
    </row>
    <row r="441" spans="9:93">
      <c r="M441" s="1">
        <v>100</v>
      </c>
      <c r="AG441" s="3"/>
      <c r="AH441" s="4"/>
      <c r="AI441" s="3"/>
      <c r="AJ441" s="5"/>
      <c r="AK441" s="5"/>
      <c r="CD441" s="3"/>
      <c r="CE441" s="3"/>
      <c r="CN441" s="7"/>
      <c r="CO441" s="7"/>
    </row>
    <row r="442" spans="9:93">
      <c r="AG442" s="3"/>
      <c r="AH442" s="4"/>
      <c r="AI442" s="3"/>
      <c r="AJ442" s="5"/>
      <c r="AK442" s="5"/>
      <c r="CD442" s="3"/>
      <c r="CE442" s="3"/>
      <c r="CN442" s="7"/>
      <c r="CO442" s="7"/>
    </row>
    <row r="443" spans="9:93">
      <c r="AG443" s="3"/>
      <c r="AH443" s="4"/>
      <c r="AI443" s="3"/>
      <c r="AJ443" s="5"/>
      <c r="AK443" s="5"/>
      <c r="CD443" s="3"/>
      <c r="CE443" s="3"/>
      <c r="CN443" s="7"/>
      <c r="CO443" s="7"/>
    </row>
    <row r="444" spans="9:93">
      <c r="AG444" s="3"/>
      <c r="AH444" s="4"/>
      <c r="AI444" s="3"/>
      <c r="AJ444" s="5"/>
      <c r="AK444" s="5"/>
      <c r="CD444" s="3"/>
      <c r="CE444" s="3"/>
      <c r="CN444" s="7"/>
      <c r="CO444" s="7"/>
    </row>
    <row r="445" spans="9:93">
      <c r="AG445" s="3"/>
      <c r="AH445" s="4"/>
      <c r="AI445" s="3"/>
      <c r="AJ445" s="5"/>
      <c r="AK445" s="5"/>
      <c r="CD445" s="3"/>
      <c r="CE445" s="3"/>
      <c r="CN445" s="7"/>
      <c r="CO445" s="7"/>
    </row>
    <row r="446" spans="9:93">
      <c r="AG446" s="3"/>
      <c r="AH446" s="4"/>
      <c r="AI446" s="3"/>
      <c r="AJ446" s="5"/>
      <c r="AK446" s="5"/>
      <c r="CD446" s="3"/>
      <c r="CE446" s="3"/>
      <c r="CN446" s="7"/>
      <c r="CO446" s="7"/>
    </row>
    <row r="447" spans="9:93">
      <c r="AG447" s="3"/>
      <c r="AH447" s="4"/>
      <c r="AI447" s="3"/>
      <c r="AJ447" s="5"/>
      <c r="AK447" s="5"/>
      <c r="CD447" s="3"/>
      <c r="CE447" s="3"/>
      <c r="CN447" s="7"/>
      <c r="CO447" s="7"/>
    </row>
    <row r="448" spans="9:93">
      <c r="AG448" s="3"/>
      <c r="AH448" s="4"/>
      <c r="AI448" s="3"/>
      <c r="AJ448" s="5"/>
      <c r="AK448" s="5"/>
      <c r="CD448" s="3"/>
      <c r="CE448" s="3"/>
      <c r="CN448" s="7"/>
      <c r="CO448" s="7"/>
    </row>
    <row r="449" spans="33:93">
      <c r="AG449" s="3"/>
      <c r="AH449" s="4"/>
      <c r="AI449" s="3"/>
      <c r="AJ449" s="5"/>
      <c r="AK449" s="5"/>
      <c r="CD449" s="3"/>
      <c r="CE449" s="3"/>
      <c r="CN449" s="7"/>
      <c r="CO449" s="7"/>
    </row>
    <row r="450" spans="33:93">
      <c r="AG450" s="3"/>
      <c r="AH450" s="4"/>
      <c r="AI450" s="3"/>
      <c r="AJ450" s="5"/>
      <c r="AK450" s="5"/>
      <c r="CD450" s="3"/>
      <c r="CE450" s="3"/>
      <c r="CN450" s="7"/>
      <c r="CO450" s="7"/>
    </row>
    <row r="451" spans="33:93">
      <c r="AG451" s="3"/>
      <c r="AH451" s="4"/>
      <c r="AI451" s="3"/>
      <c r="AJ451" s="5"/>
      <c r="AK451" s="5"/>
      <c r="CD451" s="3"/>
      <c r="CE451" s="3"/>
      <c r="CN451" s="7"/>
      <c r="CO451" s="7"/>
    </row>
    <row r="452" spans="33:93">
      <c r="AG452" s="3"/>
      <c r="AH452" s="4"/>
      <c r="AI452" s="3"/>
      <c r="AJ452" s="5"/>
      <c r="AK452" s="5"/>
      <c r="CD452" s="3"/>
      <c r="CE452" s="3"/>
      <c r="CN452" s="7"/>
      <c r="CO452" s="7"/>
    </row>
    <row r="453" spans="33:93">
      <c r="AG453" s="3"/>
      <c r="AH453" s="4"/>
      <c r="AI453" s="3"/>
      <c r="AJ453" s="5"/>
      <c r="AK453" s="5"/>
      <c r="CD453" s="3"/>
      <c r="CE453" s="3"/>
      <c r="CN453" s="7"/>
      <c r="CO453" s="7"/>
    </row>
    <row r="454" spans="33:93">
      <c r="AG454" s="3"/>
      <c r="AH454" s="4"/>
      <c r="AI454" s="3"/>
      <c r="AJ454" s="5"/>
      <c r="AK454" s="5"/>
      <c r="CD454" s="3"/>
      <c r="CE454" s="3"/>
      <c r="CN454" s="7"/>
      <c r="CO454" s="7"/>
    </row>
    <row r="455" spans="33:93">
      <c r="AG455" s="3"/>
      <c r="AH455" s="4"/>
      <c r="AI455" s="3"/>
      <c r="AJ455" s="5"/>
      <c r="AK455" s="5"/>
      <c r="CD455" s="3"/>
      <c r="CE455" s="3"/>
      <c r="CN455" s="7"/>
      <c r="CO455" s="7"/>
    </row>
    <row r="456" spans="33:93">
      <c r="AG456" s="3"/>
      <c r="AH456" s="4"/>
      <c r="AI456" s="3"/>
      <c r="AJ456" s="5"/>
      <c r="AK456" s="5"/>
      <c r="CD456" s="3"/>
      <c r="CE456" s="3"/>
      <c r="CN456" s="7"/>
      <c r="CO456" s="7"/>
    </row>
    <row r="457" spans="33:93">
      <c r="AG457" s="3"/>
      <c r="AH457" s="4"/>
      <c r="AI457" s="3"/>
      <c r="AJ457" s="5"/>
      <c r="AK457" s="5"/>
      <c r="CD457" s="3"/>
      <c r="CE457" s="3"/>
      <c r="CN457" s="7"/>
      <c r="CO457" s="7"/>
    </row>
    <row r="458" spans="33:93">
      <c r="AG458" s="3"/>
      <c r="AH458" s="4"/>
      <c r="AI458" s="3"/>
      <c r="AJ458" s="5"/>
      <c r="AK458" s="5"/>
      <c r="CD458" s="3"/>
      <c r="CE458" s="3"/>
      <c r="CN458" s="7"/>
      <c r="CO458" s="7"/>
    </row>
    <row r="459" spans="33:93">
      <c r="AG459" s="3"/>
      <c r="AH459" s="4"/>
      <c r="AI459" s="3"/>
      <c r="AJ459" s="5"/>
      <c r="AK459" s="5"/>
      <c r="CD459" s="3"/>
      <c r="CE459" s="3"/>
      <c r="CN459" s="7"/>
      <c r="CO459" s="7"/>
    </row>
    <row r="460" spans="33:93">
      <c r="AG460" s="3"/>
      <c r="AH460" s="4"/>
      <c r="AI460" s="3"/>
      <c r="AJ460" s="5"/>
      <c r="AK460" s="5"/>
      <c r="CD460" s="3"/>
      <c r="CE460" s="3"/>
      <c r="CN460" s="7"/>
      <c r="CO460" s="7"/>
    </row>
    <row r="461" spans="33:93">
      <c r="AG461" s="3"/>
      <c r="AH461" s="4"/>
      <c r="AI461" s="3"/>
      <c r="AJ461" s="5"/>
      <c r="AK461" s="5"/>
      <c r="CD461" s="3"/>
      <c r="CE461" s="3"/>
      <c r="CN461" s="7"/>
      <c r="CO461" s="7"/>
    </row>
    <row r="462" spans="33:93">
      <c r="AG462" s="3"/>
      <c r="AH462" s="4"/>
      <c r="AI462" s="3"/>
      <c r="AJ462" s="5"/>
      <c r="AK462" s="5"/>
      <c r="CD462" s="3"/>
      <c r="CE462" s="3"/>
      <c r="CN462" s="7"/>
      <c r="CO462" s="7"/>
    </row>
    <row r="463" spans="33:93">
      <c r="AG463" s="3"/>
      <c r="AH463" s="4"/>
      <c r="AI463" s="3"/>
      <c r="AJ463" s="5"/>
      <c r="AK463" s="5"/>
      <c r="CD463" s="3"/>
      <c r="CE463" s="3"/>
      <c r="CN463" s="7"/>
      <c r="CO463" s="7"/>
    </row>
    <row r="464" spans="33:93">
      <c r="AG464" s="3"/>
      <c r="AH464" s="4"/>
      <c r="AI464" s="3"/>
      <c r="AJ464" s="5"/>
      <c r="AK464" s="5"/>
      <c r="CD464" s="3"/>
      <c r="CE464" s="3"/>
      <c r="CN464" s="7"/>
      <c r="CO464" s="7"/>
    </row>
    <row r="465" spans="33:93">
      <c r="AG465" s="3"/>
      <c r="AH465" s="4"/>
      <c r="AI465" s="3"/>
      <c r="AJ465" s="5"/>
      <c r="AK465" s="5"/>
      <c r="CD465" s="3"/>
      <c r="CE465" s="3"/>
      <c r="CN465" s="7"/>
      <c r="CO465" s="7"/>
    </row>
    <row r="466" spans="33:93">
      <c r="AG466" s="3"/>
      <c r="AH466" s="4"/>
      <c r="AI466" s="3"/>
      <c r="AJ466" s="5"/>
      <c r="AK466" s="5"/>
      <c r="CD466" s="3"/>
      <c r="CE466" s="3"/>
      <c r="CN466" s="7"/>
      <c r="CO466" s="7"/>
    </row>
    <row r="467" spans="33:93">
      <c r="AG467" s="3"/>
      <c r="AH467" s="4"/>
      <c r="AI467" s="3"/>
      <c r="AJ467" s="5"/>
      <c r="AK467" s="5"/>
      <c r="CD467" s="3"/>
      <c r="CE467" s="3"/>
      <c r="CN467" s="7"/>
      <c r="CO467" s="7"/>
    </row>
    <row r="468" spans="33:93">
      <c r="AG468" s="3"/>
      <c r="AH468" s="4"/>
      <c r="AI468" s="3"/>
      <c r="AJ468" s="5"/>
      <c r="AK468" s="5"/>
      <c r="CD468" s="3"/>
      <c r="CE468" s="3"/>
      <c r="CN468" s="7"/>
      <c r="CO468" s="7"/>
    </row>
    <row r="469" spans="33:93">
      <c r="AG469" s="3"/>
      <c r="AH469" s="4"/>
      <c r="AI469" s="3"/>
      <c r="AJ469" s="5"/>
      <c r="AK469" s="5"/>
      <c r="CD469" s="3"/>
      <c r="CE469" s="3"/>
      <c r="CN469" s="7"/>
      <c r="CO469" s="7"/>
    </row>
    <row r="470" spans="33:93">
      <c r="AG470" s="3"/>
      <c r="AH470" s="4"/>
      <c r="AI470" s="3"/>
      <c r="AJ470" s="5"/>
      <c r="AK470" s="5"/>
      <c r="CD470" s="3"/>
      <c r="CE470" s="3"/>
      <c r="CN470" s="7"/>
      <c r="CO470" s="7"/>
    </row>
    <row r="471" spans="33:93">
      <c r="AG471" s="3"/>
      <c r="AH471" s="4"/>
      <c r="AI471" s="3"/>
      <c r="AJ471" s="5"/>
      <c r="AK471" s="5"/>
      <c r="CD471" s="3"/>
      <c r="CE471" s="3"/>
      <c r="CN471" s="7"/>
      <c r="CO471" s="7"/>
    </row>
    <row r="472" spans="33:93">
      <c r="AG472" s="3"/>
      <c r="AH472" s="4"/>
      <c r="AI472" s="3"/>
      <c r="AJ472" s="5"/>
      <c r="AK472" s="5"/>
      <c r="CD472" s="3"/>
      <c r="CE472" s="3"/>
      <c r="CN472" s="7"/>
      <c r="CO472" s="7"/>
    </row>
    <row r="473" spans="33:93">
      <c r="AG473" s="3"/>
      <c r="AH473" s="4"/>
      <c r="AI473" s="3"/>
      <c r="AJ473" s="5"/>
      <c r="AK473" s="5"/>
      <c r="CD473" s="3"/>
      <c r="CE473" s="3"/>
      <c r="CN473" s="7"/>
      <c r="CO473" s="7"/>
    </row>
    <row r="474" spans="33:93">
      <c r="AG474" s="3"/>
      <c r="AH474" s="4"/>
      <c r="AI474" s="3"/>
      <c r="AJ474" s="5"/>
      <c r="AK474" s="5"/>
      <c r="CD474" s="3"/>
      <c r="CE474" s="3"/>
      <c r="CN474" s="7"/>
      <c r="CO474" s="7"/>
    </row>
    <row r="475" spans="33:93">
      <c r="AG475" s="3"/>
      <c r="AH475" s="4"/>
      <c r="AI475" s="3"/>
      <c r="AJ475" s="5"/>
      <c r="AK475" s="5"/>
      <c r="CD475" s="3"/>
      <c r="CE475" s="3"/>
      <c r="CN475" s="7"/>
      <c r="CO475" s="7"/>
    </row>
    <row r="476" spans="33:93">
      <c r="AG476" s="3"/>
      <c r="AH476" s="4"/>
      <c r="AI476" s="3"/>
      <c r="AJ476" s="5"/>
      <c r="AK476" s="5"/>
      <c r="CD476" s="3"/>
      <c r="CE476" s="3"/>
      <c r="CN476" s="7"/>
      <c r="CO476" s="7"/>
    </row>
    <row r="477" spans="33:93">
      <c r="AG477" s="3"/>
      <c r="AH477" s="4"/>
      <c r="AI477" s="3"/>
      <c r="AJ477" s="5"/>
      <c r="AK477" s="5"/>
      <c r="CD477" s="3"/>
      <c r="CE477" s="3"/>
      <c r="CN477" s="7"/>
      <c r="CO477" s="7"/>
    </row>
    <row r="478" spans="33:93">
      <c r="AG478" s="3"/>
      <c r="AH478" s="4"/>
      <c r="AI478" s="3"/>
      <c r="AJ478" s="5"/>
      <c r="AK478" s="5"/>
      <c r="CD478" s="3"/>
      <c r="CE478" s="3"/>
      <c r="CN478" s="7"/>
      <c r="CO478" s="7"/>
    </row>
    <row r="479" spans="33:93">
      <c r="AG479" s="3"/>
      <c r="AH479" s="4"/>
      <c r="AI479" s="3"/>
      <c r="AJ479" s="5"/>
      <c r="AK479" s="5"/>
      <c r="CD479" s="3"/>
      <c r="CE479" s="3"/>
      <c r="CN479" s="7"/>
      <c r="CO479" s="7"/>
    </row>
    <row r="480" spans="33:93">
      <c r="AG480" s="3"/>
      <c r="AH480" s="4"/>
      <c r="AI480" s="3"/>
      <c r="AJ480" s="5"/>
      <c r="AK480" s="5"/>
      <c r="CD480" s="3"/>
      <c r="CE480" s="3"/>
      <c r="CN480" s="7"/>
      <c r="CO480" s="7"/>
    </row>
    <row r="481" spans="33:93">
      <c r="AG481" s="3"/>
      <c r="AH481" s="4"/>
      <c r="AI481" s="3"/>
      <c r="AJ481" s="5"/>
      <c r="AK481" s="5"/>
      <c r="CD481" s="3"/>
      <c r="CE481" s="3"/>
      <c r="CN481" s="7"/>
      <c r="CO481" s="7"/>
    </row>
    <row r="482" spans="33:93">
      <c r="AG482" s="3"/>
      <c r="AH482" s="4"/>
      <c r="AI482" s="3"/>
      <c r="AJ482" s="5"/>
      <c r="AK482" s="5"/>
      <c r="CD482" s="3"/>
      <c r="CE482" s="3"/>
      <c r="CN482" s="7"/>
      <c r="CO482" s="7"/>
    </row>
    <row r="483" spans="33:93">
      <c r="AG483" s="3"/>
      <c r="AH483" s="4"/>
      <c r="AI483" s="3"/>
      <c r="AJ483" s="5"/>
      <c r="AK483" s="5"/>
      <c r="CD483" s="3"/>
      <c r="CE483" s="3"/>
      <c r="CN483" s="7"/>
      <c r="CO483" s="7"/>
    </row>
    <row r="484" spans="33:93">
      <c r="AG484" s="3"/>
      <c r="AH484" s="4"/>
      <c r="AI484" s="3"/>
      <c r="AJ484" s="5"/>
      <c r="AK484" s="5"/>
      <c r="CD484" s="3"/>
      <c r="CE484" s="3"/>
      <c r="CN484" s="7"/>
      <c r="CO484" s="7"/>
    </row>
    <row r="485" spans="33:93">
      <c r="AG485" s="3"/>
      <c r="AH485" s="4"/>
      <c r="AI485" s="3"/>
      <c r="AJ485" s="5"/>
      <c r="AK485" s="5"/>
      <c r="CD485" s="3"/>
      <c r="CE485" s="3"/>
      <c r="CN485" s="7"/>
      <c r="CO485" s="7"/>
    </row>
    <row r="486" spans="33:93">
      <c r="AG486" s="3"/>
      <c r="AH486" s="4"/>
      <c r="AI486" s="3"/>
      <c r="AJ486" s="5"/>
      <c r="AK486" s="5"/>
      <c r="CD486" s="3"/>
      <c r="CE486" s="3"/>
      <c r="CN486" s="7"/>
      <c r="CO486" s="7"/>
    </row>
    <row r="487" spans="33:93">
      <c r="AG487" s="3"/>
      <c r="AH487" s="4"/>
      <c r="AI487" s="3"/>
      <c r="AJ487" s="5"/>
      <c r="AK487" s="5"/>
      <c r="CD487" s="3"/>
      <c r="CE487" s="3"/>
      <c r="CN487" s="7"/>
      <c r="CO487" s="7"/>
    </row>
    <row r="488" spans="33:93">
      <c r="AG488" s="3"/>
      <c r="AH488" s="4"/>
      <c r="AI488" s="3"/>
      <c r="AJ488" s="5"/>
      <c r="AK488" s="5"/>
      <c r="CD488" s="3"/>
      <c r="CE488" s="3"/>
      <c r="CN488" s="7"/>
      <c r="CO488" s="7"/>
    </row>
    <row r="489" spans="33:93">
      <c r="AG489" s="3"/>
      <c r="AH489" s="4"/>
      <c r="AI489" s="3"/>
      <c r="AJ489" s="5"/>
      <c r="AK489" s="5"/>
      <c r="CD489" s="3"/>
      <c r="CE489" s="3"/>
      <c r="CN489" s="7"/>
      <c r="CO489" s="7"/>
    </row>
    <row r="490" spans="33:93">
      <c r="AG490" s="3"/>
      <c r="AH490" s="4"/>
      <c r="AI490" s="3"/>
      <c r="AJ490" s="5"/>
      <c r="AK490" s="5"/>
      <c r="CD490" s="3"/>
      <c r="CE490" s="3"/>
      <c r="CN490" s="7"/>
      <c r="CO490" s="7"/>
    </row>
    <row r="491" spans="33:93">
      <c r="AG491" s="3"/>
      <c r="AH491" s="4"/>
      <c r="AI491" s="3"/>
      <c r="AJ491" s="5"/>
      <c r="AK491" s="5"/>
      <c r="CD491" s="3"/>
      <c r="CE491" s="3"/>
      <c r="CN491" s="7"/>
      <c r="CO491" s="7"/>
    </row>
    <row r="492" spans="33:93">
      <c r="AG492" s="3"/>
      <c r="AH492" s="4"/>
      <c r="AI492" s="3"/>
      <c r="AJ492" s="5"/>
      <c r="AK492" s="5"/>
      <c r="CD492" s="3"/>
      <c r="CE492" s="3"/>
      <c r="CN492" s="7"/>
      <c r="CO492" s="7"/>
    </row>
    <row r="493" spans="33:93">
      <c r="AG493" s="3"/>
      <c r="AH493" s="4"/>
      <c r="AI493" s="3"/>
      <c r="AJ493" s="5"/>
      <c r="AK493" s="5"/>
      <c r="CD493" s="3"/>
      <c r="CE493" s="3"/>
      <c r="CN493" s="7"/>
      <c r="CO493" s="7"/>
    </row>
    <row r="494" spans="33:93">
      <c r="AG494" s="3"/>
      <c r="AH494" s="4"/>
      <c r="AI494" s="3"/>
      <c r="AJ494" s="5"/>
      <c r="AK494" s="5"/>
      <c r="CD494" s="3"/>
      <c r="CE494" s="3"/>
      <c r="CN494" s="7"/>
      <c r="CO494" s="7"/>
    </row>
    <row r="495" spans="33:93">
      <c r="AG495" s="3"/>
      <c r="AH495" s="4"/>
      <c r="AI495" s="3"/>
      <c r="AJ495" s="5"/>
      <c r="AK495" s="5"/>
      <c r="CD495" s="3"/>
      <c r="CE495" s="3"/>
      <c r="CN495" s="7"/>
      <c r="CO495" s="7"/>
    </row>
    <row r="496" spans="33:93">
      <c r="AG496" s="3"/>
      <c r="AH496" s="4"/>
      <c r="AI496" s="3"/>
      <c r="AJ496" s="5"/>
      <c r="AK496" s="5"/>
      <c r="CD496" s="3"/>
      <c r="CE496" s="3"/>
      <c r="CN496" s="7"/>
      <c r="CO496" s="7"/>
    </row>
    <row r="497" spans="33:93">
      <c r="AG497" s="3"/>
      <c r="AH497" s="4"/>
      <c r="AI497" s="3"/>
      <c r="AJ497" s="5"/>
      <c r="AK497" s="5"/>
      <c r="CD497" s="3"/>
      <c r="CE497" s="3"/>
      <c r="CN497" s="7"/>
      <c r="CO497" s="7"/>
    </row>
    <row r="498" spans="33:93">
      <c r="AG498" s="3"/>
      <c r="AH498" s="4"/>
      <c r="AI498" s="3"/>
      <c r="AJ498" s="5"/>
      <c r="AK498" s="5"/>
      <c r="CD498" s="3"/>
      <c r="CE498" s="3"/>
      <c r="CN498" s="7"/>
      <c r="CO498" s="7"/>
    </row>
    <row r="499" spans="33:93">
      <c r="AG499" s="3"/>
      <c r="AH499" s="4"/>
      <c r="AI499" s="3"/>
      <c r="AJ499" s="5"/>
      <c r="AK499" s="5"/>
      <c r="CD499" s="3"/>
      <c r="CE499" s="3"/>
      <c r="CN499" s="7"/>
      <c r="CO499" s="7"/>
    </row>
    <row r="500" spans="33:93">
      <c r="AG500" s="3"/>
      <c r="AH500" s="4"/>
      <c r="AI500" s="3"/>
      <c r="AJ500" s="5"/>
      <c r="AK500" s="5"/>
      <c r="CD500" s="3"/>
      <c r="CE500" s="3"/>
      <c r="CN500" s="7"/>
      <c r="CO500" s="7"/>
    </row>
    <row r="501" spans="33:93">
      <c r="AG501" s="3"/>
      <c r="AH501" s="4"/>
      <c r="AI501" s="3"/>
      <c r="AJ501" s="5"/>
      <c r="AK501" s="5"/>
      <c r="CD501" s="3"/>
      <c r="CE501" s="3"/>
      <c r="CN501" s="7"/>
      <c r="CO501" s="7"/>
    </row>
    <row r="502" spans="33:93">
      <c r="AG502" s="3"/>
      <c r="AH502" s="4"/>
      <c r="AI502" s="3"/>
      <c r="AJ502" s="5"/>
      <c r="AK502" s="5"/>
      <c r="CD502" s="3"/>
      <c r="CE502" s="3"/>
      <c r="CN502" s="7"/>
      <c r="CO502" s="7"/>
    </row>
    <row r="503" spans="33:93">
      <c r="AG503" s="3"/>
      <c r="AH503" s="4"/>
      <c r="AI503" s="3"/>
      <c r="AJ503" s="5"/>
      <c r="AK503" s="5"/>
      <c r="CD503" s="3"/>
      <c r="CE503" s="3"/>
      <c r="CN503" s="7"/>
      <c r="CO503" s="7"/>
    </row>
    <row r="504" spans="33:93">
      <c r="AG504" s="3"/>
      <c r="AH504" s="4"/>
      <c r="AI504" s="3"/>
      <c r="AJ504" s="5"/>
      <c r="AK504" s="5"/>
      <c r="CD504" s="3"/>
      <c r="CE504" s="3"/>
      <c r="CN504" s="7"/>
      <c r="CO504" s="7"/>
    </row>
    <row r="505" spans="33:93">
      <c r="AG505" s="3"/>
      <c r="AH505" s="4"/>
      <c r="AI505" s="3"/>
      <c r="AJ505" s="5"/>
      <c r="AK505" s="5"/>
      <c r="CD505" s="3"/>
      <c r="CE505" s="3"/>
      <c r="CN505" s="7"/>
      <c r="CO505" s="7"/>
    </row>
    <row r="506" spans="33:93">
      <c r="AG506" s="3"/>
      <c r="AH506" s="4"/>
      <c r="AI506" s="3"/>
      <c r="AJ506" s="5"/>
      <c r="AK506" s="5"/>
      <c r="CD506" s="3"/>
      <c r="CE506" s="3"/>
      <c r="CN506" s="7"/>
      <c r="CO506" s="7"/>
    </row>
    <row r="507" spans="33:93">
      <c r="AG507" s="3"/>
      <c r="AH507" s="4"/>
      <c r="AI507" s="3"/>
      <c r="AJ507" s="5"/>
      <c r="AK507" s="5"/>
      <c r="CD507" s="3"/>
      <c r="CE507" s="3"/>
      <c r="CN507" s="7"/>
      <c r="CO507" s="7"/>
    </row>
    <row r="508" spans="33:93">
      <c r="AG508" s="3"/>
      <c r="AH508" s="4"/>
      <c r="AI508" s="3"/>
      <c r="AJ508" s="5"/>
      <c r="AK508" s="5"/>
      <c r="CD508" s="3"/>
      <c r="CE508" s="3"/>
      <c r="CN508" s="7"/>
      <c r="CO508" s="7"/>
    </row>
    <row r="509" spans="33:93">
      <c r="AG509" s="3"/>
      <c r="AH509" s="4"/>
      <c r="AI509" s="3"/>
      <c r="AJ509" s="5"/>
      <c r="AK509" s="5"/>
      <c r="CD509" s="3"/>
      <c r="CE509" s="3"/>
      <c r="CN509" s="7"/>
      <c r="CO509" s="7"/>
    </row>
    <row r="510" spans="33:93">
      <c r="AG510" s="3"/>
      <c r="AH510" s="4"/>
      <c r="AI510" s="3"/>
      <c r="AJ510" s="5"/>
      <c r="AK510" s="5"/>
      <c r="CD510" s="3"/>
      <c r="CE510" s="3"/>
      <c r="CN510" s="7"/>
      <c r="CO510" s="7"/>
    </row>
    <row r="511" spans="33:93">
      <c r="AG511" s="3"/>
      <c r="AH511" s="4"/>
      <c r="AI511" s="3"/>
      <c r="AJ511" s="5"/>
      <c r="AK511" s="5"/>
      <c r="CD511" s="3"/>
      <c r="CE511" s="3"/>
      <c r="CN511" s="7"/>
      <c r="CO511" s="7"/>
    </row>
    <row r="512" spans="33:93">
      <c r="AG512" s="3"/>
      <c r="AH512" s="4"/>
      <c r="AI512" s="3"/>
      <c r="AJ512" s="5"/>
      <c r="AK512" s="5"/>
      <c r="CD512" s="3"/>
      <c r="CE512" s="3"/>
      <c r="CN512" s="7"/>
      <c r="CO512" s="7"/>
    </row>
    <row r="513" spans="33:93">
      <c r="AG513" s="3"/>
      <c r="AH513" s="4"/>
      <c r="AI513" s="3"/>
      <c r="AJ513" s="5"/>
      <c r="AK513" s="5"/>
      <c r="CD513" s="3"/>
      <c r="CE513" s="3"/>
      <c r="CN513" s="7"/>
      <c r="CO513" s="7"/>
    </row>
    <row r="514" spans="33:93">
      <c r="AG514" s="3"/>
      <c r="AH514" s="4"/>
      <c r="AI514" s="3"/>
      <c r="AJ514" s="5"/>
      <c r="AK514" s="5"/>
      <c r="CD514" s="3"/>
      <c r="CE514" s="3"/>
      <c r="CN514" s="7"/>
      <c r="CO514" s="7"/>
    </row>
    <row r="515" spans="33:93">
      <c r="AG515" s="3"/>
      <c r="AH515" s="4"/>
      <c r="AI515" s="3"/>
      <c r="AJ515" s="5"/>
      <c r="AK515" s="5"/>
      <c r="CD515" s="3"/>
      <c r="CE515" s="3"/>
      <c r="CN515" s="7"/>
      <c r="CO515" s="7"/>
    </row>
    <row r="516" spans="33:93">
      <c r="AG516" s="3"/>
      <c r="AH516" s="4"/>
      <c r="AI516" s="3"/>
      <c r="AJ516" s="5"/>
      <c r="AK516" s="5"/>
      <c r="CD516" s="3"/>
      <c r="CE516" s="3"/>
      <c r="CN516" s="7"/>
      <c r="CO516" s="7"/>
    </row>
    <row r="517" spans="33:93">
      <c r="AG517" s="3"/>
      <c r="AH517" s="4"/>
      <c r="AI517" s="3"/>
      <c r="AJ517" s="5"/>
      <c r="AK517" s="5"/>
      <c r="CD517" s="3"/>
      <c r="CE517" s="3"/>
      <c r="CN517" s="7"/>
      <c r="CO517" s="7"/>
    </row>
    <row r="518" spans="33:93">
      <c r="AG518" s="3"/>
      <c r="AH518" s="4"/>
      <c r="AI518" s="3"/>
      <c r="AJ518" s="5"/>
      <c r="AK518" s="5"/>
      <c r="CD518" s="3"/>
      <c r="CE518" s="3"/>
      <c r="CN518" s="7"/>
      <c r="CO518" s="7"/>
    </row>
    <row r="519" spans="33:93">
      <c r="AG519" s="3"/>
      <c r="AH519" s="4"/>
      <c r="AI519" s="3"/>
      <c r="AJ519" s="5"/>
      <c r="AK519" s="5"/>
      <c r="CD519" s="3"/>
      <c r="CE519" s="3"/>
      <c r="CN519" s="7"/>
      <c r="CO519" s="7"/>
    </row>
    <row r="520" spans="33:93">
      <c r="AG520" s="3"/>
      <c r="AH520" s="4"/>
      <c r="AI520" s="3"/>
      <c r="AJ520" s="5"/>
      <c r="AK520" s="5"/>
      <c r="CD520" s="3"/>
      <c r="CE520" s="3"/>
      <c r="CN520" s="7"/>
      <c r="CO520" s="7"/>
    </row>
    <row r="521" spans="33:93">
      <c r="AG521" s="3"/>
      <c r="AH521" s="4"/>
      <c r="AI521" s="3"/>
      <c r="AJ521" s="5"/>
      <c r="AK521" s="5"/>
      <c r="CD521" s="3"/>
      <c r="CE521" s="3"/>
      <c r="CN521" s="7"/>
      <c r="CO521" s="7"/>
    </row>
    <row r="522" spans="33:93">
      <c r="AG522" s="3"/>
      <c r="AH522" s="4"/>
      <c r="AI522" s="3"/>
      <c r="AJ522" s="5"/>
      <c r="AK522" s="5"/>
      <c r="CD522" s="3"/>
      <c r="CE522" s="3"/>
      <c r="CN522" s="7"/>
      <c r="CO522" s="7"/>
    </row>
    <row r="523" spans="33:93">
      <c r="AG523" s="3"/>
      <c r="AH523" s="4"/>
      <c r="AI523" s="3"/>
      <c r="AJ523" s="5"/>
      <c r="AK523" s="5"/>
      <c r="CD523" s="3"/>
      <c r="CE523" s="3"/>
      <c r="CN523" s="7"/>
      <c r="CO523" s="7"/>
    </row>
    <row r="524" spans="33:93">
      <c r="AG524" s="3"/>
      <c r="AH524" s="4"/>
      <c r="AI524" s="3"/>
      <c r="AJ524" s="5"/>
      <c r="AK524" s="5"/>
      <c r="CD524" s="3"/>
      <c r="CE524" s="3"/>
      <c r="CN524" s="7"/>
      <c r="CO524" s="7"/>
    </row>
    <row r="525" spans="33:93">
      <c r="AG525" s="3"/>
      <c r="AH525" s="4"/>
      <c r="AI525" s="3"/>
      <c r="AJ525" s="5"/>
      <c r="AK525" s="5"/>
      <c r="CD525" s="3"/>
      <c r="CE525" s="3"/>
      <c r="CN525" s="7"/>
      <c r="CO525" s="7"/>
    </row>
    <row r="526" spans="33:93">
      <c r="AG526" s="3"/>
      <c r="AH526" s="4"/>
      <c r="AI526" s="3"/>
      <c r="AJ526" s="5"/>
      <c r="AK526" s="5"/>
      <c r="CD526" s="3"/>
      <c r="CE526" s="3"/>
      <c r="CN526" s="7"/>
      <c r="CO526" s="7"/>
    </row>
    <row r="527" spans="33:93">
      <c r="AG527" s="3"/>
      <c r="AH527" s="4"/>
      <c r="AI527" s="3"/>
      <c r="AJ527" s="5"/>
      <c r="AK527" s="5"/>
      <c r="CD527" s="3"/>
      <c r="CE527" s="3"/>
      <c r="CN527" s="7"/>
      <c r="CO527" s="7"/>
    </row>
    <row r="528" spans="33:93">
      <c r="AG528" s="3"/>
      <c r="AH528" s="4"/>
      <c r="AI528" s="3"/>
      <c r="AJ528" s="5"/>
      <c r="AK528" s="5"/>
      <c r="CD528" s="3"/>
      <c r="CE528" s="3"/>
      <c r="CN528" s="7"/>
      <c r="CO528" s="7"/>
    </row>
    <row r="529" spans="33:93">
      <c r="AG529" s="3"/>
      <c r="AH529" s="4"/>
      <c r="AI529" s="3"/>
      <c r="AJ529" s="5"/>
      <c r="AK529" s="5"/>
      <c r="CD529" s="3"/>
      <c r="CE529" s="3"/>
      <c r="CN529" s="7"/>
      <c r="CO529" s="7"/>
    </row>
    <row r="530" spans="33:93">
      <c r="AG530" s="3"/>
      <c r="AH530" s="4"/>
      <c r="AI530" s="3"/>
      <c r="AJ530" s="5"/>
      <c r="AK530" s="5"/>
      <c r="CD530" s="3"/>
      <c r="CE530" s="3"/>
      <c r="CN530" s="7"/>
      <c r="CO530" s="7"/>
    </row>
    <row r="531" spans="33:93">
      <c r="AG531" s="3"/>
      <c r="AH531" s="4"/>
      <c r="AI531" s="3"/>
      <c r="AJ531" s="5"/>
      <c r="AK531" s="5"/>
      <c r="CD531" s="3"/>
      <c r="CE531" s="3"/>
      <c r="CN531" s="7"/>
      <c r="CO531" s="7"/>
    </row>
    <row r="532" spans="33:93">
      <c r="AG532" s="3"/>
      <c r="AH532" s="4"/>
      <c r="AI532" s="3"/>
      <c r="AJ532" s="5"/>
      <c r="AK532" s="5"/>
      <c r="CD532" s="3"/>
      <c r="CE532" s="3"/>
      <c r="CN532" s="7"/>
      <c r="CO532" s="7"/>
    </row>
    <row r="533" spans="33:93">
      <c r="AG533" s="3"/>
      <c r="AH533" s="4"/>
      <c r="AI533" s="3"/>
      <c r="AJ533" s="5"/>
      <c r="AK533" s="5"/>
      <c r="CD533" s="3"/>
      <c r="CE533" s="3"/>
      <c r="CN533" s="7"/>
      <c r="CO533" s="7"/>
    </row>
    <row r="534" spans="33:93">
      <c r="AG534" s="3"/>
      <c r="AH534" s="4"/>
      <c r="AI534" s="3"/>
      <c r="AJ534" s="5"/>
      <c r="AK534" s="5"/>
      <c r="CD534" s="3"/>
      <c r="CE534" s="3"/>
      <c r="CN534" s="7"/>
      <c r="CO534" s="7"/>
    </row>
    <row r="535" spans="33:93">
      <c r="AG535" s="3"/>
      <c r="AH535" s="4"/>
      <c r="AI535" s="3"/>
      <c r="AJ535" s="5"/>
      <c r="AK535" s="5"/>
      <c r="CD535" s="3"/>
      <c r="CE535" s="3"/>
      <c r="CN535" s="7"/>
      <c r="CO535" s="7"/>
    </row>
    <row r="536" spans="33:93">
      <c r="AG536" s="3"/>
      <c r="AH536" s="4"/>
      <c r="AI536" s="3"/>
      <c r="AJ536" s="5"/>
      <c r="AK536" s="5"/>
      <c r="CD536" s="3"/>
      <c r="CE536" s="3"/>
      <c r="CN536" s="7"/>
      <c r="CO536" s="7"/>
    </row>
    <row r="537" spans="33:93">
      <c r="AG537" s="3"/>
      <c r="AH537" s="4"/>
      <c r="AI537" s="3"/>
      <c r="AJ537" s="5"/>
      <c r="AK537" s="5"/>
      <c r="CD537" s="3"/>
      <c r="CE537" s="3"/>
      <c r="CN537" s="7"/>
      <c r="CO537" s="7"/>
    </row>
    <row r="538" spans="33:93">
      <c r="AG538" s="3"/>
      <c r="AH538" s="4"/>
      <c r="AI538" s="3"/>
      <c r="AJ538" s="5"/>
      <c r="AK538" s="5"/>
      <c r="CD538" s="3"/>
      <c r="CE538" s="3"/>
      <c r="CN538" s="7"/>
      <c r="CO538" s="7"/>
    </row>
    <row r="539" spans="33:93">
      <c r="AG539" s="3"/>
      <c r="AH539" s="4"/>
      <c r="AI539" s="3"/>
      <c r="AJ539" s="5"/>
      <c r="AK539" s="5"/>
      <c r="CD539" s="3"/>
      <c r="CE539" s="3"/>
      <c r="CN539" s="7"/>
      <c r="CO539" s="7"/>
    </row>
    <row r="540" spans="33:93">
      <c r="AG540" s="3"/>
      <c r="AH540" s="4"/>
      <c r="AI540" s="3"/>
      <c r="AJ540" s="5"/>
      <c r="AK540" s="5"/>
      <c r="CD540" s="3"/>
      <c r="CE540" s="3"/>
      <c r="CN540" s="7"/>
      <c r="CO540" s="7"/>
    </row>
    <row r="541" spans="33:93">
      <c r="AG541" s="3"/>
      <c r="AH541" s="4"/>
      <c r="AI541" s="3"/>
      <c r="AJ541" s="5"/>
      <c r="AK541" s="5"/>
      <c r="CD541" s="3"/>
      <c r="CE541" s="3"/>
      <c r="CN541" s="7"/>
      <c r="CO541" s="7"/>
    </row>
    <row r="542" spans="33:93">
      <c r="AG542" s="3"/>
      <c r="AH542" s="4"/>
      <c r="AI542" s="3"/>
      <c r="AJ542" s="5"/>
      <c r="AK542" s="5"/>
      <c r="CD542" s="3"/>
      <c r="CE542" s="3"/>
      <c r="CN542" s="7"/>
      <c r="CO542" s="7"/>
    </row>
    <row r="543" spans="33:93">
      <c r="AG543" s="3"/>
      <c r="AH543" s="4"/>
      <c r="AI543" s="3"/>
      <c r="AJ543" s="5"/>
      <c r="AK543" s="5"/>
      <c r="CD543" s="3"/>
      <c r="CE543" s="3"/>
      <c r="CN543" s="7"/>
      <c r="CO543" s="7"/>
    </row>
    <row r="544" spans="33:93">
      <c r="AG544" s="3"/>
      <c r="AH544" s="4"/>
      <c r="AI544" s="3"/>
      <c r="AJ544" s="5"/>
      <c r="AK544" s="5"/>
      <c r="CD544" s="3"/>
      <c r="CE544" s="3"/>
      <c r="CN544" s="7"/>
      <c r="CO544" s="7"/>
    </row>
    <row r="545" spans="33:93">
      <c r="AG545" s="3"/>
      <c r="AH545" s="4"/>
      <c r="AI545" s="3"/>
      <c r="AJ545" s="5"/>
      <c r="AK545" s="5"/>
      <c r="CD545" s="3"/>
      <c r="CE545" s="3"/>
      <c r="CN545" s="7"/>
      <c r="CO545" s="7"/>
    </row>
    <row r="546" spans="33:93">
      <c r="AG546" s="3"/>
      <c r="AH546" s="4"/>
      <c r="AI546" s="3"/>
      <c r="AJ546" s="5"/>
      <c r="AK546" s="5"/>
      <c r="CD546" s="3"/>
      <c r="CE546" s="3"/>
      <c r="CN546" s="7"/>
      <c r="CO546" s="7"/>
    </row>
    <row r="547" spans="33:93">
      <c r="AG547" s="3"/>
      <c r="AH547" s="4"/>
      <c r="AI547" s="3"/>
      <c r="AJ547" s="5"/>
      <c r="AK547" s="5"/>
      <c r="CD547" s="3"/>
      <c r="CE547" s="3"/>
      <c r="CN547" s="7"/>
      <c r="CO547" s="7"/>
    </row>
    <row r="548" spans="33:93">
      <c r="AG548" s="3"/>
      <c r="AH548" s="4"/>
      <c r="AI548" s="3"/>
      <c r="AJ548" s="5"/>
      <c r="AK548" s="5"/>
      <c r="CD548" s="3"/>
      <c r="CE548" s="3"/>
      <c r="CN548" s="7"/>
      <c r="CO548" s="7"/>
    </row>
    <row r="549" spans="33:93">
      <c r="AG549" s="3"/>
      <c r="AH549" s="4"/>
      <c r="AI549" s="3"/>
      <c r="AJ549" s="5"/>
      <c r="AK549" s="5"/>
      <c r="CD549" s="3"/>
      <c r="CE549" s="3"/>
      <c r="CN549" s="7"/>
      <c r="CO549" s="7"/>
    </row>
    <row r="550" spans="33:93">
      <c r="AG550" s="3"/>
      <c r="AH550" s="4"/>
      <c r="AI550" s="3"/>
      <c r="AJ550" s="5"/>
      <c r="AK550" s="5"/>
      <c r="CD550" s="3"/>
      <c r="CE550" s="3"/>
      <c r="CN550" s="7"/>
      <c r="CO550" s="7"/>
    </row>
    <row r="551" spans="33:93">
      <c r="AG551" s="3"/>
      <c r="AH551" s="4"/>
      <c r="AI551" s="3"/>
      <c r="AJ551" s="5"/>
      <c r="AK551" s="5"/>
      <c r="CD551" s="3"/>
      <c r="CE551" s="3"/>
      <c r="CN551" s="7"/>
      <c r="CO551" s="7"/>
    </row>
    <row r="552" spans="33:93">
      <c r="AG552" s="3"/>
      <c r="AH552" s="4"/>
      <c r="AI552" s="3"/>
      <c r="AJ552" s="5"/>
      <c r="AK552" s="5"/>
      <c r="CD552" s="3"/>
      <c r="CE552" s="3"/>
      <c r="CN552" s="7"/>
      <c r="CO552" s="7"/>
    </row>
    <row r="553" spans="33:93">
      <c r="AG553" s="3"/>
      <c r="AH553" s="4"/>
      <c r="AI553" s="3"/>
      <c r="AJ553" s="5"/>
      <c r="AK553" s="5"/>
      <c r="CD553" s="3"/>
      <c r="CE553" s="3"/>
      <c r="CN553" s="7"/>
      <c r="CO553" s="7"/>
    </row>
    <row r="554" spans="33:93">
      <c r="AG554" s="3"/>
      <c r="AH554" s="4"/>
      <c r="AI554" s="3"/>
      <c r="AJ554" s="5"/>
      <c r="AK554" s="5"/>
      <c r="CD554" s="3"/>
      <c r="CE554" s="3"/>
      <c r="CN554" s="7"/>
      <c r="CO554" s="7"/>
    </row>
    <row r="555" spans="33:93">
      <c r="AG555" s="3"/>
      <c r="AH555" s="4"/>
      <c r="AI555" s="3"/>
      <c r="AJ555" s="5"/>
      <c r="AK555" s="5"/>
      <c r="CD555" s="3"/>
      <c r="CE555" s="3"/>
      <c r="CN555" s="7"/>
      <c r="CO555" s="7"/>
    </row>
    <row r="556" spans="33:93">
      <c r="AG556" s="3"/>
      <c r="AH556" s="4"/>
      <c r="AI556" s="3"/>
      <c r="AJ556" s="5"/>
      <c r="AK556" s="5"/>
      <c r="CD556" s="3"/>
      <c r="CE556" s="3"/>
      <c r="CN556" s="7"/>
      <c r="CO556" s="7"/>
    </row>
    <row r="557" spans="33:93">
      <c r="AG557" s="3"/>
      <c r="AH557" s="4"/>
      <c r="AI557" s="3"/>
      <c r="AJ557" s="5"/>
      <c r="AK557" s="5"/>
      <c r="CD557" s="3"/>
      <c r="CE557" s="3"/>
      <c r="CN557" s="7"/>
      <c r="CO557" s="7"/>
    </row>
    <row r="558" spans="33:93">
      <c r="AG558" s="3"/>
      <c r="AH558" s="4"/>
      <c r="AI558" s="3"/>
      <c r="AJ558" s="5"/>
      <c r="AK558" s="5"/>
      <c r="CD558" s="3"/>
      <c r="CE558" s="3"/>
      <c r="CN558" s="7"/>
      <c r="CO558" s="7"/>
    </row>
    <row r="559" spans="33:93">
      <c r="AG559" s="3"/>
      <c r="AH559" s="4"/>
      <c r="AI559" s="3"/>
      <c r="AJ559" s="5"/>
      <c r="AK559" s="5"/>
      <c r="CD559" s="3"/>
      <c r="CE559" s="3"/>
      <c r="CN559" s="7"/>
      <c r="CO559" s="7"/>
    </row>
    <row r="560" spans="33:93">
      <c r="AG560" s="3"/>
      <c r="AH560" s="4"/>
      <c r="AI560" s="3"/>
      <c r="AJ560" s="5"/>
      <c r="AK560" s="5"/>
      <c r="CD560" s="3"/>
      <c r="CE560" s="3"/>
      <c r="CN560" s="7"/>
      <c r="CO560" s="7"/>
    </row>
    <row r="561" spans="33:93">
      <c r="AG561" s="3"/>
      <c r="AH561" s="4"/>
      <c r="AI561" s="3"/>
      <c r="AJ561" s="5"/>
      <c r="AK561" s="5"/>
      <c r="CD561" s="3"/>
      <c r="CE561" s="3"/>
      <c r="CN561" s="7"/>
      <c r="CO561" s="7"/>
    </row>
    <row r="562" spans="33:93">
      <c r="AG562" s="3"/>
      <c r="AH562" s="4"/>
      <c r="AI562" s="3"/>
      <c r="AJ562" s="5"/>
      <c r="AK562" s="5"/>
      <c r="CD562" s="3"/>
      <c r="CE562" s="3"/>
      <c r="CN562" s="7"/>
      <c r="CO562" s="7"/>
    </row>
    <row r="563" spans="33:93">
      <c r="AG563" s="3"/>
      <c r="AH563" s="4"/>
      <c r="AI563" s="3"/>
      <c r="AJ563" s="5"/>
      <c r="AK563" s="5"/>
      <c r="CD563" s="3"/>
      <c r="CE563" s="3"/>
      <c r="CN563" s="7"/>
      <c r="CO563" s="7"/>
    </row>
    <row r="564" spans="33:93">
      <c r="AG564" s="3"/>
      <c r="AH564" s="4"/>
      <c r="AI564" s="3"/>
      <c r="AJ564" s="5"/>
      <c r="AK564" s="5"/>
      <c r="CD564" s="3"/>
      <c r="CE564" s="3"/>
      <c r="CN564" s="7"/>
      <c r="CO564" s="7"/>
    </row>
    <row r="565" spans="33:93">
      <c r="AG565" s="3"/>
      <c r="AH565" s="4"/>
      <c r="AI565" s="3"/>
      <c r="AJ565" s="5"/>
      <c r="AK565" s="5"/>
      <c r="CD565" s="3"/>
      <c r="CE565" s="3"/>
      <c r="CN565" s="7"/>
      <c r="CO565" s="7"/>
    </row>
    <row r="566" spans="33:93">
      <c r="AG566" s="3"/>
      <c r="AH566" s="4"/>
      <c r="AI566" s="3"/>
      <c r="AJ566" s="5"/>
      <c r="AK566" s="5"/>
      <c r="CD566" s="3"/>
      <c r="CE566" s="3"/>
      <c r="CN566" s="7"/>
      <c r="CO566" s="7"/>
    </row>
    <row r="567" spans="33:93">
      <c r="AG567" s="3"/>
      <c r="AH567" s="4"/>
      <c r="AI567" s="3"/>
      <c r="AJ567" s="5"/>
      <c r="AK567" s="5"/>
      <c r="CD567" s="3"/>
      <c r="CE567" s="3"/>
      <c r="CN567" s="7"/>
      <c r="CO567" s="7"/>
    </row>
    <row r="568" spans="33:93">
      <c r="AG568" s="3"/>
      <c r="AH568" s="4"/>
      <c r="AI568" s="3"/>
      <c r="AJ568" s="5"/>
      <c r="AK568" s="5"/>
      <c r="CD568" s="3"/>
      <c r="CE568" s="3"/>
      <c r="CN568" s="7"/>
      <c r="CO568" s="7"/>
    </row>
    <row r="569" spans="33:93">
      <c r="AG569" s="3"/>
      <c r="AH569" s="4"/>
      <c r="AI569" s="3"/>
      <c r="AJ569" s="5"/>
      <c r="AK569" s="5"/>
      <c r="CD569" s="3"/>
      <c r="CE569" s="3"/>
      <c r="CN569" s="7"/>
      <c r="CO569" s="7"/>
    </row>
    <row r="570" spans="33:93">
      <c r="AG570" s="3"/>
      <c r="AH570" s="4"/>
      <c r="AI570" s="3"/>
      <c r="AJ570" s="5"/>
      <c r="AK570" s="5"/>
      <c r="CD570" s="3"/>
      <c r="CE570" s="3"/>
      <c r="CN570" s="7"/>
      <c r="CO570" s="7"/>
    </row>
    <row r="571" spans="33:93">
      <c r="AG571" s="3"/>
      <c r="AH571" s="4"/>
      <c r="AI571" s="3"/>
      <c r="AJ571" s="5"/>
      <c r="AK571" s="5"/>
      <c r="CD571" s="3"/>
      <c r="CE571" s="3"/>
      <c r="CN571" s="7"/>
      <c r="CO571" s="7"/>
    </row>
    <row r="572" spans="33:93">
      <c r="AG572" s="3"/>
      <c r="AH572" s="4"/>
      <c r="AI572" s="3"/>
      <c r="AJ572" s="5"/>
      <c r="AK572" s="5"/>
      <c r="CD572" s="3"/>
      <c r="CE572" s="3"/>
      <c r="CN572" s="7"/>
      <c r="CO572" s="7"/>
    </row>
    <row r="573" spans="33:93">
      <c r="AG573" s="3"/>
      <c r="AH573" s="4"/>
      <c r="AI573" s="3"/>
      <c r="AJ573" s="5"/>
      <c r="AK573" s="5"/>
      <c r="CD573" s="3"/>
      <c r="CE573" s="3"/>
      <c r="CN573" s="7"/>
      <c r="CO573" s="7"/>
    </row>
    <row r="574" spans="33:93">
      <c r="AG574" s="3"/>
      <c r="AH574" s="4"/>
      <c r="AI574" s="3"/>
      <c r="AJ574" s="5"/>
      <c r="AK574" s="5"/>
      <c r="CD574" s="3"/>
      <c r="CE574" s="3"/>
      <c r="CN574" s="7"/>
      <c r="CO574" s="7"/>
    </row>
    <row r="575" spans="33:93">
      <c r="AG575" s="3"/>
      <c r="AH575" s="4"/>
      <c r="AI575" s="3"/>
      <c r="AJ575" s="5"/>
      <c r="AK575" s="5"/>
      <c r="CD575" s="3"/>
      <c r="CE575" s="3"/>
      <c r="CN575" s="7"/>
      <c r="CO575" s="7"/>
    </row>
    <row r="576" spans="33:93">
      <c r="AG576" s="3"/>
      <c r="AH576" s="4"/>
      <c r="AI576" s="3"/>
      <c r="AJ576" s="5"/>
      <c r="AK576" s="5"/>
      <c r="CD576" s="3"/>
      <c r="CE576" s="3"/>
      <c r="CN576" s="7"/>
      <c r="CO576" s="7"/>
    </row>
    <row r="577" spans="33:93">
      <c r="AG577" s="3"/>
      <c r="AH577" s="4"/>
      <c r="AI577" s="3"/>
      <c r="AJ577" s="5"/>
      <c r="AK577" s="5"/>
      <c r="CD577" s="3"/>
      <c r="CE577" s="3"/>
      <c r="CN577" s="7"/>
      <c r="CO577" s="7"/>
    </row>
    <row r="578" spans="33:93">
      <c r="AG578" s="3"/>
      <c r="AH578" s="4"/>
      <c r="AI578" s="3"/>
      <c r="AJ578" s="5"/>
      <c r="AK578" s="5"/>
      <c r="CD578" s="3"/>
      <c r="CE578" s="3"/>
      <c r="CN578" s="7"/>
      <c r="CO578" s="7"/>
    </row>
    <row r="579" spans="33:93">
      <c r="AG579" s="3"/>
      <c r="AH579" s="4"/>
      <c r="AI579" s="3"/>
      <c r="AJ579" s="5"/>
      <c r="AK579" s="5"/>
      <c r="CD579" s="3"/>
      <c r="CE579" s="3"/>
      <c r="CN579" s="7"/>
      <c r="CO579" s="7"/>
    </row>
    <row r="580" spans="33:93">
      <c r="AG580" s="3"/>
      <c r="AH580" s="4"/>
      <c r="AI580" s="3"/>
      <c r="AJ580" s="5"/>
      <c r="AK580" s="5"/>
      <c r="CD580" s="3"/>
      <c r="CE580" s="3"/>
      <c r="CN580" s="7"/>
      <c r="CO580" s="7"/>
    </row>
    <row r="581" spans="33:93">
      <c r="AG581" s="3"/>
      <c r="AH581" s="4"/>
      <c r="AI581" s="3"/>
      <c r="AJ581" s="5"/>
      <c r="AK581" s="5"/>
      <c r="CD581" s="3"/>
      <c r="CE581" s="3"/>
      <c r="CN581" s="7"/>
      <c r="CO581" s="7"/>
    </row>
    <row r="582" spans="33:93">
      <c r="AG582" s="3"/>
      <c r="AH582" s="4"/>
      <c r="AI582" s="3"/>
      <c r="AJ582" s="5"/>
      <c r="AK582" s="5"/>
      <c r="CD582" s="3"/>
      <c r="CE582" s="3"/>
      <c r="CN582" s="7"/>
      <c r="CO582" s="7"/>
    </row>
    <row r="583" spans="33:93">
      <c r="AG583" s="3"/>
      <c r="AH583" s="4"/>
      <c r="AI583" s="3"/>
      <c r="AJ583" s="5"/>
      <c r="AK583" s="5"/>
      <c r="CD583" s="3"/>
      <c r="CE583" s="3"/>
      <c r="CN583" s="7"/>
      <c r="CO583" s="7"/>
    </row>
    <row r="584" spans="33:93">
      <c r="AG584" s="3"/>
      <c r="AH584" s="4"/>
      <c r="AI584" s="3"/>
      <c r="AJ584" s="5"/>
      <c r="AK584" s="5"/>
      <c r="CD584" s="3"/>
      <c r="CE584" s="3"/>
      <c r="CN584" s="7"/>
      <c r="CO584" s="7"/>
    </row>
    <row r="585" spans="33:93">
      <c r="AG585" s="3"/>
      <c r="AH585" s="4"/>
      <c r="AI585" s="3"/>
      <c r="AJ585" s="5"/>
      <c r="AK585" s="5"/>
      <c r="CD585" s="3"/>
      <c r="CE585" s="3"/>
      <c r="CN585" s="7"/>
      <c r="CO585" s="7"/>
    </row>
    <row r="586" spans="33:93">
      <c r="AG586" s="3"/>
      <c r="AH586" s="4"/>
      <c r="AI586" s="3"/>
      <c r="AJ586" s="5"/>
      <c r="AK586" s="5"/>
      <c r="CD586" s="3"/>
      <c r="CE586" s="3"/>
      <c r="CN586" s="7"/>
      <c r="CO586" s="7"/>
    </row>
    <row r="587" spans="33:93">
      <c r="AG587" s="3"/>
      <c r="AH587" s="4"/>
      <c r="AI587" s="3"/>
      <c r="AJ587" s="5"/>
      <c r="AK587" s="5"/>
      <c r="CD587" s="3"/>
      <c r="CE587" s="3"/>
      <c r="CN587" s="7"/>
      <c r="CO587" s="7"/>
    </row>
    <row r="588" spans="33:93">
      <c r="AG588" s="3"/>
      <c r="AH588" s="4"/>
      <c r="AI588" s="3"/>
      <c r="AJ588" s="5"/>
      <c r="AK588" s="5"/>
      <c r="CD588" s="3"/>
      <c r="CE588" s="3"/>
      <c r="CN588" s="7"/>
      <c r="CO588" s="7"/>
    </row>
    <row r="589" spans="33:93">
      <c r="AG589" s="3"/>
      <c r="AH589" s="4"/>
      <c r="AI589" s="3"/>
      <c r="AJ589" s="5"/>
      <c r="AK589" s="5"/>
      <c r="CD589" s="3"/>
      <c r="CE589" s="3"/>
      <c r="CN589" s="7"/>
      <c r="CO589" s="7"/>
    </row>
    <row r="590" spans="33:93">
      <c r="AG590" s="3"/>
      <c r="AH590" s="4"/>
      <c r="AI590" s="3"/>
      <c r="AJ590" s="5"/>
      <c r="AK590" s="5"/>
      <c r="CD590" s="3"/>
      <c r="CE590" s="3"/>
      <c r="CN590" s="7"/>
      <c r="CO590" s="7"/>
    </row>
    <row r="591" spans="33:93">
      <c r="AG591" s="3"/>
      <c r="AH591" s="4"/>
      <c r="AI591" s="3"/>
      <c r="AJ591" s="5"/>
      <c r="AK591" s="5"/>
      <c r="CD591" s="3"/>
      <c r="CE591" s="3"/>
      <c r="CN591" s="7"/>
      <c r="CO591" s="7"/>
    </row>
    <row r="592" spans="33:93">
      <c r="AG592" s="3"/>
      <c r="AH592" s="4"/>
      <c r="AI592" s="3"/>
      <c r="AJ592" s="5"/>
      <c r="AK592" s="5"/>
      <c r="CD592" s="3"/>
      <c r="CE592" s="3"/>
      <c r="CN592" s="7"/>
      <c r="CO592" s="7"/>
    </row>
    <row r="593" spans="33:93">
      <c r="AG593" s="3"/>
      <c r="AH593" s="4"/>
      <c r="AI593" s="3"/>
      <c r="AJ593" s="5"/>
      <c r="AK593" s="5"/>
      <c r="CD593" s="3"/>
      <c r="CE593" s="3"/>
      <c r="CN593" s="7"/>
      <c r="CO593" s="7"/>
    </row>
    <row r="594" spans="33:93">
      <c r="AG594" s="3"/>
      <c r="AH594" s="4"/>
      <c r="AI594" s="3"/>
      <c r="AJ594" s="5"/>
      <c r="AK594" s="5"/>
      <c r="CD594" s="3"/>
      <c r="CE594" s="3"/>
      <c r="CN594" s="7"/>
      <c r="CO594" s="7"/>
    </row>
    <row r="595" spans="33:93">
      <c r="AG595" s="3"/>
      <c r="AH595" s="4"/>
      <c r="AI595" s="3"/>
      <c r="AJ595" s="5"/>
      <c r="AK595" s="5"/>
      <c r="CD595" s="3"/>
      <c r="CE595" s="3"/>
      <c r="CN595" s="7"/>
      <c r="CO595" s="7"/>
    </row>
    <row r="596" spans="33:93">
      <c r="AG596" s="3"/>
      <c r="AH596" s="4"/>
      <c r="AI596" s="3"/>
      <c r="AJ596" s="5"/>
      <c r="AK596" s="5"/>
      <c r="CD596" s="3"/>
      <c r="CE596" s="3"/>
      <c r="CN596" s="7"/>
      <c r="CO596" s="7"/>
    </row>
    <row r="597" spans="33:93">
      <c r="AG597" s="3"/>
      <c r="AH597" s="4"/>
      <c r="AI597" s="3"/>
      <c r="AJ597" s="5"/>
      <c r="AK597" s="5"/>
      <c r="CD597" s="3"/>
      <c r="CE597" s="3"/>
      <c r="CN597" s="7"/>
      <c r="CO597" s="7"/>
    </row>
    <row r="598" spans="33:93">
      <c r="AG598" s="3"/>
      <c r="AH598" s="4"/>
      <c r="AI598" s="3"/>
      <c r="AJ598" s="5"/>
      <c r="AK598" s="5"/>
      <c r="CD598" s="3"/>
      <c r="CE598" s="3"/>
      <c r="CN598" s="7"/>
      <c r="CO598" s="7"/>
    </row>
    <row r="599" spans="33:93">
      <c r="AG599" s="3"/>
      <c r="AH599" s="4"/>
      <c r="AI599" s="3"/>
      <c r="AJ599" s="5"/>
      <c r="AK599" s="5"/>
      <c r="CD599" s="3"/>
      <c r="CE599" s="3"/>
      <c r="CN599" s="7"/>
      <c r="CO599" s="7"/>
    </row>
    <row r="600" spans="33:93">
      <c r="AG600" s="3"/>
      <c r="AH600" s="4"/>
      <c r="AI600" s="3"/>
      <c r="AJ600" s="5"/>
      <c r="AK600" s="5"/>
      <c r="CD600" s="3"/>
      <c r="CE600" s="3"/>
      <c r="CN600" s="7"/>
      <c r="CO600" s="7"/>
    </row>
    <row r="601" spans="33:93">
      <c r="AG601" s="3"/>
      <c r="AH601" s="4"/>
      <c r="AI601" s="3"/>
      <c r="AJ601" s="5"/>
      <c r="AK601" s="5"/>
      <c r="CD601" s="3"/>
      <c r="CE601" s="3"/>
      <c r="CN601" s="7"/>
      <c r="CO601" s="7"/>
    </row>
    <row r="602" spans="33:93">
      <c r="AG602" s="3"/>
      <c r="AH602" s="4"/>
      <c r="AI602" s="3"/>
      <c r="AJ602" s="5"/>
      <c r="AK602" s="5"/>
      <c r="CD602" s="3"/>
      <c r="CE602" s="3"/>
      <c r="CN602" s="7"/>
      <c r="CO602" s="7"/>
    </row>
    <row r="603" spans="33:93">
      <c r="AG603" s="3"/>
      <c r="AH603" s="4"/>
      <c r="AI603" s="3"/>
      <c r="AJ603" s="5"/>
      <c r="AK603" s="5"/>
      <c r="CD603" s="3"/>
      <c r="CE603" s="3"/>
      <c r="CN603" s="7"/>
      <c r="CO603" s="7"/>
    </row>
    <row r="604" spans="33:93">
      <c r="AG604" s="3"/>
      <c r="AH604" s="4"/>
      <c r="AI604" s="3"/>
      <c r="AJ604" s="5"/>
      <c r="AK604" s="5"/>
      <c r="CD604" s="3"/>
      <c r="CE604" s="3"/>
      <c r="CN604" s="7"/>
      <c r="CO604" s="7"/>
    </row>
    <row r="605" spans="33:93">
      <c r="AG605" s="3"/>
      <c r="AH605" s="4"/>
      <c r="AI605" s="3"/>
      <c r="AJ605" s="5"/>
      <c r="AK605" s="5"/>
      <c r="CD605" s="3"/>
      <c r="CE605" s="3"/>
      <c r="CN605" s="7"/>
      <c r="CO605" s="7"/>
    </row>
    <row r="606" spans="33:93">
      <c r="AG606" s="3"/>
      <c r="AH606" s="4"/>
      <c r="AI606" s="3"/>
      <c r="AJ606" s="5"/>
      <c r="AK606" s="5"/>
      <c r="CD606" s="3"/>
      <c r="CE606" s="3"/>
      <c r="CN606" s="7"/>
      <c r="CO606" s="7"/>
    </row>
    <row r="607" spans="33:93">
      <c r="AG607" s="3"/>
      <c r="AH607" s="4"/>
      <c r="AI607" s="3"/>
      <c r="AJ607" s="5"/>
      <c r="AK607" s="5"/>
      <c r="CD607" s="3"/>
      <c r="CE607" s="3"/>
      <c r="CN607" s="7"/>
      <c r="CO607" s="7"/>
    </row>
    <row r="608" spans="33:93">
      <c r="AG608" s="3"/>
      <c r="AH608" s="4"/>
      <c r="AI608" s="3"/>
      <c r="AJ608" s="5"/>
      <c r="AK608" s="5"/>
      <c r="CD608" s="3"/>
      <c r="CE608" s="3"/>
      <c r="CN608" s="7"/>
      <c r="CO608" s="7"/>
    </row>
    <row r="609" spans="33:93">
      <c r="AG609" s="3"/>
      <c r="AH609" s="4"/>
      <c r="AI609" s="3"/>
      <c r="AJ609" s="5"/>
      <c r="AK609" s="5"/>
      <c r="CD609" s="3"/>
      <c r="CE609" s="3"/>
      <c r="CN609" s="7"/>
      <c r="CO609" s="7"/>
    </row>
    <row r="610" spans="33:93">
      <c r="AG610" s="3"/>
      <c r="AH610" s="4"/>
      <c r="AI610" s="3"/>
      <c r="AJ610" s="5"/>
      <c r="AK610" s="5"/>
      <c r="CD610" s="3"/>
      <c r="CE610" s="3"/>
      <c r="CN610" s="7"/>
      <c r="CO610" s="7"/>
    </row>
    <row r="611" spans="33:93">
      <c r="AG611" s="3"/>
      <c r="AH611" s="4"/>
      <c r="AI611" s="3"/>
      <c r="AJ611" s="5"/>
      <c r="AK611" s="5"/>
      <c r="CD611" s="3"/>
      <c r="CE611" s="3"/>
      <c r="CN611" s="7"/>
      <c r="CO611" s="7"/>
    </row>
    <row r="612" spans="33:93">
      <c r="AG612" s="3"/>
      <c r="AH612" s="4"/>
      <c r="AI612" s="3"/>
      <c r="AJ612" s="5"/>
      <c r="AK612" s="5"/>
      <c r="CD612" s="3"/>
      <c r="CE612" s="3"/>
      <c r="CN612" s="7"/>
      <c r="CO612" s="7"/>
    </row>
    <row r="613" spans="33:93">
      <c r="AG613" s="3"/>
      <c r="AH613" s="4"/>
      <c r="AI613" s="3"/>
      <c r="AJ613" s="5"/>
      <c r="AK613" s="5"/>
      <c r="CD613" s="3"/>
      <c r="CE613" s="3"/>
      <c r="CN613" s="7"/>
      <c r="CO613" s="7"/>
    </row>
    <row r="614" spans="33:93">
      <c r="AG614" s="3"/>
      <c r="AH614" s="4"/>
      <c r="AI614" s="3"/>
      <c r="AJ614" s="5"/>
      <c r="AK614" s="5"/>
      <c r="CD614" s="3"/>
      <c r="CE614" s="3"/>
      <c r="CN614" s="7"/>
      <c r="CO614" s="7"/>
    </row>
    <row r="615" spans="33:93">
      <c r="AG615" s="3"/>
      <c r="AH615" s="4"/>
      <c r="AI615" s="3"/>
      <c r="AJ615" s="5"/>
      <c r="AK615" s="5"/>
      <c r="CD615" s="3"/>
      <c r="CE615" s="3"/>
      <c r="CN615" s="7"/>
      <c r="CO615" s="7"/>
    </row>
    <row r="616" spans="33:93">
      <c r="AG616" s="3"/>
      <c r="AH616" s="4"/>
      <c r="AI616" s="3"/>
      <c r="AJ616" s="5"/>
      <c r="AK616" s="5"/>
      <c r="CD616" s="3"/>
      <c r="CE616" s="3"/>
      <c r="CN616" s="7"/>
      <c r="CO616" s="7"/>
    </row>
    <row r="617" spans="33:93">
      <c r="AG617" s="3"/>
      <c r="AH617" s="4"/>
      <c r="AI617" s="3"/>
      <c r="AJ617" s="5"/>
      <c r="AK617" s="5"/>
      <c r="CD617" s="3"/>
      <c r="CE617" s="3"/>
      <c r="CN617" s="7"/>
      <c r="CO617" s="7"/>
    </row>
    <row r="618" spans="33:93">
      <c r="AG618" s="3"/>
      <c r="AH618" s="4"/>
      <c r="AI618" s="3"/>
      <c r="AJ618" s="5"/>
      <c r="AK618" s="5"/>
      <c r="CD618" s="3"/>
      <c r="CE618" s="3"/>
      <c r="CN618" s="7"/>
      <c r="CO618" s="7"/>
    </row>
    <row r="619" spans="33:93">
      <c r="AG619" s="3"/>
      <c r="AH619" s="4"/>
      <c r="AI619" s="3"/>
      <c r="AJ619" s="5"/>
      <c r="AK619" s="5"/>
      <c r="CD619" s="3"/>
      <c r="CE619" s="3"/>
      <c r="CN619" s="7"/>
      <c r="CO619" s="7"/>
    </row>
    <row r="620" spans="33:93">
      <c r="AG620" s="3"/>
      <c r="AH620" s="4"/>
      <c r="AI620" s="3"/>
      <c r="AJ620" s="5"/>
      <c r="AK620" s="5"/>
      <c r="CD620" s="3"/>
      <c r="CE620" s="3"/>
      <c r="CN620" s="7"/>
      <c r="CO620" s="7"/>
    </row>
    <row r="621" spans="33:93">
      <c r="AG621" s="3"/>
      <c r="AH621" s="4"/>
      <c r="AI621" s="3"/>
      <c r="AJ621" s="5"/>
      <c r="AK621" s="5"/>
      <c r="CD621" s="3"/>
      <c r="CE621" s="3"/>
      <c r="CN621" s="7"/>
      <c r="CO621" s="7"/>
    </row>
    <row r="622" spans="33:93">
      <c r="AG622" s="3"/>
      <c r="AH622" s="4"/>
      <c r="AI622" s="3"/>
      <c r="AJ622" s="5"/>
      <c r="AK622" s="5"/>
      <c r="CD622" s="3"/>
      <c r="CE622" s="3"/>
      <c r="CN622" s="7"/>
      <c r="CO622" s="7"/>
    </row>
    <row r="623" spans="33:93">
      <c r="AG623" s="3"/>
      <c r="AH623" s="4"/>
      <c r="AI623" s="3"/>
      <c r="AJ623" s="5"/>
      <c r="AK623" s="5"/>
      <c r="CD623" s="3"/>
      <c r="CE623" s="3"/>
      <c r="CN623" s="7"/>
      <c r="CO623" s="7"/>
    </row>
    <row r="624" spans="33:93">
      <c r="AG624" s="3"/>
      <c r="AH624" s="4"/>
      <c r="AI624" s="3"/>
      <c r="AJ624" s="5"/>
      <c r="AK624" s="5"/>
      <c r="CD624" s="3"/>
      <c r="CE624" s="3"/>
      <c r="CN624" s="7"/>
      <c r="CO624" s="7"/>
    </row>
    <row r="625" spans="33:93">
      <c r="AG625" s="3"/>
      <c r="AH625" s="4"/>
      <c r="AI625" s="3"/>
      <c r="AJ625" s="5"/>
      <c r="AK625" s="5"/>
      <c r="CD625" s="3"/>
      <c r="CE625" s="3"/>
      <c r="CN625" s="7"/>
      <c r="CO625" s="7"/>
    </row>
    <row r="626" spans="33:93">
      <c r="AG626" s="3"/>
      <c r="AH626" s="4"/>
      <c r="AI626" s="3"/>
      <c r="AJ626" s="5"/>
      <c r="AK626" s="5"/>
      <c r="CD626" s="3"/>
      <c r="CE626" s="3"/>
      <c r="CN626" s="7"/>
      <c r="CO626" s="7"/>
    </row>
    <row r="627" spans="33:93">
      <c r="AG627" s="3"/>
      <c r="AH627" s="4"/>
      <c r="AI627" s="3"/>
      <c r="AJ627" s="5"/>
      <c r="AK627" s="5"/>
      <c r="CD627" s="3"/>
      <c r="CE627" s="3"/>
      <c r="CN627" s="7"/>
      <c r="CO627" s="7"/>
    </row>
    <row r="628" spans="33:93">
      <c r="AG628" s="3"/>
      <c r="AH628" s="4"/>
      <c r="AI628" s="3"/>
      <c r="AJ628" s="5"/>
      <c r="AK628" s="5"/>
      <c r="CD628" s="3"/>
      <c r="CE628" s="3"/>
      <c r="CN628" s="7"/>
      <c r="CO628" s="7"/>
    </row>
    <row r="629" spans="33:93">
      <c r="AG629" s="3"/>
      <c r="AH629" s="4"/>
      <c r="AI629" s="3"/>
      <c r="AJ629" s="5"/>
      <c r="AK629" s="5"/>
      <c r="CD629" s="3"/>
      <c r="CE629" s="3"/>
      <c r="CN629" s="7"/>
      <c r="CO629" s="7"/>
    </row>
    <row r="630" spans="33:93">
      <c r="AG630" s="3"/>
      <c r="AH630" s="4"/>
      <c r="AI630" s="3"/>
      <c r="AJ630" s="5"/>
      <c r="AK630" s="5"/>
      <c r="CD630" s="3"/>
      <c r="CE630" s="3"/>
      <c r="CN630" s="7"/>
      <c r="CO630" s="7"/>
    </row>
    <row r="631" spans="33:93">
      <c r="AG631" s="3"/>
      <c r="AH631" s="4"/>
      <c r="AI631" s="3"/>
      <c r="AJ631" s="5"/>
      <c r="AK631" s="5"/>
      <c r="CD631" s="3"/>
      <c r="CE631" s="3"/>
      <c r="CN631" s="7"/>
      <c r="CO631" s="7"/>
    </row>
    <row r="632" spans="33:93">
      <c r="AG632" s="3"/>
      <c r="AH632" s="4"/>
      <c r="AI632" s="3"/>
      <c r="AJ632" s="5"/>
      <c r="AK632" s="5"/>
      <c r="CD632" s="3"/>
      <c r="CE632" s="3"/>
      <c r="CN632" s="7"/>
      <c r="CO632" s="7"/>
    </row>
    <row r="633" spans="33:93">
      <c r="AG633" s="3"/>
      <c r="AH633" s="4"/>
      <c r="AI633" s="3"/>
      <c r="AJ633" s="5"/>
      <c r="AK633" s="5"/>
      <c r="CD633" s="3"/>
      <c r="CE633" s="3"/>
      <c r="CN633" s="7"/>
      <c r="CO633" s="7"/>
    </row>
    <row r="634" spans="33:93">
      <c r="AG634" s="3"/>
      <c r="AH634" s="4"/>
      <c r="AI634" s="3"/>
      <c r="AJ634" s="5"/>
      <c r="AK634" s="5"/>
      <c r="CD634" s="3"/>
      <c r="CE634" s="3"/>
      <c r="CN634" s="7"/>
      <c r="CO634" s="7"/>
    </row>
    <row r="635" spans="33:93">
      <c r="AG635" s="3"/>
      <c r="AH635" s="4"/>
      <c r="AI635" s="3"/>
      <c r="AJ635" s="5"/>
      <c r="AK635" s="5"/>
      <c r="CD635" s="3"/>
      <c r="CE635" s="3"/>
      <c r="CN635" s="7"/>
      <c r="CO635" s="7"/>
    </row>
    <row r="636" spans="33:93">
      <c r="AG636" s="3"/>
      <c r="AH636" s="4"/>
      <c r="AI636" s="3"/>
      <c r="AJ636" s="5"/>
      <c r="AK636" s="5"/>
      <c r="CD636" s="3"/>
      <c r="CE636" s="3"/>
      <c r="CN636" s="7"/>
      <c r="CO636" s="7"/>
    </row>
    <row r="637" spans="33:93">
      <c r="AG637" s="3"/>
      <c r="AH637" s="4"/>
      <c r="AI637" s="3"/>
      <c r="AJ637" s="5"/>
      <c r="AK637" s="5"/>
      <c r="CD637" s="3"/>
      <c r="CE637" s="3"/>
      <c r="CN637" s="7"/>
      <c r="CO637" s="7"/>
    </row>
    <row r="638" spans="33:93">
      <c r="AG638" s="3"/>
      <c r="AH638" s="4"/>
      <c r="AI638" s="3"/>
      <c r="AJ638" s="5"/>
      <c r="AK638" s="5"/>
      <c r="CD638" s="3"/>
      <c r="CE638" s="3"/>
      <c r="CN638" s="7"/>
      <c r="CO638" s="7"/>
    </row>
    <row r="639" spans="33:93">
      <c r="AG639" s="3"/>
      <c r="AH639" s="4"/>
      <c r="AI639" s="3"/>
      <c r="AJ639" s="5"/>
      <c r="AK639" s="5"/>
      <c r="CD639" s="3"/>
      <c r="CE639" s="3"/>
      <c r="CN639" s="7"/>
      <c r="CO639" s="7"/>
    </row>
    <row r="640" spans="33:93">
      <c r="AG640" s="3"/>
      <c r="AH640" s="4"/>
      <c r="AI640" s="3"/>
      <c r="AJ640" s="5"/>
      <c r="AK640" s="5"/>
      <c r="CD640" s="3"/>
      <c r="CE640" s="3"/>
      <c r="CN640" s="7"/>
      <c r="CO640" s="7"/>
    </row>
    <row r="641" spans="33:93">
      <c r="AG641" s="3"/>
      <c r="AH641" s="4"/>
      <c r="AI641" s="3"/>
      <c r="AJ641" s="5"/>
      <c r="AK641" s="5"/>
      <c r="CD641" s="3"/>
      <c r="CE641" s="3"/>
      <c r="CN641" s="7"/>
      <c r="CO641" s="7"/>
    </row>
    <row r="642" spans="33:93">
      <c r="AG642" s="3"/>
      <c r="AH642" s="4"/>
      <c r="AI642" s="3"/>
      <c r="AJ642" s="5"/>
      <c r="AK642" s="5"/>
      <c r="CD642" s="3"/>
      <c r="CE642" s="3"/>
      <c r="CN642" s="7"/>
      <c r="CO642" s="7"/>
    </row>
    <row r="643" spans="33:93">
      <c r="AG643" s="3"/>
      <c r="AH643" s="4"/>
      <c r="AI643" s="3"/>
      <c r="AJ643" s="5"/>
      <c r="AK643" s="5"/>
      <c r="CD643" s="3"/>
      <c r="CE643" s="3"/>
      <c r="CN643" s="7"/>
      <c r="CO643" s="7"/>
    </row>
    <row r="644" spans="33:93">
      <c r="AG644" s="3"/>
      <c r="AH644" s="4"/>
      <c r="AI644" s="3"/>
      <c r="AJ644" s="5"/>
      <c r="AK644" s="5"/>
      <c r="CD644" s="3"/>
      <c r="CE644" s="3"/>
      <c r="CN644" s="7"/>
      <c r="CO644" s="7"/>
    </row>
    <row r="645" spans="33:93">
      <c r="AG645" s="3"/>
      <c r="AH645" s="4"/>
      <c r="AI645" s="3"/>
      <c r="AJ645" s="5"/>
      <c r="AK645" s="5"/>
      <c r="CD645" s="3"/>
      <c r="CE645" s="3"/>
      <c r="CN645" s="7"/>
      <c r="CO645" s="7"/>
    </row>
    <row r="646" spans="33:93">
      <c r="AG646" s="3"/>
      <c r="AH646" s="4"/>
      <c r="AI646" s="3"/>
      <c r="AJ646" s="5"/>
      <c r="AK646" s="5"/>
      <c r="CD646" s="3"/>
      <c r="CE646" s="3"/>
      <c r="CN646" s="7"/>
      <c r="CO646" s="7"/>
    </row>
    <row r="647" spans="33:93">
      <c r="AG647" s="3"/>
      <c r="AH647" s="4"/>
      <c r="AI647" s="3"/>
      <c r="AJ647" s="5"/>
      <c r="AK647" s="5"/>
      <c r="CD647" s="3"/>
      <c r="CE647" s="3"/>
      <c r="CN647" s="7"/>
      <c r="CO647" s="7"/>
    </row>
    <row r="648" spans="33:93">
      <c r="AG648" s="3"/>
      <c r="AH648" s="4"/>
      <c r="AI648" s="3"/>
      <c r="AJ648" s="5"/>
      <c r="AK648" s="5"/>
      <c r="CD648" s="3"/>
      <c r="CE648" s="3"/>
      <c r="CN648" s="7"/>
      <c r="CO648" s="7"/>
    </row>
    <row r="649" spans="33:93">
      <c r="AG649" s="3"/>
      <c r="AH649" s="4"/>
      <c r="AI649" s="3"/>
      <c r="AJ649" s="5"/>
      <c r="AK649" s="5"/>
      <c r="CD649" s="3"/>
      <c r="CE649" s="3"/>
      <c r="CN649" s="7"/>
      <c r="CO649" s="7"/>
    </row>
    <row r="650" spans="33:93">
      <c r="AG650" s="3"/>
      <c r="AH650" s="4"/>
      <c r="AI650" s="3"/>
      <c r="AJ650" s="5"/>
      <c r="AK650" s="5"/>
      <c r="CD650" s="3"/>
      <c r="CE650" s="3"/>
      <c r="CN650" s="7"/>
      <c r="CO650" s="7"/>
    </row>
    <row r="651" spans="33:93">
      <c r="AG651" s="3"/>
      <c r="AH651" s="4"/>
      <c r="AI651" s="3"/>
      <c r="AJ651" s="5"/>
      <c r="AK651" s="5"/>
      <c r="CD651" s="3"/>
      <c r="CE651" s="3"/>
      <c r="CN651" s="7"/>
      <c r="CO651" s="7"/>
    </row>
    <row r="652" spans="33:93">
      <c r="AG652" s="3"/>
      <c r="AH652" s="4"/>
      <c r="AI652" s="3"/>
      <c r="AJ652" s="5"/>
      <c r="AK652" s="5"/>
      <c r="CD652" s="3"/>
      <c r="CE652" s="3"/>
      <c r="CN652" s="7"/>
      <c r="CO652" s="7"/>
    </row>
    <row r="653" spans="33:93">
      <c r="AG653" s="3"/>
      <c r="AH653" s="4"/>
      <c r="AI653" s="3"/>
      <c r="AJ653" s="5"/>
      <c r="AK653" s="5"/>
      <c r="CD653" s="3"/>
      <c r="CE653" s="3"/>
      <c r="CN653" s="7"/>
      <c r="CO653" s="7"/>
    </row>
    <row r="654" spans="33:93">
      <c r="AG654" s="3"/>
      <c r="AH654" s="4"/>
      <c r="AI654" s="3"/>
      <c r="AJ654" s="5"/>
      <c r="AK654" s="5"/>
      <c r="CD654" s="3"/>
      <c r="CE654" s="3"/>
      <c r="CN654" s="7"/>
      <c r="CO654" s="7"/>
    </row>
    <row r="655" spans="33:93">
      <c r="AG655" s="3"/>
      <c r="AH655" s="4"/>
      <c r="AI655" s="3"/>
      <c r="AJ655" s="5"/>
      <c r="AK655" s="5"/>
      <c r="CD655" s="3"/>
      <c r="CE655" s="3"/>
      <c r="CN655" s="7"/>
      <c r="CO655" s="7"/>
    </row>
    <row r="656" spans="33:93">
      <c r="AG656" s="3"/>
      <c r="AH656" s="4"/>
      <c r="AI656" s="3"/>
      <c r="AJ656" s="5"/>
      <c r="AK656" s="5"/>
      <c r="CD656" s="3"/>
      <c r="CE656" s="3"/>
      <c r="CN656" s="7"/>
      <c r="CO656" s="7"/>
    </row>
    <row r="657" spans="33:93">
      <c r="AG657" s="3"/>
      <c r="AH657" s="4"/>
      <c r="AI657" s="3"/>
      <c r="AJ657" s="5"/>
      <c r="AK657" s="5"/>
      <c r="CD657" s="3"/>
      <c r="CE657" s="3"/>
      <c r="CN657" s="7"/>
      <c r="CO657" s="7"/>
    </row>
    <row r="658" spans="33:93">
      <c r="AG658" s="3"/>
      <c r="AH658" s="4"/>
      <c r="AI658" s="3"/>
      <c r="AJ658" s="5"/>
      <c r="AK658" s="5"/>
      <c r="CD658" s="3"/>
      <c r="CE658" s="3"/>
      <c r="CN658" s="7"/>
      <c r="CO658" s="7"/>
    </row>
    <row r="659" spans="33:93">
      <c r="AG659" s="3"/>
      <c r="AH659" s="4"/>
      <c r="AI659" s="3"/>
      <c r="AJ659" s="5"/>
      <c r="AK659" s="5"/>
      <c r="CD659" s="3"/>
      <c r="CE659" s="3"/>
      <c r="CN659" s="7"/>
      <c r="CO659" s="7"/>
    </row>
    <row r="660" spans="33:93">
      <c r="AG660" s="3"/>
      <c r="AH660" s="4"/>
      <c r="AI660" s="3"/>
      <c r="AJ660" s="5"/>
      <c r="AK660" s="5"/>
      <c r="CD660" s="3"/>
      <c r="CE660" s="3"/>
      <c r="CN660" s="7"/>
      <c r="CO660" s="7"/>
    </row>
    <row r="661" spans="33:93">
      <c r="AG661" s="3"/>
      <c r="AH661" s="4"/>
      <c r="AI661" s="3"/>
      <c r="AJ661" s="5"/>
      <c r="AK661" s="5"/>
      <c r="CD661" s="3"/>
      <c r="CE661" s="3"/>
      <c r="CN661" s="7"/>
      <c r="CO661" s="7"/>
    </row>
    <row r="662" spans="33:93">
      <c r="AG662" s="3"/>
      <c r="AH662" s="4"/>
      <c r="AI662" s="3"/>
      <c r="AJ662" s="5"/>
      <c r="AK662" s="5"/>
      <c r="CD662" s="3"/>
      <c r="CE662" s="3"/>
      <c r="CN662" s="7"/>
      <c r="CO662" s="7"/>
    </row>
    <row r="663" spans="33:93">
      <c r="AG663" s="3"/>
      <c r="AH663" s="4"/>
      <c r="AI663" s="3"/>
      <c r="AJ663" s="5"/>
      <c r="AK663" s="5"/>
      <c r="CD663" s="3"/>
      <c r="CE663" s="3"/>
      <c r="CN663" s="7"/>
      <c r="CO663" s="7"/>
    </row>
    <row r="664" spans="33:93">
      <c r="AG664" s="3"/>
      <c r="AH664" s="4"/>
      <c r="AI664" s="3"/>
      <c r="AJ664" s="5"/>
      <c r="AK664" s="5"/>
      <c r="CD664" s="3"/>
      <c r="CE664" s="3"/>
      <c r="CN664" s="7"/>
      <c r="CO664" s="7"/>
    </row>
    <row r="665" spans="33:93">
      <c r="AG665" s="3"/>
      <c r="AH665" s="4"/>
      <c r="AI665" s="3"/>
      <c r="AJ665" s="5"/>
      <c r="AK665" s="5"/>
      <c r="CD665" s="3"/>
      <c r="CE665" s="3"/>
      <c r="CN665" s="7"/>
      <c r="CO665" s="7"/>
    </row>
    <row r="666" spans="33:93">
      <c r="AG666" s="3"/>
      <c r="AH666" s="4"/>
      <c r="AI666" s="3"/>
      <c r="AJ666" s="5"/>
      <c r="AK666" s="5"/>
      <c r="CD666" s="3"/>
      <c r="CE666" s="3"/>
      <c r="CN666" s="7"/>
      <c r="CO666" s="7"/>
    </row>
    <row r="667" spans="33:93">
      <c r="AG667" s="3"/>
      <c r="AH667" s="4"/>
      <c r="AI667" s="3"/>
      <c r="AJ667" s="5"/>
      <c r="AK667" s="5"/>
      <c r="CD667" s="3"/>
      <c r="CE667" s="3"/>
      <c r="CN667" s="7"/>
      <c r="CO667" s="7"/>
    </row>
    <row r="668" spans="33:93">
      <c r="AG668" s="3"/>
      <c r="AH668" s="4"/>
      <c r="AI668" s="3"/>
      <c r="AJ668" s="5"/>
      <c r="AK668" s="5"/>
      <c r="CD668" s="3"/>
      <c r="CE668" s="3"/>
      <c r="CN668" s="7"/>
      <c r="CO668" s="7"/>
    </row>
    <row r="669" spans="33:93">
      <c r="AG669" s="3"/>
      <c r="AH669" s="4"/>
      <c r="AI669" s="3"/>
      <c r="AJ669" s="5"/>
      <c r="AK669" s="5"/>
      <c r="CD669" s="3"/>
      <c r="CE669" s="3"/>
      <c r="CN669" s="7"/>
      <c r="CO669" s="7"/>
    </row>
    <row r="670" spans="33:93">
      <c r="AG670" s="3"/>
      <c r="AH670" s="4"/>
      <c r="AI670" s="3"/>
      <c r="AJ670" s="5"/>
      <c r="AK670" s="5"/>
      <c r="CD670" s="3"/>
      <c r="CE670" s="3"/>
      <c r="CN670" s="7"/>
      <c r="CO670" s="7"/>
    </row>
    <row r="671" spans="33:93">
      <c r="AG671" s="3"/>
      <c r="AH671" s="4"/>
      <c r="AI671" s="3"/>
      <c r="AJ671" s="5"/>
      <c r="AK671" s="5"/>
      <c r="CD671" s="3"/>
      <c r="CE671" s="3"/>
      <c r="CN671" s="7"/>
      <c r="CO671" s="7"/>
    </row>
    <row r="672" spans="33:93">
      <c r="AG672" s="3"/>
      <c r="AH672" s="4"/>
      <c r="AI672" s="3"/>
      <c r="AJ672" s="5"/>
      <c r="AK672" s="5"/>
      <c r="CD672" s="3"/>
      <c r="CE672" s="3"/>
      <c r="CN672" s="7"/>
      <c r="CO672" s="7"/>
    </row>
    <row r="673" spans="33:93">
      <c r="AG673" s="3"/>
      <c r="AH673" s="4"/>
      <c r="AI673" s="3"/>
      <c r="AJ673" s="5"/>
      <c r="AK673" s="5"/>
      <c r="CD673" s="3"/>
      <c r="CE673" s="3"/>
      <c r="CN673" s="7"/>
      <c r="CO673" s="7"/>
    </row>
    <row r="674" spans="33:93">
      <c r="AG674" s="3"/>
      <c r="AH674" s="4"/>
      <c r="AI674" s="3"/>
      <c r="AJ674" s="5"/>
      <c r="AK674" s="5"/>
      <c r="CD674" s="3"/>
      <c r="CE674" s="3"/>
      <c r="CN674" s="7"/>
      <c r="CO674" s="7"/>
    </row>
    <row r="675" spans="33:93">
      <c r="AG675" s="3"/>
      <c r="AH675" s="4"/>
      <c r="AI675" s="3"/>
      <c r="AJ675" s="5"/>
      <c r="AK675" s="5"/>
      <c r="CD675" s="3"/>
      <c r="CE675" s="3"/>
      <c r="CN675" s="7"/>
      <c r="CO675" s="7"/>
    </row>
    <row r="676" spans="33:93">
      <c r="AG676" s="3"/>
      <c r="AH676" s="4"/>
      <c r="AI676" s="3"/>
      <c r="AJ676" s="5"/>
      <c r="AK676" s="5"/>
      <c r="CD676" s="3"/>
      <c r="CE676" s="3"/>
      <c r="CN676" s="7"/>
      <c r="CO676" s="7"/>
    </row>
    <row r="677" spans="33:93">
      <c r="AG677" s="3"/>
      <c r="AH677" s="4"/>
      <c r="AI677" s="3"/>
      <c r="AJ677" s="5"/>
      <c r="AK677" s="5"/>
      <c r="CD677" s="3"/>
      <c r="CE677" s="3"/>
      <c r="CN677" s="7"/>
      <c r="CO677" s="7"/>
    </row>
    <row r="678" spans="33:93">
      <c r="AG678" s="3"/>
      <c r="AH678" s="4"/>
      <c r="AI678" s="3"/>
      <c r="AJ678" s="5"/>
      <c r="AK678" s="5"/>
      <c r="CD678" s="3"/>
      <c r="CE678" s="3"/>
      <c r="CN678" s="7"/>
      <c r="CO678" s="7"/>
    </row>
    <row r="679" spans="33:93">
      <c r="AG679" s="3"/>
      <c r="AH679" s="4"/>
      <c r="AI679" s="3"/>
      <c r="AJ679" s="5"/>
      <c r="AK679" s="5"/>
      <c r="CD679" s="3"/>
      <c r="CE679" s="3"/>
      <c r="CN679" s="7"/>
      <c r="CO679" s="7"/>
    </row>
    <row r="680" spans="33:93">
      <c r="AG680" s="3"/>
      <c r="AH680" s="4"/>
      <c r="AI680" s="3"/>
      <c r="AJ680" s="5"/>
      <c r="AK680" s="5"/>
      <c r="CD680" s="3"/>
      <c r="CE680" s="3"/>
      <c r="CN680" s="7"/>
      <c r="CO680" s="7"/>
    </row>
    <row r="681" spans="33:93">
      <c r="AG681" s="3"/>
      <c r="AH681" s="4"/>
      <c r="AI681" s="3"/>
      <c r="AJ681" s="5"/>
      <c r="AK681" s="5"/>
      <c r="CD681" s="3"/>
      <c r="CE681" s="3"/>
      <c r="CN681" s="7"/>
      <c r="CO681" s="7"/>
    </row>
    <row r="682" spans="33:93">
      <c r="AG682" s="3"/>
      <c r="AH682" s="4"/>
      <c r="AI682" s="3"/>
      <c r="AJ682" s="5"/>
      <c r="AK682" s="5"/>
      <c r="CD682" s="3"/>
      <c r="CE682" s="3"/>
      <c r="CN682" s="7"/>
      <c r="CO682" s="7"/>
    </row>
    <row r="683" spans="33:93">
      <c r="AG683" s="3"/>
      <c r="AH683" s="4"/>
      <c r="AI683" s="3"/>
      <c r="AJ683" s="5"/>
      <c r="AK683" s="5"/>
      <c r="CD683" s="3"/>
      <c r="CE683" s="3"/>
      <c r="CN683" s="7"/>
      <c r="CO683" s="7"/>
    </row>
    <row r="684" spans="33:93">
      <c r="AG684" s="3"/>
      <c r="AH684" s="4"/>
      <c r="AI684" s="3"/>
      <c r="AJ684" s="5"/>
      <c r="AK684" s="5"/>
      <c r="CD684" s="3"/>
      <c r="CE684" s="3"/>
      <c r="CN684" s="7"/>
      <c r="CO684" s="7"/>
    </row>
    <row r="685" spans="33:93">
      <c r="AG685" s="3"/>
      <c r="AH685" s="4"/>
      <c r="AI685" s="3"/>
      <c r="AJ685" s="5"/>
      <c r="AK685" s="5"/>
      <c r="CD685" s="3"/>
      <c r="CE685" s="3"/>
      <c r="CN685" s="7"/>
      <c r="CO685" s="7"/>
    </row>
    <row r="686" spans="33:93">
      <c r="AG686" s="3"/>
      <c r="AH686" s="4"/>
      <c r="AI686" s="3"/>
      <c r="AJ686" s="5"/>
      <c r="AK686" s="5"/>
      <c r="CD686" s="3"/>
      <c r="CE686" s="3"/>
      <c r="CN686" s="7"/>
      <c r="CO686" s="7"/>
    </row>
    <row r="687" spans="33:93">
      <c r="AG687" s="3"/>
      <c r="AH687" s="4"/>
      <c r="AI687" s="3"/>
      <c r="AJ687" s="5"/>
      <c r="AK687" s="5"/>
      <c r="CD687" s="3"/>
      <c r="CE687" s="3"/>
      <c r="CN687" s="7"/>
      <c r="CO687" s="7"/>
    </row>
    <row r="688" spans="33:93">
      <c r="AG688" s="3"/>
      <c r="AH688" s="4"/>
      <c r="AI688" s="3"/>
      <c r="AJ688" s="5"/>
      <c r="AK688" s="5"/>
      <c r="CD688" s="3"/>
      <c r="CE688" s="3"/>
      <c r="CN688" s="7"/>
      <c r="CO688" s="7"/>
    </row>
    <row r="689" spans="33:93">
      <c r="AG689" s="3"/>
      <c r="AH689" s="4"/>
      <c r="AI689" s="3"/>
      <c r="AJ689" s="5"/>
      <c r="AK689" s="5"/>
      <c r="CD689" s="3"/>
      <c r="CE689" s="3"/>
      <c r="CN689" s="7"/>
      <c r="CO689" s="7"/>
    </row>
    <row r="690" spans="33:93">
      <c r="AG690" s="3"/>
      <c r="AH690" s="4"/>
      <c r="AI690" s="3"/>
      <c r="AJ690" s="5"/>
      <c r="AK690" s="5"/>
      <c r="CD690" s="3"/>
      <c r="CE690" s="3"/>
      <c r="CN690" s="7"/>
      <c r="CO690" s="7"/>
    </row>
    <row r="691" spans="33:93">
      <c r="AG691" s="3"/>
      <c r="AH691" s="4"/>
      <c r="AI691" s="3"/>
      <c r="AJ691" s="5"/>
      <c r="AK691" s="5"/>
      <c r="CD691" s="3"/>
      <c r="CE691" s="3"/>
      <c r="CN691" s="7"/>
      <c r="CO691" s="7"/>
    </row>
    <row r="692" spans="33:93">
      <c r="AG692" s="3"/>
      <c r="AH692" s="4"/>
      <c r="AI692" s="3"/>
      <c r="AJ692" s="5"/>
      <c r="AK692" s="5"/>
      <c r="CD692" s="3"/>
      <c r="CE692" s="3"/>
      <c r="CN692" s="7"/>
      <c r="CO692" s="7"/>
    </row>
    <row r="693" spans="33:93">
      <c r="AG693" s="3"/>
      <c r="AH693" s="4"/>
      <c r="AI693" s="3"/>
      <c r="AJ693" s="5"/>
      <c r="AK693" s="5"/>
      <c r="CD693" s="3"/>
      <c r="CE693" s="3"/>
      <c r="CN693" s="7"/>
      <c r="CO693" s="7"/>
    </row>
    <row r="694" spans="33:93">
      <c r="AG694" s="3"/>
      <c r="AH694" s="4"/>
      <c r="AI694" s="3"/>
      <c r="AJ694" s="5"/>
      <c r="AK694" s="5"/>
      <c r="CD694" s="3"/>
      <c r="CE694" s="3"/>
      <c r="CN694" s="7"/>
      <c r="CO694" s="7"/>
    </row>
    <row r="695" spans="33:93">
      <c r="AG695" s="3"/>
      <c r="AH695" s="4"/>
      <c r="AI695" s="3"/>
      <c r="AJ695" s="5"/>
      <c r="AK695" s="5"/>
      <c r="CD695" s="3"/>
      <c r="CE695" s="3"/>
      <c r="CN695" s="7"/>
      <c r="CO695" s="7"/>
    </row>
    <row r="696" spans="33:93">
      <c r="AG696" s="3"/>
      <c r="AH696" s="4"/>
      <c r="AI696" s="3"/>
      <c r="AJ696" s="5"/>
      <c r="AK696" s="5"/>
      <c r="CD696" s="3"/>
      <c r="CE696" s="3"/>
      <c r="CN696" s="7"/>
      <c r="CO696" s="7"/>
    </row>
    <row r="697" spans="33:93">
      <c r="AG697" s="3"/>
      <c r="AH697" s="4"/>
      <c r="AI697" s="3"/>
      <c r="AJ697" s="5"/>
      <c r="AK697" s="5"/>
      <c r="CD697" s="3"/>
      <c r="CE697" s="3"/>
      <c r="CN697" s="7"/>
      <c r="CO697" s="7"/>
    </row>
    <row r="698" spans="33:93">
      <c r="AG698" s="3"/>
      <c r="AH698" s="4"/>
      <c r="AI698" s="3"/>
      <c r="AJ698" s="5"/>
      <c r="AK698" s="5"/>
      <c r="CD698" s="3"/>
      <c r="CE698" s="3"/>
      <c r="CN698" s="7"/>
      <c r="CO698" s="7"/>
    </row>
    <row r="699" spans="33:93">
      <c r="AG699" s="3"/>
      <c r="AH699" s="4"/>
      <c r="AI699" s="3"/>
      <c r="AJ699" s="5"/>
      <c r="AK699" s="5"/>
      <c r="CD699" s="3"/>
      <c r="CE699" s="3"/>
      <c r="CN699" s="7"/>
      <c r="CO699" s="7"/>
    </row>
    <row r="700" spans="33:93">
      <c r="AG700" s="3"/>
      <c r="AH700" s="4"/>
      <c r="AI700" s="3"/>
      <c r="AJ700" s="5"/>
      <c r="AK700" s="5"/>
      <c r="CD700" s="3"/>
      <c r="CE700" s="3"/>
      <c r="CN700" s="7"/>
      <c r="CO700" s="7"/>
    </row>
    <row r="701" spans="33:93">
      <c r="AG701" s="3"/>
      <c r="AH701" s="4"/>
      <c r="AI701" s="3"/>
      <c r="AJ701" s="5"/>
      <c r="AK701" s="5"/>
      <c r="CD701" s="3"/>
      <c r="CE701" s="3"/>
      <c r="CN701" s="7"/>
      <c r="CO701" s="7"/>
    </row>
    <row r="702" spans="33:93">
      <c r="AG702" s="3"/>
      <c r="AH702" s="4"/>
      <c r="AI702" s="3"/>
      <c r="AJ702" s="5"/>
      <c r="AK702" s="5"/>
      <c r="CD702" s="3"/>
      <c r="CE702" s="3"/>
      <c r="CN702" s="7"/>
      <c r="CO702" s="7"/>
    </row>
    <row r="703" spans="33:93">
      <c r="AG703" s="3"/>
      <c r="AH703" s="4"/>
      <c r="AI703" s="3"/>
      <c r="AJ703" s="5"/>
      <c r="AK703" s="5"/>
      <c r="CD703" s="3"/>
      <c r="CE703" s="3"/>
      <c r="CN703" s="7"/>
      <c r="CO703" s="7"/>
    </row>
    <row r="704" spans="33:93">
      <c r="AG704" s="3"/>
      <c r="AH704" s="4"/>
      <c r="AI704" s="3"/>
      <c r="AJ704" s="5"/>
      <c r="AK704" s="5"/>
      <c r="CD704" s="3"/>
      <c r="CE704" s="3"/>
      <c r="CN704" s="7"/>
      <c r="CO704" s="7"/>
    </row>
    <row r="705" spans="33:93">
      <c r="AG705" s="3"/>
      <c r="AH705" s="4"/>
      <c r="AI705" s="3"/>
      <c r="AJ705" s="5"/>
      <c r="AK705" s="5"/>
      <c r="CD705" s="3"/>
      <c r="CE705" s="3"/>
      <c r="CN705" s="7"/>
      <c r="CO705" s="7"/>
    </row>
    <row r="706" spans="33:93">
      <c r="AG706" s="3"/>
      <c r="AH706" s="4"/>
      <c r="AI706" s="3"/>
      <c r="AJ706" s="5"/>
      <c r="AK706" s="5"/>
      <c r="CD706" s="3"/>
      <c r="CE706" s="3"/>
      <c r="CN706" s="7"/>
      <c r="CO706" s="7"/>
    </row>
    <row r="707" spans="33:93">
      <c r="AG707" s="3"/>
      <c r="AH707" s="4"/>
      <c r="AI707" s="3"/>
      <c r="AJ707" s="5"/>
      <c r="AK707" s="5"/>
      <c r="CD707" s="3"/>
      <c r="CE707" s="3"/>
      <c r="CN707" s="7"/>
      <c r="CO707" s="7"/>
    </row>
    <row r="708" spans="33:93">
      <c r="AG708" s="3"/>
      <c r="AH708" s="4"/>
      <c r="AI708" s="3"/>
      <c r="AJ708" s="5"/>
      <c r="AK708" s="5"/>
      <c r="CD708" s="3"/>
      <c r="CE708" s="3"/>
      <c r="CN708" s="7"/>
      <c r="CO708" s="7"/>
    </row>
    <row r="709" spans="33:93">
      <c r="AG709" s="3"/>
      <c r="AH709" s="4"/>
      <c r="AI709" s="3"/>
      <c r="AJ709" s="5"/>
      <c r="AK709" s="5"/>
      <c r="CD709" s="3"/>
      <c r="CE709" s="3"/>
      <c r="CN709" s="7"/>
      <c r="CO709" s="7"/>
    </row>
    <row r="710" spans="33:93">
      <c r="AG710" s="3"/>
      <c r="AH710" s="4"/>
      <c r="AI710" s="3"/>
      <c r="AJ710" s="5"/>
      <c r="AK710" s="5"/>
      <c r="CD710" s="3"/>
      <c r="CE710" s="3"/>
      <c r="CN710" s="7"/>
      <c r="CO710" s="7"/>
    </row>
    <row r="711" spans="33:93">
      <c r="AG711" s="3"/>
      <c r="AH711" s="4"/>
      <c r="AI711" s="3"/>
      <c r="AJ711" s="5"/>
      <c r="AK711" s="5"/>
      <c r="CD711" s="3"/>
      <c r="CE711" s="3"/>
      <c r="CN711" s="7"/>
      <c r="CO711" s="7"/>
    </row>
    <row r="712" spans="33:93">
      <c r="AG712" s="3"/>
      <c r="AH712" s="4"/>
      <c r="AI712" s="3"/>
      <c r="AJ712" s="5"/>
      <c r="AK712" s="5"/>
      <c r="CD712" s="3"/>
      <c r="CE712" s="3"/>
      <c r="CN712" s="7"/>
      <c r="CO712" s="7"/>
    </row>
    <row r="713" spans="33:93">
      <c r="AG713" s="3"/>
      <c r="AH713" s="4"/>
      <c r="AI713" s="3"/>
      <c r="AJ713" s="5"/>
      <c r="AK713" s="5"/>
      <c r="CD713" s="3"/>
      <c r="CE713" s="3"/>
      <c r="CN713" s="7"/>
      <c r="CO713" s="7"/>
    </row>
    <row r="714" spans="33:93">
      <c r="AG714" s="3"/>
      <c r="AH714" s="4"/>
      <c r="AI714" s="3"/>
      <c r="AJ714" s="5"/>
      <c r="AK714" s="5"/>
      <c r="CD714" s="3"/>
      <c r="CE714" s="3"/>
      <c r="CN714" s="7"/>
      <c r="CO714" s="7"/>
    </row>
    <row r="715" spans="33:93">
      <c r="AG715" s="3"/>
      <c r="AH715" s="4"/>
      <c r="AI715" s="3"/>
      <c r="AJ715" s="5"/>
      <c r="AK715" s="5"/>
      <c r="CD715" s="3"/>
      <c r="CE715" s="3"/>
      <c r="CN715" s="7"/>
      <c r="CO715" s="7"/>
    </row>
    <row r="716" spans="33:93">
      <c r="AG716" s="3"/>
      <c r="AH716" s="4"/>
      <c r="AI716" s="3"/>
      <c r="AJ716" s="5"/>
      <c r="AK716" s="5"/>
      <c r="CD716" s="3"/>
      <c r="CE716" s="3"/>
      <c r="CN716" s="7"/>
      <c r="CO716" s="7"/>
    </row>
    <row r="717" spans="33:93">
      <c r="AG717" s="3"/>
      <c r="AH717" s="4"/>
      <c r="AI717" s="3"/>
      <c r="AJ717" s="5"/>
      <c r="AK717" s="5"/>
      <c r="CD717" s="3"/>
      <c r="CE717" s="3"/>
      <c r="CN717" s="7"/>
      <c r="CO717" s="7"/>
    </row>
    <row r="718" spans="33:93">
      <c r="AG718" s="3"/>
      <c r="AH718" s="4"/>
      <c r="AI718" s="3"/>
      <c r="AJ718" s="5"/>
      <c r="AK718" s="5"/>
      <c r="CD718" s="3"/>
      <c r="CE718" s="3"/>
      <c r="CN718" s="7"/>
      <c r="CO718" s="7"/>
    </row>
    <row r="719" spans="33:93">
      <c r="AG719" s="3"/>
      <c r="AH719" s="4"/>
      <c r="AI719" s="3"/>
      <c r="AJ719" s="5"/>
      <c r="AK719" s="5"/>
      <c r="CD719" s="3"/>
      <c r="CE719" s="3"/>
      <c r="CN719" s="7"/>
      <c r="CO719" s="7"/>
    </row>
    <row r="720" spans="33:93">
      <c r="AG720" s="3"/>
      <c r="AH720" s="4"/>
      <c r="AI720" s="3"/>
      <c r="AJ720" s="5"/>
      <c r="AK720" s="5"/>
      <c r="CD720" s="3"/>
      <c r="CE720" s="3"/>
      <c r="CN720" s="7"/>
      <c r="CO720" s="7"/>
    </row>
    <row r="721" spans="33:93">
      <c r="AG721" s="3"/>
      <c r="AH721" s="4"/>
      <c r="AI721" s="3"/>
      <c r="AJ721" s="5"/>
      <c r="AK721" s="5"/>
      <c r="CD721" s="3"/>
      <c r="CE721" s="3"/>
      <c r="CN721" s="7"/>
      <c r="CO721" s="7"/>
    </row>
    <row r="722" spans="33:93">
      <c r="AG722" s="3"/>
      <c r="AH722" s="4"/>
      <c r="AI722" s="3"/>
      <c r="AJ722" s="5"/>
      <c r="AK722" s="5"/>
      <c r="CD722" s="3"/>
      <c r="CE722" s="3"/>
      <c r="CN722" s="7"/>
      <c r="CO722" s="7"/>
    </row>
    <row r="723" spans="33:93">
      <c r="AG723" s="3"/>
      <c r="AH723" s="4"/>
      <c r="AI723" s="3"/>
      <c r="AJ723" s="5"/>
      <c r="AK723" s="5"/>
      <c r="CD723" s="3"/>
      <c r="CE723" s="3"/>
      <c r="CN723" s="7"/>
      <c r="CO723" s="7"/>
    </row>
    <row r="724" spans="33:93">
      <c r="AG724" s="3"/>
      <c r="AH724" s="4"/>
      <c r="AI724" s="3"/>
      <c r="AJ724" s="5"/>
      <c r="AK724" s="5"/>
      <c r="CD724" s="3"/>
      <c r="CE724" s="3"/>
      <c r="CN724" s="7"/>
      <c r="CO724" s="7"/>
    </row>
    <row r="725" spans="33:93">
      <c r="AG725" s="3"/>
      <c r="AH725" s="4"/>
      <c r="AI725" s="3"/>
      <c r="AJ725" s="5"/>
      <c r="AK725" s="5"/>
      <c r="CD725" s="3"/>
      <c r="CE725" s="3"/>
      <c r="CN725" s="7"/>
      <c r="CO725" s="7"/>
    </row>
    <row r="726" spans="33:93">
      <c r="AG726" s="3"/>
      <c r="AH726" s="4"/>
      <c r="AI726" s="3"/>
      <c r="AJ726" s="5"/>
      <c r="AK726" s="5"/>
      <c r="CD726" s="3"/>
      <c r="CE726" s="3"/>
      <c r="CN726" s="7"/>
      <c r="CO726" s="7"/>
    </row>
    <row r="727" spans="33:93">
      <c r="AG727" s="3"/>
      <c r="AH727" s="4"/>
      <c r="AI727" s="3"/>
      <c r="AJ727" s="5"/>
      <c r="AK727" s="5"/>
      <c r="CD727" s="3"/>
      <c r="CE727" s="3"/>
      <c r="CN727" s="7"/>
      <c r="CO727" s="7"/>
    </row>
    <row r="728" spans="33:93">
      <c r="AG728" s="3"/>
      <c r="AH728" s="4"/>
      <c r="AI728" s="3"/>
      <c r="AJ728" s="5"/>
      <c r="AK728" s="5"/>
      <c r="CD728" s="3"/>
      <c r="CE728" s="3"/>
      <c r="CN728" s="7"/>
      <c r="CO728" s="7"/>
    </row>
    <row r="729" spans="33:93">
      <c r="AG729" s="3"/>
      <c r="AH729" s="4"/>
      <c r="AI729" s="3"/>
      <c r="AJ729" s="5"/>
      <c r="AK729" s="5"/>
      <c r="CD729" s="3"/>
      <c r="CE729" s="3"/>
      <c r="CN729" s="7"/>
      <c r="CO729" s="7"/>
    </row>
    <row r="730" spans="33:93">
      <c r="AG730" s="3"/>
      <c r="AH730" s="4"/>
      <c r="AI730" s="3"/>
      <c r="AJ730" s="5"/>
      <c r="AK730" s="5"/>
      <c r="CD730" s="3"/>
      <c r="CE730" s="3"/>
      <c r="CN730" s="7"/>
      <c r="CO730" s="7"/>
    </row>
    <row r="731" spans="33:93">
      <c r="AG731" s="3"/>
      <c r="AH731" s="4"/>
      <c r="AI731" s="3"/>
      <c r="AJ731" s="5"/>
      <c r="AK731" s="5"/>
      <c r="CD731" s="3"/>
      <c r="CE731" s="3"/>
      <c r="CN731" s="7"/>
      <c r="CO731" s="7"/>
    </row>
    <row r="732" spans="33:93">
      <c r="AG732" s="3"/>
      <c r="AH732" s="4"/>
      <c r="AI732" s="3"/>
      <c r="AJ732" s="5"/>
      <c r="AK732" s="5"/>
      <c r="CD732" s="3"/>
      <c r="CE732" s="3"/>
      <c r="CN732" s="7"/>
      <c r="CO732" s="7"/>
    </row>
    <row r="733" spans="33:93">
      <c r="AG733" s="3"/>
      <c r="AH733" s="4"/>
      <c r="AI733" s="3"/>
      <c r="AJ733" s="5"/>
      <c r="AK733" s="5"/>
      <c r="CD733" s="3"/>
      <c r="CE733" s="3"/>
      <c r="CN733" s="7"/>
      <c r="CO733" s="7"/>
    </row>
    <row r="734" spans="33:93">
      <c r="AG734" s="3"/>
      <c r="AH734" s="4"/>
      <c r="AI734" s="3"/>
      <c r="AJ734" s="5"/>
      <c r="AK734" s="5"/>
      <c r="CD734" s="3"/>
      <c r="CE734" s="3"/>
      <c r="CN734" s="7"/>
      <c r="CO734" s="7"/>
    </row>
    <row r="735" spans="33:93">
      <c r="AG735" s="3"/>
      <c r="AH735" s="4"/>
      <c r="AI735" s="3"/>
      <c r="AJ735" s="5"/>
      <c r="AK735" s="5"/>
      <c r="CD735" s="3"/>
      <c r="CE735" s="3"/>
      <c r="CN735" s="7"/>
      <c r="CO735" s="7"/>
    </row>
    <row r="736" spans="33:93">
      <c r="AG736" s="3"/>
      <c r="AH736" s="4"/>
      <c r="AI736" s="3"/>
      <c r="AJ736" s="5"/>
      <c r="AK736" s="5"/>
      <c r="CD736" s="3"/>
      <c r="CE736" s="3"/>
      <c r="CN736" s="7"/>
      <c r="CO736" s="7"/>
    </row>
    <row r="737" spans="33:93">
      <c r="AG737" s="3"/>
      <c r="AH737" s="4"/>
      <c r="AI737" s="3"/>
      <c r="AJ737" s="5"/>
      <c r="AK737" s="5"/>
      <c r="CD737" s="3"/>
      <c r="CE737" s="3"/>
      <c r="CN737" s="7"/>
      <c r="CO737" s="7"/>
    </row>
    <row r="738" spans="33:93">
      <c r="AG738" s="3"/>
      <c r="AH738" s="4"/>
      <c r="AI738" s="3"/>
      <c r="AJ738" s="5"/>
      <c r="AK738" s="5"/>
      <c r="CD738" s="3"/>
      <c r="CE738" s="3"/>
      <c r="CN738" s="7"/>
      <c r="CO738" s="7"/>
    </row>
    <row r="739" spans="33:93">
      <c r="AG739" s="3"/>
      <c r="AH739" s="4"/>
      <c r="AI739" s="3"/>
      <c r="AJ739" s="5"/>
      <c r="AK739" s="5"/>
      <c r="CD739" s="3"/>
      <c r="CE739" s="3"/>
      <c r="CN739" s="7"/>
      <c r="CO739" s="7"/>
    </row>
    <row r="740" spans="33:93">
      <c r="AG740" s="3"/>
      <c r="AH740" s="4"/>
      <c r="AI740" s="3"/>
      <c r="AJ740" s="5"/>
      <c r="AK740" s="5"/>
      <c r="CD740" s="3"/>
      <c r="CE740" s="3"/>
      <c r="CN740" s="7"/>
      <c r="CO740" s="7"/>
    </row>
    <row r="741" spans="33:93">
      <c r="AG741" s="3"/>
      <c r="AH741" s="4"/>
      <c r="AI741" s="3"/>
      <c r="AJ741" s="5"/>
      <c r="AK741" s="5"/>
      <c r="CD741" s="3"/>
      <c r="CE741" s="3"/>
      <c r="CN741" s="7"/>
      <c r="CO741" s="7"/>
    </row>
    <row r="742" spans="33:93">
      <c r="AG742" s="3"/>
      <c r="AH742" s="4"/>
      <c r="AI742" s="3"/>
      <c r="AJ742" s="5"/>
      <c r="AK742" s="5"/>
      <c r="CD742" s="3"/>
      <c r="CE742" s="3"/>
      <c r="CN742" s="7"/>
      <c r="CO742" s="7"/>
    </row>
    <row r="743" spans="33:93">
      <c r="AG743" s="3"/>
      <c r="AH743" s="4"/>
      <c r="AI743" s="3"/>
      <c r="AJ743" s="5"/>
      <c r="AK743" s="5"/>
      <c r="CD743" s="3"/>
      <c r="CE743" s="3"/>
      <c r="CN743" s="7"/>
      <c r="CO743" s="7"/>
    </row>
    <row r="744" spans="33:93">
      <c r="AG744" s="3"/>
      <c r="AH744" s="4"/>
      <c r="AI744" s="3"/>
      <c r="AJ744" s="5"/>
      <c r="AK744" s="5"/>
      <c r="CD744" s="3"/>
      <c r="CE744" s="3"/>
      <c r="CN744" s="7"/>
      <c r="CO744" s="7"/>
    </row>
    <row r="745" spans="33:93">
      <c r="AG745" s="3"/>
      <c r="AH745" s="4"/>
      <c r="AI745" s="3"/>
      <c r="AJ745" s="5"/>
      <c r="AK745" s="5"/>
      <c r="CD745" s="3"/>
      <c r="CE745" s="3"/>
      <c r="CN745" s="7"/>
      <c r="CO745" s="7"/>
    </row>
    <row r="746" spans="33:93">
      <c r="AG746" s="3"/>
      <c r="AH746" s="4"/>
      <c r="AI746" s="3"/>
      <c r="AJ746" s="5"/>
      <c r="AK746" s="5"/>
      <c r="CD746" s="3"/>
      <c r="CE746" s="3"/>
      <c r="CN746" s="7"/>
      <c r="CO746" s="7"/>
    </row>
    <row r="747" spans="33:93">
      <c r="AG747" s="3"/>
      <c r="AH747" s="4"/>
      <c r="AI747" s="3"/>
      <c r="AJ747" s="5"/>
      <c r="AK747" s="5"/>
      <c r="CD747" s="3"/>
      <c r="CE747" s="3"/>
      <c r="CN747" s="7"/>
      <c r="CO747" s="7"/>
    </row>
    <row r="748" spans="33:93">
      <c r="AG748" s="3"/>
      <c r="AH748" s="4"/>
      <c r="AI748" s="3"/>
      <c r="AJ748" s="5"/>
      <c r="AK748" s="5"/>
      <c r="CD748" s="3"/>
      <c r="CE748" s="3"/>
      <c r="CN748" s="7"/>
      <c r="CO748" s="7"/>
    </row>
    <row r="749" spans="33:93">
      <c r="AG749" s="3"/>
      <c r="AH749" s="4"/>
      <c r="AI749" s="3"/>
      <c r="AJ749" s="5"/>
      <c r="AK749" s="5"/>
      <c r="CD749" s="3"/>
      <c r="CE749" s="3"/>
      <c r="CN749" s="7"/>
      <c r="CO749" s="7"/>
    </row>
    <row r="750" spans="33:93">
      <c r="AG750" s="3"/>
      <c r="AH750" s="4"/>
      <c r="AI750" s="3"/>
      <c r="AJ750" s="5"/>
      <c r="AK750" s="5"/>
      <c r="CD750" s="3"/>
      <c r="CE750" s="3"/>
      <c r="CN750" s="7"/>
      <c r="CO750" s="7"/>
    </row>
    <row r="751" spans="33:93">
      <c r="AG751" s="3"/>
      <c r="AH751" s="4"/>
      <c r="AI751" s="3"/>
      <c r="AJ751" s="5"/>
      <c r="AK751" s="5"/>
      <c r="CD751" s="3"/>
      <c r="CE751" s="3"/>
      <c r="CN751" s="7"/>
      <c r="CO751" s="7"/>
    </row>
    <row r="752" spans="33:93">
      <c r="AG752" s="3"/>
      <c r="AH752" s="4"/>
      <c r="AI752" s="3"/>
      <c r="AJ752" s="5"/>
      <c r="AK752" s="5"/>
      <c r="CD752" s="3"/>
      <c r="CE752" s="3"/>
      <c r="CN752" s="7"/>
      <c r="CO752" s="7"/>
    </row>
    <row r="753" spans="33:93">
      <c r="AG753" s="3"/>
      <c r="AH753" s="4"/>
      <c r="AI753" s="3"/>
      <c r="AJ753" s="5"/>
      <c r="AK753" s="5"/>
      <c r="CD753" s="3"/>
      <c r="CE753" s="3"/>
      <c r="CN753" s="7"/>
      <c r="CO753" s="7"/>
    </row>
    <row r="754" spans="33:93">
      <c r="AG754" s="3"/>
      <c r="AH754" s="4"/>
      <c r="AI754" s="3"/>
      <c r="AJ754" s="5"/>
      <c r="AK754" s="5"/>
      <c r="CD754" s="3"/>
      <c r="CE754" s="3"/>
      <c r="CN754" s="7"/>
      <c r="CO754" s="7"/>
    </row>
    <row r="755" spans="33:93">
      <c r="AG755" s="3"/>
      <c r="AH755" s="4"/>
      <c r="AI755" s="3"/>
      <c r="AJ755" s="5"/>
      <c r="AK755" s="5"/>
      <c r="CD755" s="3"/>
      <c r="CE755" s="3"/>
      <c r="CN755" s="7"/>
      <c r="CO755" s="7"/>
    </row>
    <row r="756" spans="33:93">
      <c r="AG756" s="3"/>
      <c r="AH756" s="4"/>
      <c r="AI756" s="3"/>
      <c r="AJ756" s="5"/>
      <c r="AK756" s="5"/>
      <c r="CD756" s="3"/>
      <c r="CE756" s="3"/>
      <c r="CN756" s="7"/>
      <c r="CO756" s="7"/>
    </row>
    <row r="757" spans="33:93">
      <c r="AG757" s="3"/>
      <c r="AH757" s="4"/>
      <c r="AI757" s="3"/>
      <c r="AJ757" s="5"/>
      <c r="AK757" s="5"/>
      <c r="CD757" s="3"/>
      <c r="CE757" s="3"/>
      <c r="CN757" s="7"/>
      <c r="CO757" s="7"/>
    </row>
    <row r="758" spans="33:93">
      <c r="AG758" s="3"/>
      <c r="AH758" s="4"/>
      <c r="AI758" s="3"/>
      <c r="AJ758" s="5"/>
      <c r="AK758" s="5"/>
      <c r="CD758" s="3"/>
      <c r="CE758" s="3"/>
      <c r="CN758" s="7"/>
      <c r="CO758" s="7"/>
    </row>
    <row r="759" spans="33:93">
      <c r="AG759" s="3"/>
      <c r="AH759" s="4"/>
      <c r="AI759" s="3"/>
      <c r="AJ759" s="5"/>
      <c r="AK759" s="5"/>
      <c r="CD759" s="3"/>
      <c r="CE759" s="3"/>
      <c r="CN759" s="7"/>
      <c r="CO759" s="7"/>
    </row>
    <row r="760" spans="33:93">
      <c r="AG760" s="3"/>
      <c r="AH760" s="4"/>
      <c r="AI760" s="3"/>
      <c r="AJ760" s="5"/>
      <c r="AK760" s="5"/>
      <c r="CD760" s="3"/>
      <c r="CE760" s="3"/>
      <c r="CN760" s="7"/>
      <c r="CO760" s="7"/>
    </row>
    <row r="761" spans="33:93">
      <c r="AG761" s="3"/>
      <c r="AH761" s="4"/>
      <c r="AI761" s="3"/>
      <c r="AJ761" s="5"/>
      <c r="AK761" s="5"/>
      <c r="CD761" s="3"/>
      <c r="CE761" s="3"/>
      <c r="CN761" s="7"/>
      <c r="CO761" s="7"/>
    </row>
    <row r="762" spans="33:93">
      <c r="AG762" s="3"/>
      <c r="AH762" s="4"/>
      <c r="AI762" s="3"/>
      <c r="AJ762" s="5"/>
      <c r="AK762" s="5"/>
      <c r="CD762" s="3"/>
      <c r="CE762" s="3"/>
      <c r="CN762" s="7"/>
      <c r="CO762" s="7"/>
    </row>
    <row r="763" spans="33:93">
      <c r="AG763" s="3"/>
      <c r="AH763" s="4"/>
      <c r="AI763" s="3"/>
      <c r="AJ763" s="5"/>
      <c r="AK763" s="5"/>
      <c r="CD763" s="3"/>
      <c r="CE763" s="3"/>
      <c r="CN763" s="7"/>
      <c r="CO763" s="7"/>
    </row>
    <row r="764" spans="33:93">
      <c r="AG764" s="3"/>
      <c r="AH764" s="4"/>
      <c r="AI764" s="3"/>
      <c r="AJ764" s="5"/>
      <c r="AK764" s="5"/>
      <c r="CD764" s="3"/>
      <c r="CE764" s="3"/>
      <c r="CN764" s="7"/>
      <c r="CO764" s="7"/>
    </row>
    <row r="765" spans="33:93">
      <c r="AG765" s="3"/>
      <c r="AH765" s="4"/>
      <c r="AI765" s="3"/>
      <c r="AJ765" s="5"/>
      <c r="AK765" s="5"/>
      <c r="CD765" s="3"/>
      <c r="CE765" s="3"/>
      <c r="CN765" s="7"/>
      <c r="CO765" s="7"/>
    </row>
    <row r="766" spans="33:93">
      <c r="AG766" s="3"/>
      <c r="AH766" s="4"/>
      <c r="AI766" s="3"/>
      <c r="AJ766" s="5"/>
      <c r="AK766" s="5"/>
      <c r="CD766" s="3"/>
      <c r="CE766" s="3"/>
      <c r="CN766" s="7"/>
      <c r="CO766" s="7"/>
    </row>
    <row r="767" spans="33:93">
      <c r="AG767" s="3"/>
      <c r="AH767" s="4"/>
      <c r="AI767" s="3"/>
      <c r="AJ767" s="5"/>
      <c r="AK767" s="5"/>
      <c r="CD767" s="3"/>
      <c r="CE767" s="3"/>
      <c r="CN767" s="7"/>
      <c r="CO767" s="7"/>
    </row>
    <row r="768" spans="33:93">
      <c r="AG768" s="3"/>
      <c r="AH768" s="4"/>
      <c r="AI768" s="3"/>
      <c r="AJ768" s="5"/>
      <c r="AK768" s="5"/>
      <c r="CD768" s="3"/>
      <c r="CE768" s="3"/>
      <c r="CN768" s="7"/>
      <c r="CO768" s="7"/>
    </row>
    <row r="769" spans="33:93">
      <c r="AG769" s="3"/>
      <c r="AH769" s="4"/>
      <c r="AI769" s="3"/>
      <c r="AJ769" s="5"/>
      <c r="AK769" s="5"/>
      <c r="CD769" s="3"/>
      <c r="CE769" s="3"/>
      <c r="CN769" s="7"/>
      <c r="CO769" s="7"/>
    </row>
    <row r="770" spans="33:93">
      <c r="AG770" s="3"/>
      <c r="AH770" s="4"/>
      <c r="AI770" s="3"/>
      <c r="AJ770" s="5"/>
      <c r="AK770" s="5"/>
      <c r="CD770" s="3"/>
      <c r="CE770" s="3"/>
      <c r="CN770" s="7"/>
      <c r="CO770" s="7"/>
    </row>
    <row r="771" spans="33:93">
      <c r="AG771" s="3"/>
      <c r="AH771" s="4"/>
      <c r="AI771" s="3"/>
      <c r="AJ771" s="5"/>
      <c r="AK771" s="5"/>
      <c r="CD771" s="3"/>
      <c r="CE771" s="3"/>
      <c r="CN771" s="7"/>
      <c r="CO771" s="7"/>
    </row>
    <row r="772" spans="33:93">
      <c r="AG772" s="3"/>
      <c r="AH772" s="4"/>
      <c r="AI772" s="3"/>
      <c r="AJ772" s="5"/>
      <c r="AK772" s="5"/>
      <c r="CD772" s="3"/>
      <c r="CE772" s="3"/>
      <c r="CN772" s="7"/>
      <c r="CO772" s="7"/>
    </row>
    <row r="773" spans="33:93">
      <c r="AG773" s="3"/>
      <c r="AH773" s="4"/>
      <c r="AI773" s="3"/>
      <c r="AJ773" s="5"/>
      <c r="AK773" s="5"/>
      <c r="CD773" s="3"/>
      <c r="CE773" s="3"/>
      <c r="CN773" s="7"/>
      <c r="CO773" s="7"/>
    </row>
    <row r="774" spans="33:93">
      <c r="AG774" s="3"/>
      <c r="AH774" s="4"/>
      <c r="AI774" s="3"/>
      <c r="AJ774" s="5"/>
      <c r="AK774" s="5"/>
      <c r="CD774" s="3"/>
      <c r="CE774" s="3"/>
      <c r="CN774" s="7"/>
      <c r="CO774" s="7"/>
    </row>
    <row r="775" spans="33:93">
      <c r="AG775" s="3"/>
      <c r="AH775" s="4"/>
      <c r="AI775" s="3"/>
      <c r="AJ775" s="5"/>
      <c r="AK775" s="5"/>
      <c r="CD775" s="3"/>
      <c r="CE775" s="3"/>
      <c r="CN775" s="7"/>
      <c r="CO775" s="7"/>
    </row>
    <row r="776" spans="33:93">
      <c r="AG776" s="3"/>
      <c r="AH776" s="4"/>
      <c r="AI776" s="3"/>
      <c r="AJ776" s="5"/>
      <c r="AK776" s="5"/>
      <c r="CD776" s="3"/>
      <c r="CE776" s="3"/>
      <c r="CN776" s="7"/>
      <c r="CO776" s="7"/>
    </row>
    <row r="777" spans="33:93">
      <c r="AG777" s="3"/>
      <c r="AH777" s="4"/>
      <c r="AI777" s="3"/>
      <c r="AJ777" s="5"/>
      <c r="AK777" s="5"/>
      <c r="CD777" s="3"/>
      <c r="CE777" s="3"/>
      <c r="CN777" s="7"/>
      <c r="CO777" s="7"/>
    </row>
    <row r="778" spans="33:93">
      <c r="AG778" s="3"/>
      <c r="AH778" s="4"/>
      <c r="AI778" s="3"/>
      <c r="AJ778" s="5"/>
      <c r="AK778" s="5"/>
      <c r="CD778" s="3"/>
      <c r="CE778" s="3"/>
      <c r="CN778" s="7"/>
      <c r="CO778" s="7"/>
    </row>
    <row r="779" spans="33:93">
      <c r="AG779" s="3"/>
      <c r="AH779" s="4"/>
      <c r="AI779" s="3"/>
      <c r="AJ779" s="5"/>
      <c r="AK779" s="5"/>
      <c r="CD779" s="3"/>
      <c r="CE779" s="3"/>
      <c r="CN779" s="7"/>
      <c r="CO779" s="7"/>
    </row>
    <row r="780" spans="33:93">
      <c r="AG780" s="3"/>
      <c r="AH780" s="4"/>
      <c r="AI780" s="3"/>
      <c r="AJ780" s="5"/>
      <c r="AK780" s="5"/>
      <c r="CD780" s="3"/>
      <c r="CE780" s="3"/>
      <c r="CN780" s="7"/>
      <c r="CO780" s="7"/>
    </row>
    <row r="781" spans="33:93">
      <c r="AG781" s="3"/>
      <c r="AH781" s="4"/>
      <c r="AI781" s="3"/>
      <c r="AJ781" s="5"/>
      <c r="AK781" s="5"/>
      <c r="CD781" s="3"/>
      <c r="CE781" s="3"/>
      <c r="CN781" s="7"/>
      <c r="CO781" s="7"/>
    </row>
    <row r="782" spans="33:93">
      <c r="AG782" s="3"/>
      <c r="AH782" s="4"/>
      <c r="AI782" s="3"/>
      <c r="AJ782" s="5"/>
      <c r="AK782" s="5"/>
      <c r="CD782" s="3"/>
      <c r="CE782" s="3"/>
      <c r="CN782" s="7"/>
      <c r="CO782" s="7"/>
    </row>
    <row r="783" spans="33:93">
      <c r="AG783" s="3"/>
      <c r="AH783" s="4"/>
      <c r="AI783" s="3"/>
      <c r="AJ783" s="5"/>
      <c r="AK783" s="5"/>
      <c r="CD783" s="3"/>
      <c r="CE783" s="3"/>
      <c r="CN783" s="7"/>
      <c r="CO783" s="7"/>
    </row>
    <row r="784" spans="33:93">
      <c r="AG784" s="3"/>
      <c r="AH784" s="4"/>
      <c r="AI784" s="3"/>
      <c r="AJ784" s="5"/>
      <c r="AK784" s="5"/>
      <c r="CD784" s="3"/>
      <c r="CE784" s="3"/>
      <c r="CN784" s="7"/>
      <c r="CO784" s="7"/>
    </row>
    <row r="785" spans="33:93">
      <c r="AG785" s="3"/>
      <c r="AH785" s="4"/>
      <c r="AI785" s="3"/>
      <c r="AJ785" s="5"/>
      <c r="AK785" s="5"/>
      <c r="CD785" s="3"/>
      <c r="CE785" s="3"/>
      <c r="CN785" s="7"/>
      <c r="CO785" s="7"/>
    </row>
    <row r="786" spans="33:93">
      <c r="AG786" s="3"/>
      <c r="AH786" s="4"/>
      <c r="AI786" s="3"/>
      <c r="AJ786" s="5"/>
      <c r="AK786" s="5"/>
      <c r="CD786" s="3"/>
      <c r="CE786" s="3"/>
      <c r="CN786" s="7"/>
      <c r="CO786" s="7"/>
    </row>
    <row r="787" spans="33:93">
      <c r="AG787" s="3"/>
      <c r="AH787" s="4"/>
      <c r="AI787" s="3"/>
      <c r="AJ787" s="5"/>
      <c r="AK787" s="5"/>
      <c r="CD787" s="3"/>
      <c r="CE787" s="3"/>
      <c r="CN787" s="7"/>
      <c r="CO787" s="7"/>
    </row>
    <row r="788" spans="33:93">
      <c r="AG788" s="3"/>
      <c r="AH788" s="4"/>
      <c r="AI788" s="3"/>
      <c r="AJ788" s="5"/>
      <c r="AK788" s="5"/>
      <c r="CD788" s="3"/>
      <c r="CE788" s="3"/>
      <c r="CN788" s="7"/>
      <c r="CO788" s="7"/>
    </row>
    <row r="789" spans="33:93">
      <c r="AG789" s="3"/>
      <c r="AH789" s="4"/>
      <c r="AI789" s="3"/>
      <c r="AJ789" s="5"/>
      <c r="AK789" s="5"/>
      <c r="CD789" s="3"/>
      <c r="CE789" s="3"/>
      <c r="CN789" s="7"/>
      <c r="CO789" s="7"/>
    </row>
    <row r="790" spans="33:93">
      <c r="AG790" s="3"/>
      <c r="AH790" s="4"/>
      <c r="AI790" s="3"/>
      <c r="AJ790" s="5"/>
      <c r="AK790" s="5"/>
      <c r="CD790" s="3"/>
      <c r="CE790" s="3"/>
      <c r="CN790" s="7"/>
      <c r="CO790" s="7"/>
    </row>
    <row r="791" spans="33:93">
      <c r="AG791" s="3"/>
      <c r="AH791" s="4"/>
      <c r="AI791" s="3"/>
      <c r="AJ791" s="5"/>
      <c r="AK791" s="5"/>
      <c r="CD791" s="3"/>
      <c r="CE791" s="3"/>
      <c r="CN791" s="7"/>
      <c r="CO791" s="7"/>
    </row>
    <row r="792" spans="33:93">
      <c r="AG792" s="3"/>
      <c r="AH792" s="4"/>
      <c r="AI792" s="3"/>
      <c r="AJ792" s="5"/>
      <c r="AK792" s="5"/>
      <c r="CD792" s="3"/>
      <c r="CE792" s="3"/>
      <c r="CN792" s="7"/>
      <c r="CO792" s="7"/>
    </row>
    <row r="793" spans="33:93">
      <c r="AG793" s="3"/>
      <c r="AH793" s="4"/>
      <c r="AI793" s="3"/>
      <c r="AJ793" s="5"/>
      <c r="AK793" s="5"/>
      <c r="CD793" s="3"/>
      <c r="CE793" s="3"/>
      <c r="CN793" s="7"/>
      <c r="CO793" s="7"/>
    </row>
    <row r="811" spans="9:11">
      <c r="I811" s="9"/>
      <c r="J811" s="9"/>
      <c r="K811" s="15"/>
    </row>
  </sheetData>
  <mergeCells count="13">
    <mergeCell ref="CD3:CW3"/>
    <mergeCell ref="CY3:DH3"/>
    <mergeCell ref="A25:A44"/>
    <mergeCell ref="A5:A24"/>
    <mergeCell ref="A1:C1"/>
    <mergeCell ref="O4:R4"/>
    <mergeCell ref="I1:K1"/>
    <mergeCell ref="J2:K2"/>
    <mergeCell ref="N1:AM1"/>
    <mergeCell ref="T3:AC3"/>
    <mergeCell ref="AE3:BR3"/>
    <mergeCell ref="BS3:CB3"/>
    <mergeCell ref="E1:F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</vt:lpstr>
      <vt:lpstr>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河内太志</dc:creator>
  <cp:lastModifiedBy>河内　太志</cp:lastModifiedBy>
  <dcterms:created xsi:type="dcterms:W3CDTF">2023-08-19T03:07:30Z</dcterms:created>
  <dcterms:modified xsi:type="dcterms:W3CDTF">2024-05-22T13:30:08Z</dcterms:modified>
</cp:coreProperties>
</file>