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flybird/Downloads/"/>
    </mc:Choice>
  </mc:AlternateContent>
  <xr:revisionPtr revIDLastSave="0" documentId="13_ncr:1_{E2143E53-D1B8-EF4E-922A-CEDFBAF2C6F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计划与实际的甘特图" sheetId="11" r:id="rId1"/>
  </sheets>
  <definedNames>
    <definedName name="nextDate">#REF!</definedName>
    <definedName name="pEnd">#REF!</definedName>
    <definedName name="_xlnm.Print_Titles" localSheetId="0">计划与实际的甘特图!$6:$7</definedName>
    <definedName name="thisDate">#REF!</definedName>
    <definedName name="valuevx">42.314159</definedName>
    <definedName name="vertex42_copyright" hidden="1">"© 2017 Vertex42 LLC"</definedName>
    <definedName name="vertex42_id" hidden="1">"project-planner.xlsx"</definedName>
    <definedName name="vertex42_title" hidden="1">"Project Planner Template"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1" l="1"/>
  <c r="I18" i="11" s="1"/>
  <c r="L5" i="11" l="1"/>
  <c r="L6" i="11" l="1"/>
  <c r="F19" i="11"/>
  <c r="G19" i="11" l="1"/>
  <c r="F20" i="11" s="1"/>
  <c r="G20" i="11" s="1"/>
  <c r="F21" i="11" s="1"/>
  <c r="G21" i="11" s="1"/>
  <c r="F22" i="11" s="1"/>
  <c r="G22" i="11" s="1"/>
  <c r="F23" i="11" s="1"/>
  <c r="G23" i="11" s="1"/>
  <c r="J18" i="11"/>
  <c r="I19" i="11" s="1"/>
  <c r="J19" i="11" s="1"/>
  <c r="I20" i="11" s="1"/>
  <c r="J20" i="11" s="1"/>
  <c r="I21" i="11" s="1"/>
  <c r="J21" i="11" s="1"/>
  <c r="J14" i="11"/>
  <c r="I15" i="11" s="1"/>
  <c r="J15" i="11" s="1"/>
  <c r="I16" i="11" s="1"/>
  <c r="J10" i="11"/>
  <c r="I11" i="11" s="1"/>
  <c r="J11" i="11" s="1"/>
  <c r="G10" i="11"/>
  <c r="I22" i="11" l="1"/>
  <c r="J16" i="11"/>
  <c r="J9" i="11" s="1"/>
  <c r="I9" i="11"/>
  <c r="H10" i="11"/>
  <c r="F11" i="11"/>
  <c r="K25" i="11"/>
  <c r="H25" i="11"/>
  <c r="K24" i="11"/>
  <c r="H24" i="11"/>
  <c r="K17" i="11"/>
  <c r="H17" i="11"/>
  <c r="K10" i="11"/>
  <c r="K8" i="11"/>
  <c r="H8" i="11"/>
  <c r="L7" i="11"/>
  <c r="M7" i="11" s="1"/>
  <c r="J22" i="11" l="1"/>
  <c r="I23" i="11" s="1"/>
  <c r="J23" i="11" s="1"/>
  <c r="N7" i="1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AI7" i="11" s="1"/>
  <c r="AJ7" i="11" s="1"/>
  <c r="AK7" i="11" s="1"/>
  <c r="AL7" i="11" s="1"/>
  <c r="AM7" i="11" s="1"/>
  <c r="AN7" i="11" s="1"/>
  <c r="AO7" i="11" s="1"/>
  <c r="AP7" i="11" s="1"/>
  <c r="AQ7" i="11" s="1"/>
  <c r="AR7" i="11" s="1"/>
  <c r="AS7" i="11" s="1"/>
  <c r="AT7" i="11" s="1"/>
  <c r="AU7" i="11" s="1"/>
  <c r="AV7" i="11" s="1"/>
  <c r="AW7" i="11" s="1"/>
  <c r="AX7" i="11" s="1"/>
  <c r="AY7" i="11" s="1"/>
  <c r="AZ7" i="11" s="1"/>
  <c r="BA7" i="11" s="1"/>
  <c r="BB7" i="11" s="1"/>
  <c r="BC7" i="11" s="1"/>
  <c r="BD7" i="11" s="1"/>
  <c r="BE7" i="11" s="1"/>
  <c r="BF7" i="11" s="1"/>
  <c r="BG7" i="11" s="1"/>
  <c r="BH7" i="11" s="1"/>
  <c r="BI7" i="11" s="1"/>
  <c r="BJ7" i="11" s="1"/>
  <c r="BK7" i="11" s="1"/>
  <c r="BL7" i="11" s="1"/>
  <c r="BM7" i="11" s="1"/>
  <c r="M5" i="11"/>
  <c r="G11" i="11"/>
  <c r="H11" i="11" s="1"/>
  <c r="N5" i="11" l="1"/>
  <c r="M6" i="11"/>
  <c r="F12" i="11"/>
  <c r="O5" i="11" l="1"/>
  <c r="N6" i="11"/>
  <c r="G12" i="11"/>
  <c r="F14" i="11"/>
  <c r="K11" i="11"/>
  <c r="P5" i="11" l="1"/>
  <c r="O6" i="11"/>
  <c r="F13" i="11"/>
  <c r="G14" i="11"/>
  <c r="F15" i="11" s="1"/>
  <c r="H12" i="11"/>
  <c r="K12" i="11"/>
  <c r="Q5" i="11" l="1"/>
  <c r="P6" i="11"/>
  <c r="G15" i="11"/>
  <c r="F16" i="11" s="1"/>
  <c r="H14" i="11"/>
  <c r="R5" i="11" l="1"/>
  <c r="Q6" i="11"/>
  <c r="H15" i="11"/>
  <c r="G16" i="11"/>
  <c r="H16" i="11" s="1"/>
  <c r="F9" i="11"/>
  <c r="H13" i="11"/>
  <c r="K14" i="11"/>
  <c r="S5" i="11" l="1"/>
  <c r="R6" i="11"/>
  <c r="G9" i="11"/>
  <c r="H9" i="11" s="1"/>
  <c r="K16" i="11"/>
  <c r="K15" i="11"/>
  <c r="K13" i="11"/>
  <c r="T5" i="11" l="1"/>
  <c r="S6" i="11"/>
  <c r="K9" i="11"/>
  <c r="U5" i="11" l="1"/>
  <c r="T6" i="11"/>
  <c r="V5" i="11" l="1"/>
  <c r="U6" i="11"/>
  <c r="W5" i="11" l="1"/>
  <c r="V6" i="11"/>
  <c r="X5" i="11" l="1"/>
  <c r="W6" i="11"/>
  <c r="Y5" i="11" l="1"/>
  <c r="X6" i="11"/>
  <c r="Z5" i="11" l="1"/>
  <c r="Y6" i="11"/>
  <c r="AA5" i="11" l="1"/>
  <c r="Z6" i="11"/>
  <c r="AB5" i="11" l="1"/>
  <c r="AA6" i="11"/>
  <c r="AC5" i="11" l="1"/>
  <c r="AB6" i="11"/>
  <c r="AD5" i="11" l="1"/>
  <c r="AC6" i="11"/>
  <c r="AE5" i="11" l="1"/>
  <c r="AD6" i="11"/>
  <c r="AF5" i="11" l="1"/>
  <c r="AE6" i="11"/>
  <c r="AG5" i="11" l="1"/>
  <c r="AF6" i="11"/>
  <c r="AH5" i="11" l="1"/>
  <c r="AG6" i="11"/>
  <c r="AI5" i="11" l="1"/>
  <c r="AH6" i="11"/>
  <c r="AJ5" i="11" l="1"/>
  <c r="AI6" i="11"/>
  <c r="AK5" i="11" l="1"/>
  <c r="AJ6" i="11"/>
  <c r="AL5" i="11" l="1"/>
  <c r="AK6" i="11"/>
  <c r="AM5" i="11" l="1"/>
  <c r="AL6" i="11"/>
  <c r="AN5" i="11" l="1"/>
  <c r="AM6" i="11"/>
  <c r="AO5" i="11" l="1"/>
  <c r="AN6" i="11"/>
  <c r="AP5" i="11" l="1"/>
  <c r="AO6" i="11"/>
  <c r="AQ5" i="11" l="1"/>
  <c r="AP6" i="11"/>
  <c r="AR5" i="11" l="1"/>
  <c r="AQ6" i="11"/>
  <c r="AS5" i="11" l="1"/>
  <c r="AR6" i="11"/>
  <c r="AT5" i="11" l="1"/>
  <c r="AS6" i="11"/>
  <c r="AU5" i="11" l="1"/>
  <c r="AT6" i="11"/>
  <c r="AV5" i="11" l="1"/>
  <c r="AU6" i="11"/>
  <c r="AW5" i="11" l="1"/>
  <c r="AV6" i="11"/>
  <c r="AX5" i="11" l="1"/>
  <c r="AW6" i="11"/>
  <c r="AY5" i="11" l="1"/>
  <c r="AX6" i="11"/>
  <c r="AZ5" i="11" l="1"/>
  <c r="AY6" i="11"/>
  <c r="BA5" i="11" l="1"/>
  <c r="AZ6" i="11"/>
  <c r="BB5" i="11" l="1"/>
  <c r="BA6" i="11"/>
  <c r="BC5" i="11" l="1"/>
  <c r="BB6" i="11"/>
  <c r="BD5" i="11" l="1"/>
  <c r="BC6" i="11"/>
  <c r="BE5" i="11" l="1"/>
  <c r="BD6" i="11"/>
  <c r="BF5" i="11" l="1"/>
  <c r="BE6" i="11"/>
  <c r="BG5" i="11" l="1"/>
  <c r="BF6" i="11"/>
  <c r="BH5" i="11" l="1"/>
  <c r="BG6" i="11"/>
  <c r="BI5" i="11" l="1"/>
  <c r="BH6" i="11"/>
  <c r="BJ5" i="11" l="1"/>
  <c r="BI6" i="11"/>
  <c r="BK5" i="11" l="1"/>
  <c r="BJ6" i="11"/>
  <c r="BL5" i="11" l="1"/>
  <c r="BK6" i="11"/>
  <c r="BM5" i="11" l="1"/>
  <c r="BL6" i="11"/>
  <c r="BN5" i="11" l="1"/>
  <c r="BN6" i="11" s="1"/>
  <c r="BM6" i="11"/>
</calcChain>
</file>

<file path=xl/sharedStrings.xml><?xml version="1.0" encoding="utf-8"?>
<sst xmlns="http://schemas.openxmlformats.org/spreadsheetml/2006/main" count="38" uniqueCount="32">
  <si>
    <t>[42]</t>
  </si>
  <si>
    <t>计划与实际的甘特图</t>
    <phoneticPr fontId="21" type="noConversion"/>
  </si>
  <si>
    <t>在此行之上可以插入新行</t>
    <phoneticPr fontId="21" type="noConversion"/>
  </si>
  <si>
    <t>[项目经理：***]</t>
    <phoneticPr fontId="21" type="noConversion"/>
  </si>
  <si>
    <t>[项目名称：**项目]</t>
    <phoneticPr fontId="21" type="noConversion"/>
  </si>
  <si>
    <t>项目启动:</t>
    <phoneticPr fontId="21" type="noConversion"/>
  </si>
  <si>
    <t>显示期间:</t>
    <phoneticPr fontId="21" type="noConversion"/>
  </si>
  <si>
    <t>周</t>
  </si>
  <si>
    <t>日
月
年</t>
    <phoneticPr fontId="21" type="noConversion"/>
  </si>
  <si>
    <t>任务描述</t>
    <phoneticPr fontId="21" type="noConversion"/>
  </si>
  <si>
    <t>责任人</t>
    <phoneticPr fontId="21" type="noConversion"/>
  </si>
  <si>
    <t>预算</t>
    <phoneticPr fontId="21" type="noConversion"/>
  </si>
  <si>
    <t>项目进度</t>
    <phoneticPr fontId="21" type="noConversion"/>
  </si>
  <si>
    <t>计划的开始时间</t>
    <phoneticPr fontId="21" type="noConversion"/>
  </si>
  <si>
    <t>计划的结束时间</t>
    <phoneticPr fontId="21" type="noConversion"/>
  </si>
  <si>
    <t>计划天数</t>
    <phoneticPr fontId="21" type="noConversion"/>
  </si>
  <si>
    <t>实际开始时间</t>
    <phoneticPr fontId="21" type="noConversion"/>
  </si>
  <si>
    <t>实际结束时间</t>
    <phoneticPr fontId="21" type="noConversion"/>
  </si>
  <si>
    <t>实际天数</t>
    <phoneticPr fontId="21" type="noConversion"/>
  </si>
  <si>
    <t>比尔</t>
    <phoneticPr fontId="21" type="noConversion"/>
  </si>
  <si>
    <t>汤姆</t>
    <phoneticPr fontId="21" type="noConversion"/>
  </si>
  <si>
    <t>项目阶段2</t>
    <phoneticPr fontId="21" type="noConversion"/>
  </si>
  <si>
    <t>任务 1</t>
    <phoneticPr fontId="21" type="noConversion"/>
  </si>
  <si>
    <t>任务 2</t>
  </si>
  <si>
    <t>任务 3</t>
  </si>
  <si>
    <t>任务 4</t>
  </si>
  <si>
    <t>任务 5</t>
  </si>
  <si>
    <t>任务 6</t>
  </si>
  <si>
    <t>项目阶段1</t>
    <phoneticPr fontId="21" type="noConversion"/>
  </si>
  <si>
    <t>项目阶段1里程碑</t>
    <phoneticPr fontId="21" type="noConversion"/>
  </si>
  <si>
    <t>时间周期:</t>
    <phoneticPr fontId="21" type="noConversion"/>
  </si>
  <si>
    <t>#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</si>
</sst>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76" formatCode="m/d/yy;@"/>
    <numFmt numFmtId="177" formatCode="_(* #,##0_);_(* \(#,##0\);_(* &quot;-&quot;??_);_(@_)"/>
  </numFmts>
  <fonts count="24">
    <font>
      <sz val="11"/>
      <color theme="1"/>
      <name val="黑体"/>
      <family val="2"/>
      <scheme val="minor"/>
    </font>
    <font>
      <b/>
      <sz val="20"/>
      <color theme="4" tint="-0.249977111117893"/>
      <name val="黑体"/>
      <family val="2"/>
      <scheme val="major"/>
    </font>
    <font>
      <sz val="10"/>
      <name val="黑体"/>
      <family val="2"/>
      <scheme val="minor"/>
    </font>
    <font>
      <u/>
      <sz val="11"/>
      <color indexed="12"/>
      <name val="Arial"/>
      <family val="2"/>
    </font>
    <font>
      <sz val="10"/>
      <color theme="1"/>
      <name val="黑体"/>
      <family val="2"/>
      <scheme val="minor"/>
    </font>
    <font>
      <sz val="10"/>
      <color theme="1" tint="0.499984740745262"/>
      <name val="黑体"/>
      <family val="2"/>
      <scheme val="minor"/>
    </font>
    <font>
      <sz val="11"/>
      <name val="黑体"/>
      <family val="2"/>
      <scheme val="minor"/>
    </font>
    <font>
      <b/>
      <sz val="11"/>
      <color theme="1"/>
      <name val="黑体"/>
      <family val="2"/>
      <scheme val="minor"/>
    </font>
    <font>
      <b/>
      <sz val="9"/>
      <color theme="0"/>
      <name val="黑体"/>
      <family val="2"/>
      <scheme val="minor"/>
    </font>
    <font>
      <sz val="1"/>
      <color theme="0"/>
      <name val="黑体"/>
      <family val="2"/>
      <scheme val="minor"/>
    </font>
    <font>
      <sz val="16"/>
      <color theme="1"/>
      <name val="黑体"/>
      <family val="2"/>
      <scheme val="minor"/>
    </font>
    <font>
      <i/>
      <sz val="9"/>
      <color theme="1"/>
      <name val="黑体"/>
      <family val="2"/>
      <scheme val="minor"/>
    </font>
    <font>
      <sz val="8"/>
      <color theme="1"/>
      <name val="黑体"/>
      <family val="2"/>
      <scheme val="minor"/>
    </font>
    <font>
      <sz val="11"/>
      <color theme="0" tint="-0.14999847407452621"/>
      <name val="黑体"/>
      <family val="2"/>
      <scheme val="minor"/>
    </font>
    <font>
      <sz val="10"/>
      <color theme="0" tint="-0.499984740745262"/>
      <name val="黑体"/>
      <family val="2"/>
      <scheme val="minor"/>
    </font>
    <font>
      <sz val="11"/>
      <color theme="1"/>
      <name val="黑体"/>
      <family val="2"/>
      <scheme val="minor"/>
    </font>
    <font>
      <b/>
      <sz val="10"/>
      <color theme="1"/>
      <name val="黑体"/>
      <family val="2"/>
      <scheme val="minor"/>
    </font>
    <font>
      <i/>
      <sz val="10"/>
      <color theme="1"/>
      <name val="黑体"/>
      <family val="2"/>
      <scheme val="minor"/>
    </font>
    <font>
      <b/>
      <sz val="20"/>
      <color theme="4"/>
      <name val="黑体"/>
      <family val="2"/>
      <scheme val="major"/>
    </font>
    <font>
      <u/>
      <sz val="11"/>
      <color theme="1" tint="0.499984740745262"/>
      <name val="Arial"/>
      <family val="2"/>
    </font>
    <font>
      <sz val="9"/>
      <color theme="1" tint="0.499984740745262"/>
      <name val="黑体"/>
      <family val="2"/>
      <scheme val="minor"/>
    </font>
    <font>
      <sz val="9"/>
      <name val="黑体"/>
      <family val="3"/>
      <charset val="134"/>
      <scheme val="minor"/>
    </font>
    <font>
      <sz val="9"/>
      <color theme="1"/>
      <name val="黑体"/>
      <family val="2"/>
      <scheme val="minor"/>
    </font>
    <font>
      <sz val="9"/>
      <color theme="1"/>
      <name val="黑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darkUp">
        <fgColor theme="1" tint="0.499984740745262"/>
        <bgColor theme="4" tint="0.3999145481734672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2499465926084170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8" fillId="3" borderId="1" xfId="0" applyFont="1" applyFill="1" applyBorder="1" applyAlignment="1">
      <alignment horizontal="left" vertical="center" indent="1"/>
    </xf>
    <xf numFmtId="0" fontId="8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3" xfId="0" applyFont="1" applyFill="1" applyBorder="1" applyAlignment="1">
      <alignment horizontal="left" vertical="center" inden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2" borderId="4" xfId="0" applyFill="1" applyBorder="1" applyAlignment="1">
      <alignment vertical="center"/>
    </xf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5" xfId="0" applyNumberFormat="1" applyBorder="1" applyAlignment="1">
      <alignment horizontal="center" vertical="center"/>
    </xf>
    <xf numFmtId="14" fontId="13" fillId="0" borderId="2" xfId="0" applyNumberFormat="1" applyFont="1" applyBorder="1"/>
    <xf numFmtId="14" fontId="12" fillId="4" borderId="6" xfId="0" applyNumberFormat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shrinkToFit="1"/>
    </xf>
    <xf numFmtId="0" fontId="14" fillId="0" borderId="0" xfId="0" applyFont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4" fillId="0" borderId="3" xfId="0" applyNumberFormat="1" applyFont="1" applyFill="1" applyBorder="1" applyAlignment="1">
      <alignment horizontal="center" vertical="center"/>
    </xf>
    <xf numFmtId="0" fontId="16" fillId="4" borderId="3" xfId="0" applyNumberFormat="1" applyFont="1" applyFill="1" applyBorder="1" applyAlignment="1">
      <alignment horizontal="center" vertical="center"/>
    </xf>
    <xf numFmtId="0" fontId="17" fillId="2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9" fontId="6" fillId="2" borderId="3" xfId="2" applyFont="1" applyFill="1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0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left" vertical="center"/>
    </xf>
    <xf numFmtId="176" fontId="6" fillId="2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19" fillId="0" borderId="0" xfId="1" applyFont="1" applyAlignment="1" applyProtection="1"/>
    <xf numFmtId="0" fontId="20" fillId="0" borderId="0" xfId="0" applyFont="1" applyAlignment="1">
      <alignment horizontal="left"/>
    </xf>
    <xf numFmtId="177" fontId="0" fillId="0" borderId="3" xfId="3" applyNumberFormat="1" applyFont="1" applyFill="1" applyBorder="1" applyAlignment="1">
      <alignment horizontal="center" vertical="center"/>
    </xf>
    <xf numFmtId="177" fontId="7" fillId="4" borderId="3" xfId="3" applyNumberFormat="1" applyFont="1" applyFill="1" applyBorder="1" applyAlignment="1">
      <alignment horizontal="center" vertical="center"/>
    </xf>
    <xf numFmtId="177" fontId="11" fillId="2" borderId="3" xfId="3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2" fillId="7" borderId="0" xfId="0" applyFont="1" applyFill="1"/>
    <xf numFmtId="0" fontId="2" fillId="7" borderId="0" xfId="0" applyFont="1" applyFill="1" applyAlignment="1">
      <alignment horizontal="left"/>
    </xf>
    <xf numFmtId="0" fontId="0" fillId="8" borderId="8" xfId="0" applyNumberFormat="1" applyFill="1" applyBorder="1" applyAlignment="1">
      <alignment horizontal="center" vertical="center"/>
    </xf>
    <xf numFmtId="14" fontId="12" fillId="4" borderId="11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14" fontId="0" fillId="8" borderId="9" xfId="0" applyNumberFormat="1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</cellXfs>
  <cellStyles count="4">
    <cellStyle name="百分比" xfId="2" builtinId="5"/>
    <cellStyle name="常规" xfId="0" builtinId="0"/>
    <cellStyle name="超链接" xfId="1" builtinId="8" customBuiltin="1"/>
    <cellStyle name="千位分隔" xfId="3" builtinId="3"/>
  </cellStyles>
  <dxfs count="13">
    <dxf>
      <fill>
        <patternFill>
          <bgColor rgb="FFFFC000"/>
        </patternFill>
      </fill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3969AD"/>
        </patternFill>
      </fill>
    </dxf>
    <dxf>
      <fill>
        <patternFill patternType="darkUp">
          <fgColor theme="1" tint="0.499984740745262"/>
        </patternFill>
      </fill>
    </dxf>
    <dxf>
      <border>
        <right style="thin">
          <color theme="0" tint="-0.14996795556505021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969696"/>
      <color rgb="FFC0C0C0"/>
      <color rgb="FF427FC2"/>
      <color rgb="FF44678E"/>
      <color rgb="FF42648A"/>
      <color rgb="FF215881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F$5" horiz="1" max="100" min="1" page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50800</xdr:colOff>
          <xdr:row>3</xdr:row>
          <xdr:rowOff>25400</xdr:rowOff>
        </xdr:from>
        <xdr:to>
          <xdr:col>9</xdr:col>
          <xdr:colOff>520700</xdr:colOff>
          <xdr:row>5</xdr:row>
          <xdr:rowOff>38100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ertex42 - Blue">
      <a:dk1>
        <a:sysClr val="windowText" lastClr="000000"/>
      </a:dk1>
      <a:lt1>
        <a:sysClr val="window" lastClr="C7EDCC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28"/>
  <sheetViews>
    <sheetView showGridLines="0" tabSelected="1" showRuler="0" zoomScaleNormal="100" zoomScalePageLayoutView="70" workbookViewId="0">
      <pane xSplit="11" ySplit="7" topLeftCell="L8" activePane="bottomRight" state="frozen"/>
      <selection pane="topRight" activeCell="L1" sqref="L1"/>
      <selection pane="bottomLeft" activeCell="A8" sqref="A8"/>
      <selection pane="bottomRight" activeCell="H13" sqref="H13"/>
    </sheetView>
  </sheetViews>
  <sheetFormatPr baseColWidth="10" defaultColWidth="8.83203125" defaultRowHeight="14"/>
  <cols>
    <col min="1" max="1" width="1.5" customWidth="1"/>
    <col min="2" max="2" width="10.33203125" customWidth="1"/>
    <col min="3" max="3" width="3.83203125" customWidth="1"/>
    <col min="4" max="4" width="8.5" hidden="1" customWidth="1"/>
    <col min="5" max="5" width="7.6640625" customWidth="1"/>
    <col min="6" max="6" width="8.33203125" style="4" customWidth="1"/>
    <col min="7" max="7" width="9.6640625" customWidth="1"/>
    <col min="8" max="8" width="4.1640625" customWidth="1"/>
    <col min="9" max="9" width="8.33203125" style="4" customWidth="1"/>
    <col min="10" max="10" width="8.6640625" customWidth="1"/>
    <col min="11" max="11" width="4.33203125" customWidth="1"/>
    <col min="12" max="65" width="3.1640625" customWidth="1"/>
    <col min="66" max="66" width="3.6640625" customWidth="1"/>
  </cols>
  <sheetData>
    <row r="1" spans="1:66" ht="26">
      <c r="A1" s="48" t="s">
        <v>1</v>
      </c>
      <c r="B1" s="49"/>
      <c r="C1" s="49"/>
      <c r="D1" s="49"/>
      <c r="E1" s="50"/>
      <c r="F1" s="51"/>
      <c r="G1" s="50"/>
      <c r="H1" s="50"/>
      <c r="I1" s="3"/>
      <c r="J1" s="1"/>
      <c r="K1" s="1"/>
      <c r="L1" s="19"/>
      <c r="BH1" s="5" t="s">
        <v>0</v>
      </c>
    </row>
    <row r="2" spans="1:66" ht="19.5" customHeight="1">
      <c r="A2" s="56" t="s">
        <v>4</v>
      </c>
      <c r="B2" s="8"/>
      <c r="C2" s="8"/>
      <c r="D2" s="8"/>
      <c r="L2" s="43"/>
    </row>
    <row r="3" spans="1:66" ht="19.5" customHeight="1">
      <c r="A3" s="57" t="s">
        <v>3</v>
      </c>
      <c r="E3" s="14" t="s">
        <v>5</v>
      </c>
      <c r="F3" s="58">
        <v>43091</v>
      </c>
      <c r="G3" s="59"/>
    </row>
    <row r="4" spans="1:66" ht="19.5" customHeight="1" thickBot="1">
      <c r="A4" s="14"/>
      <c r="E4" s="14" t="s">
        <v>30</v>
      </c>
      <c r="F4" s="52" t="s">
        <v>7</v>
      </c>
    </row>
    <row r="5" spans="1:66" ht="17.25" hidden="1" customHeight="1" thickBot="1">
      <c r="A5" s="14"/>
      <c r="E5" s="14" t="s">
        <v>6</v>
      </c>
      <c r="F5" s="15">
        <v>1</v>
      </c>
      <c r="L5" s="16">
        <f>IF(F4="周",F3+7*(F5-1),IF(F4="天",F3+(F5-1),IF(F4="月",EDATE($F$3,($F$5-1)),EDATE($F$3,3*($F$5-1)))))</f>
        <v>43091</v>
      </c>
      <c r="M5" s="16">
        <f>IF($F$4="天",L5+1,IF($F$4="周",L5+7,IF($F$4="月",EDATE($F$3,M7-1),EDATE($F$3,3*(M7-1)))))</f>
        <v>43098</v>
      </c>
      <c r="N5" s="16">
        <f t="shared" ref="N5:BN5" si="0">IF($F$4="天",M5+1,IF($F$4="周",M5+7,IF($F$4="月",EDATE($F$3,N7-1),EDATE($F$3,3*(N7-1)))))</f>
        <v>43105</v>
      </c>
      <c r="O5" s="16">
        <f t="shared" si="0"/>
        <v>43112</v>
      </c>
      <c r="P5" s="16">
        <f t="shared" si="0"/>
        <v>43119</v>
      </c>
      <c r="Q5" s="16">
        <f t="shared" si="0"/>
        <v>43126</v>
      </c>
      <c r="R5" s="16">
        <f t="shared" si="0"/>
        <v>43133</v>
      </c>
      <c r="S5" s="16">
        <f t="shared" si="0"/>
        <v>43140</v>
      </c>
      <c r="T5" s="16">
        <f t="shared" si="0"/>
        <v>43147</v>
      </c>
      <c r="U5" s="16">
        <f t="shared" si="0"/>
        <v>43154</v>
      </c>
      <c r="V5" s="16">
        <f t="shared" si="0"/>
        <v>43161</v>
      </c>
      <c r="W5" s="16">
        <f t="shared" si="0"/>
        <v>43168</v>
      </c>
      <c r="X5" s="16">
        <f t="shared" si="0"/>
        <v>43175</v>
      </c>
      <c r="Y5" s="16">
        <f t="shared" si="0"/>
        <v>43182</v>
      </c>
      <c r="Z5" s="16">
        <f t="shared" si="0"/>
        <v>43189</v>
      </c>
      <c r="AA5" s="16">
        <f t="shared" si="0"/>
        <v>43196</v>
      </c>
      <c r="AB5" s="16">
        <f t="shared" si="0"/>
        <v>43203</v>
      </c>
      <c r="AC5" s="16">
        <f t="shared" si="0"/>
        <v>43210</v>
      </c>
      <c r="AD5" s="16">
        <f t="shared" si="0"/>
        <v>43217</v>
      </c>
      <c r="AE5" s="16">
        <f t="shared" si="0"/>
        <v>43224</v>
      </c>
      <c r="AF5" s="16">
        <f t="shared" si="0"/>
        <v>43231</v>
      </c>
      <c r="AG5" s="16">
        <f t="shared" si="0"/>
        <v>43238</v>
      </c>
      <c r="AH5" s="16">
        <f t="shared" si="0"/>
        <v>43245</v>
      </c>
      <c r="AI5" s="16">
        <f t="shared" si="0"/>
        <v>43252</v>
      </c>
      <c r="AJ5" s="16">
        <f t="shared" si="0"/>
        <v>43259</v>
      </c>
      <c r="AK5" s="16">
        <f t="shared" si="0"/>
        <v>43266</v>
      </c>
      <c r="AL5" s="16">
        <f t="shared" si="0"/>
        <v>43273</v>
      </c>
      <c r="AM5" s="16">
        <f t="shared" si="0"/>
        <v>43280</v>
      </c>
      <c r="AN5" s="16">
        <f t="shared" si="0"/>
        <v>43287</v>
      </c>
      <c r="AO5" s="16">
        <f t="shared" si="0"/>
        <v>43294</v>
      </c>
      <c r="AP5" s="16">
        <f t="shared" si="0"/>
        <v>43301</v>
      </c>
      <c r="AQ5" s="16">
        <f t="shared" si="0"/>
        <v>43308</v>
      </c>
      <c r="AR5" s="16">
        <f t="shared" si="0"/>
        <v>43315</v>
      </c>
      <c r="AS5" s="16">
        <f t="shared" si="0"/>
        <v>43322</v>
      </c>
      <c r="AT5" s="16">
        <f t="shared" si="0"/>
        <v>43329</v>
      </c>
      <c r="AU5" s="16">
        <f t="shared" si="0"/>
        <v>43336</v>
      </c>
      <c r="AV5" s="16">
        <f t="shared" si="0"/>
        <v>43343</v>
      </c>
      <c r="AW5" s="16">
        <f t="shared" si="0"/>
        <v>43350</v>
      </c>
      <c r="AX5" s="16">
        <f t="shared" si="0"/>
        <v>43357</v>
      </c>
      <c r="AY5" s="16">
        <f t="shared" si="0"/>
        <v>43364</v>
      </c>
      <c r="AZ5" s="16">
        <f t="shared" si="0"/>
        <v>43371</v>
      </c>
      <c r="BA5" s="16">
        <f t="shared" si="0"/>
        <v>43378</v>
      </c>
      <c r="BB5" s="16">
        <f t="shared" si="0"/>
        <v>43385</v>
      </c>
      <c r="BC5" s="16">
        <f t="shared" si="0"/>
        <v>43392</v>
      </c>
      <c r="BD5" s="16">
        <f t="shared" si="0"/>
        <v>43399</v>
      </c>
      <c r="BE5" s="16">
        <f t="shared" si="0"/>
        <v>43406</v>
      </c>
      <c r="BF5" s="16">
        <f t="shared" si="0"/>
        <v>43413</v>
      </c>
      <c r="BG5" s="16">
        <f t="shared" si="0"/>
        <v>43420</v>
      </c>
      <c r="BH5" s="16">
        <f t="shared" si="0"/>
        <v>43427</v>
      </c>
      <c r="BI5" s="16">
        <f t="shared" si="0"/>
        <v>43434</v>
      </c>
      <c r="BJ5" s="16">
        <f t="shared" si="0"/>
        <v>43441</v>
      </c>
      <c r="BK5" s="16">
        <f t="shared" si="0"/>
        <v>43448</v>
      </c>
      <c r="BL5" s="16">
        <f t="shared" si="0"/>
        <v>43455</v>
      </c>
      <c r="BM5" s="16">
        <f t="shared" si="0"/>
        <v>43462</v>
      </c>
      <c r="BN5" s="16">
        <f t="shared" si="0"/>
        <v>43469</v>
      </c>
    </row>
    <row r="6" spans="1:66" ht="47.25" customHeight="1" thickBot="1">
      <c r="K6" s="55" t="s">
        <v>8</v>
      </c>
      <c r="L6" s="53" t="str">
        <f>DAY(L5)&amp;CHAR(10)&amp;LEFT(TEXT(L5,"m月"),3)&amp;CHAR(10)&amp;"'"&amp;RIGHT(YEAR(L5),2)</f>
        <v>22
12月
'17</v>
      </c>
      <c r="M6" s="17" t="str">
        <f t="shared" ref="M6:BN6" si="1">DAY(M5)&amp;CHAR(10)&amp;LEFT(TEXT(M5,"m月"),3)&amp;CHAR(10)&amp;"'"&amp;RIGHT(YEAR(M5),2)</f>
        <v>29
12月
'17</v>
      </c>
      <c r="N6" s="17" t="str">
        <f t="shared" si="1"/>
        <v>5
1月
'18</v>
      </c>
      <c r="O6" s="17" t="str">
        <f t="shared" si="1"/>
        <v>12
1月
'18</v>
      </c>
      <c r="P6" s="17" t="str">
        <f t="shared" si="1"/>
        <v>19
1月
'18</v>
      </c>
      <c r="Q6" s="17" t="str">
        <f t="shared" si="1"/>
        <v>26
1月
'18</v>
      </c>
      <c r="R6" s="17" t="str">
        <f t="shared" si="1"/>
        <v>2
2月
'18</v>
      </c>
      <c r="S6" s="17" t="str">
        <f t="shared" si="1"/>
        <v>9
2月
'18</v>
      </c>
      <c r="T6" s="17" t="str">
        <f t="shared" si="1"/>
        <v>16
2月
'18</v>
      </c>
      <c r="U6" s="17" t="str">
        <f t="shared" si="1"/>
        <v>23
2月
'18</v>
      </c>
      <c r="V6" s="17" t="str">
        <f t="shared" si="1"/>
        <v>2
3月
'18</v>
      </c>
      <c r="W6" s="17" t="str">
        <f t="shared" si="1"/>
        <v>9
3月
'18</v>
      </c>
      <c r="X6" s="17" t="str">
        <f t="shared" si="1"/>
        <v>16
3月
'18</v>
      </c>
      <c r="Y6" s="17" t="str">
        <f t="shared" si="1"/>
        <v>23
3月
'18</v>
      </c>
      <c r="Z6" s="17" t="str">
        <f t="shared" si="1"/>
        <v>30
3月
'18</v>
      </c>
      <c r="AA6" s="17" t="str">
        <f t="shared" si="1"/>
        <v>6
4月
'18</v>
      </c>
      <c r="AB6" s="17" t="str">
        <f t="shared" si="1"/>
        <v>13
4月
'18</v>
      </c>
      <c r="AC6" s="17" t="str">
        <f t="shared" si="1"/>
        <v>20
4月
'18</v>
      </c>
      <c r="AD6" s="17" t="str">
        <f t="shared" si="1"/>
        <v>27
4月
'18</v>
      </c>
      <c r="AE6" s="17" t="str">
        <f t="shared" si="1"/>
        <v>4
5月
'18</v>
      </c>
      <c r="AF6" s="17" t="str">
        <f t="shared" si="1"/>
        <v>11
5月
'18</v>
      </c>
      <c r="AG6" s="17" t="str">
        <f t="shared" si="1"/>
        <v>18
5月
'18</v>
      </c>
      <c r="AH6" s="17" t="str">
        <f t="shared" si="1"/>
        <v>25
5月
'18</v>
      </c>
      <c r="AI6" s="17" t="str">
        <f t="shared" si="1"/>
        <v>1
6月
'18</v>
      </c>
      <c r="AJ6" s="17" t="str">
        <f t="shared" si="1"/>
        <v>8
6月
'18</v>
      </c>
      <c r="AK6" s="17" t="str">
        <f t="shared" si="1"/>
        <v>15
6月
'18</v>
      </c>
      <c r="AL6" s="17" t="str">
        <f t="shared" si="1"/>
        <v>22
6月
'18</v>
      </c>
      <c r="AM6" s="17" t="str">
        <f t="shared" si="1"/>
        <v>29
6月
'18</v>
      </c>
      <c r="AN6" s="17" t="str">
        <f t="shared" si="1"/>
        <v>6
7月
'18</v>
      </c>
      <c r="AO6" s="17" t="str">
        <f t="shared" si="1"/>
        <v>13
7月
'18</v>
      </c>
      <c r="AP6" s="17" t="str">
        <f t="shared" si="1"/>
        <v>20
7月
'18</v>
      </c>
      <c r="AQ6" s="17" t="str">
        <f t="shared" si="1"/>
        <v>27
7月
'18</v>
      </c>
      <c r="AR6" s="17" t="str">
        <f t="shared" si="1"/>
        <v>3
8月
'18</v>
      </c>
      <c r="AS6" s="17" t="str">
        <f t="shared" si="1"/>
        <v>10
8月
'18</v>
      </c>
      <c r="AT6" s="17" t="str">
        <f t="shared" si="1"/>
        <v>17
8月
'18</v>
      </c>
      <c r="AU6" s="17" t="str">
        <f t="shared" si="1"/>
        <v>24
8月
'18</v>
      </c>
      <c r="AV6" s="17" t="str">
        <f t="shared" si="1"/>
        <v>31
8月
'18</v>
      </c>
      <c r="AW6" s="17" t="str">
        <f t="shared" si="1"/>
        <v>7
9月
'18</v>
      </c>
      <c r="AX6" s="17" t="str">
        <f t="shared" si="1"/>
        <v>14
9月
'18</v>
      </c>
      <c r="AY6" s="17" t="str">
        <f t="shared" si="1"/>
        <v>21
9月
'18</v>
      </c>
      <c r="AZ6" s="17" t="str">
        <f t="shared" si="1"/>
        <v>28
9月
'18</v>
      </c>
      <c r="BA6" s="17" t="str">
        <f t="shared" si="1"/>
        <v>5
10月
'18</v>
      </c>
      <c r="BB6" s="17" t="str">
        <f t="shared" si="1"/>
        <v>12
10月
'18</v>
      </c>
      <c r="BC6" s="17" t="str">
        <f t="shared" si="1"/>
        <v>19
10月
'18</v>
      </c>
      <c r="BD6" s="17" t="str">
        <f t="shared" si="1"/>
        <v>26
10月
'18</v>
      </c>
      <c r="BE6" s="17" t="str">
        <f t="shared" si="1"/>
        <v>2
11月
'18</v>
      </c>
      <c r="BF6" s="17" t="str">
        <f t="shared" si="1"/>
        <v>9
11月
'18</v>
      </c>
      <c r="BG6" s="17" t="str">
        <f t="shared" si="1"/>
        <v>16
11月
'18</v>
      </c>
      <c r="BH6" s="17" t="str">
        <f t="shared" si="1"/>
        <v>23
11月
'18</v>
      </c>
      <c r="BI6" s="17" t="str">
        <f t="shared" si="1"/>
        <v>30
11月
'18</v>
      </c>
      <c r="BJ6" s="17" t="str">
        <f t="shared" si="1"/>
        <v>7
12月
'18</v>
      </c>
      <c r="BK6" s="17" t="str">
        <f t="shared" si="1"/>
        <v>14
12月
'18</v>
      </c>
      <c r="BL6" s="17" t="str">
        <f t="shared" si="1"/>
        <v>21
12月
'18</v>
      </c>
      <c r="BM6" s="17" t="str">
        <f t="shared" si="1"/>
        <v>28
12月
'18</v>
      </c>
      <c r="BN6" s="17" t="str">
        <f t="shared" si="1"/>
        <v>4
1月
'19</v>
      </c>
    </row>
    <row r="7" spans="1:66" ht="29.25" customHeight="1" thickBot="1">
      <c r="A7" s="29" t="s">
        <v>31</v>
      </c>
      <c r="B7" s="6" t="s">
        <v>9</v>
      </c>
      <c r="C7" s="7" t="s">
        <v>10</v>
      </c>
      <c r="D7" s="7" t="s">
        <v>11</v>
      </c>
      <c r="E7" s="7" t="s">
        <v>12</v>
      </c>
      <c r="F7" s="47" t="s">
        <v>13</v>
      </c>
      <c r="G7" s="47" t="s">
        <v>14</v>
      </c>
      <c r="H7" s="47" t="s">
        <v>15</v>
      </c>
      <c r="I7" s="7" t="s">
        <v>16</v>
      </c>
      <c r="J7" s="7" t="s">
        <v>17</v>
      </c>
      <c r="K7" s="54" t="s">
        <v>18</v>
      </c>
      <c r="L7" s="18">
        <f>F5</f>
        <v>1</v>
      </c>
      <c r="M7" s="18">
        <f>L7+1</f>
        <v>2</v>
      </c>
      <c r="N7" s="18">
        <f t="shared" ref="N7:BM7" si="2">M7+1</f>
        <v>3</v>
      </c>
      <c r="O7" s="18">
        <f t="shared" si="2"/>
        <v>4</v>
      </c>
      <c r="P7" s="18">
        <f t="shared" si="2"/>
        <v>5</v>
      </c>
      <c r="Q7" s="18">
        <f t="shared" si="2"/>
        <v>6</v>
      </c>
      <c r="R7" s="18">
        <f t="shared" si="2"/>
        <v>7</v>
      </c>
      <c r="S7" s="18">
        <f t="shared" si="2"/>
        <v>8</v>
      </c>
      <c r="T7" s="18">
        <f t="shared" si="2"/>
        <v>9</v>
      </c>
      <c r="U7" s="18">
        <f t="shared" si="2"/>
        <v>10</v>
      </c>
      <c r="V7" s="18">
        <f t="shared" si="2"/>
        <v>11</v>
      </c>
      <c r="W7" s="18">
        <f t="shared" si="2"/>
        <v>12</v>
      </c>
      <c r="X7" s="18">
        <f t="shared" si="2"/>
        <v>13</v>
      </c>
      <c r="Y7" s="18">
        <f t="shared" si="2"/>
        <v>14</v>
      </c>
      <c r="Z7" s="18">
        <f t="shared" si="2"/>
        <v>15</v>
      </c>
      <c r="AA7" s="18">
        <f t="shared" si="2"/>
        <v>16</v>
      </c>
      <c r="AB7" s="18">
        <f t="shared" si="2"/>
        <v>17</v>
      </c>
      <c r="AC7" s="18">
        <f t="shared" si="2"/>
        <v>18</v>
      </c>
      <c r="AD7" s="18">
        <f t="shared" si="2"/>
        <v>19</v>
      </c>
      <c r="AE7" s="18">
        <f t="shared" si="2"/>
        <v>20</v>
      </c>
      <c r="AF7" s="18">
        <f t="shared" si="2"/>
        <v>21</v>
      </c>
      <c r="AG7" s="18">
        <f t="shared" si="2"/>
        <v>22</v>
      </c>
      <c r="AH7" s="18">
        <f t="shared" si="2"/>
        <v>23</v>
      </c>
      <c r="AI7" s="18">
        <f t="shared" si="2"/>
        <v>24</v>
      </c>
      <c r="AJ7" s="18">
        <f t="shared" si="2"/>
        <v>25</v>
      </c>
      <c r="AK7" s="18">
        <f t="shared" si="2"/>
        <v>26</v>
      </c>
      <c r="AL7" s="18">
        <f t="shared" si="2"/>
        <v>27</v>
      </c>
      <c r="AM7" s="18">
        <f t="shared" si="2"/>
        <v>28</v>
      </c>
      <c r="AN7" s="18">
        <f t="shared" si="2"/>
        <v>29</v>
      </c>
      <c r="AO7" s="18">
        <f t="shared" si="2"/>
        <v>30</v>
      </c>
      <c r="AP7" s="18">
        <f t="shared" si="2"/>
        <v>31</v>
      </c>
      <c r="AQ7" s="18">
        <f t="shared" si="2"/>
        <v>32</v>
      </c>
      <c r="AR7" s="18">
        <f t="shared" si="2"/>
        <v>33</v>
      </c>
      <c r="AS7" s="18">
        <f t="shared" si="2"/>
        <v>34</v>
      </c>
      <c r="AT7" s="18">
        <f t="shared" si="2"/>
        <v>35</v>
      </c>
      <c r="AU7" s="18">
        <f t="shared" si="2"/>
        <v>36</v>
      </c>
      <c r="AV7" s="18">
        <f t="shared" si="2"/>
        <v>37</v>
      </c>
      <c r="AW7" s="18">
        <f t="shared" si="2"/>
        <v>38</v>
      </c>
      <c r="AX7" s="18">
        <f t="shared" si="2"/>
        <v>39</v>
      </c>
      <c r="AY7" s="18">
        <f t="shared" si="2"/>
        <v>40</v>
      </c>
      <c r="AZ7" s="18">
        <f t="shared" si="2"/>
        <v>41</v>
      </c>
      <c r="BA7" s="18">
        <f t="shared" si="2"/>
        <v>42</v>
      </c>
      <c r="BB7" s="18">
        <f t="shared" si="2"/>
        <v>43</v>
      </c>
      <c r="BC7" s="18">
        <f t="shared" si="2"/>
        <v>44</v>
      </c>
      <c r="BD7" s="18">
        <f t="shared" si="2"/>
        <v>45</v>
      </c>
      <c r="BE7" s="18">
        <f t="shared" si="2"/>
        <v>46</v>
      </c>
      <c r="BF7" s="18">
        <f t="shared" si="2"/>
        <v>47</v>
      </c>
      <c r="BG7" s="18">
        <f t="shared" si="2"/>
        <v>48</v>
      </c>
      <c r="BH7" s="18">
        <f t="shared" si="2"/>
        <v>49</v>
      </c>
      <c r="BI7" s="18">
        <f t="shared" si="2"/>
        <v>50</v>
      </c>
      <c r="BJ7" s="18">
        <f t="shared" si="2"/>
        <v>51</v>
      </c>
      <c r="BK7" s="18">
        <f t="shared" si="2"/>
        <v>52</v>
      </c>
      <c r="BL7" s="18">
        <f t="shared" si="2"/>
        <v>53</v>
      </c>
      <c r="BM7" s="18">
        <f t="shared" si="2"/>
        <v>54</v>
      </c>
    </row>
    <row r="8" spans="1:66" s="2" customFormat="1" ht="7.5" customHeight="1" thickBot="1">
      <c r="A8" s="26"/>
      <c r="B8" s="23"/>
      <c r="C8" s="20"/>
      <c r="D8" s="44"/>
      <c r="E8" s="30"/>
      <c r="F8" s="33"/>
      <c r="G8" s="34"/>
      <c r="H8" s="39" t="str">
        <f>IF(OR(ISBLANK(F8),ISBLANK(G8)),"",G8-F8+1)</f>
        <v/>
      </c>
      <c r="I8" s="33"/>
      <c r="J8" s="34"/>
      <c r="K8" s="39" t="str">
        <f>IF(OR(ISBLANK(I8),ISBLANK(J8)),"",J8-I8+1)</f>
        <v/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</row>
    <row r="9" spans="1:66" s="2" customFormat="1" ht="22.5" customHeight="1" thickBot="1">
      <c r="A9" s="27"/>
      <c r="B9" s="24" t="s">
        <v>28</v>
      </c>
      <c r="C9" s="21" t="s">
        <v>19</v>
      </c>
      <c r="D9" s="45"/>
      <c r="E9" s="31">
        <v>0.25</v>
      </c>
      <c r="F9" s="35">
        <f>MIN(F10:F16)</f>
        <v>43115</v>
      </c>
      <c r="G9" s="36">
        <f>MAX(G10:G16)</f>
        <v>43257</v>
      </c>
      <c r="H9" s="40">
        <f>IF(OR(ISBLANK(F9),ISBLANK(G9)),"",G9-F9+1)</f>
        <v>143</v>
      </c>
      <c r="I9" s="35">
        <f>MIN(I10:I16)</f>
        <v>43132</v>
      </c>
      <c r="J9" s="36">
        <f>MAX(J10:J16)</f>
        <v>43227</v>
      </c>
      <c r="K9" s="40">
        <f>IF(OR(ISBLANK(I9),ISBLANK(J9)),"",J9-I9+1)</f>
        <v>96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6" s="2" customFormat="1" ht="22.5" customHeight="1" thickBot="1">
      <c r="A10" s="26"/>
      <c r="B10" s="9" t="s">
        <v>22</v>
      </c>
      <c r="C10" s="20"/>
      <c r="D10" s="44"/>
      <c r="E10" s="30">
        <v>0.5</v>
      </c>
      <c r="F10" s="33">
        <v>43115</v>
      </c>
      <c r="G10" s="34">
        <f>F10+13</f>
        <v>43128</v>
      </c>
      <c r="H10" s="39">
        <f t="shared" ref="H10:H16" si="3">IF(OR(ISBLANK(F10),ISBLANK(G10)),"",G10-F10+1)</f>
        <v>14</v>
      </c>
      <c r="I10" s="33">
        <v>43132</v>
      </c>
      <c r="J10" s="34">
        <f>I10+13</f>
        <v>43145</v>
      </c>
      <c r="K10" s="39">
        <f t="shared" ref="K10:K25" si="4">IF(OR(ISBLANK(I10),ISBLANK(J10)),"",J10-I10+1)</f>
        <v>14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6" s="2" customFormat="1" ht="22.5" customHeight="1" thickBot="1">
      <c r="A11" s="26"/>
      <c r="B11" s="9" t="s">
        <v>23</v>
      </c>
      <c r="C11" s="20"/>
      <c r="D11" s="44"/>
      <c r="E11" s="30">
        <v>0.6</v>
      </c>
      <c r="F11" s="33">
        <f>G10+1</f>
        <v>43129</v>
      </c>
      <c r="G11" s="34">
        <f>F11+27</f>
        <v>43156</v>
      </c>
      <c r="H11" s="39">
        <f t="shared" si="3"/>
        <v>28</v>
      </c>
      <c r="I11" s="33">
        <f>J10+1</f>
        <v>43146</v>
      </c>
      <c r="J11" s="34">
        <f>I11+20</f>
        <v>43166</v>
      </c>
      <c r="K11" s="39">
        <f t="shared" si="4"/>
        <v>21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6" s="2" customFormat="1" ht="22.5" customHeight="1" thickBot="1">
      <c r="A12" s="26"/>
      <c r="B12" s="9" t="s">
        <v>24</v>
      </c>
      <c r="C12" s="20"/>
      <c r="D12" s="44"/>
      <c r="E12" s="30">
        <v>0.5</v>
      </c>
      <c r="F12" s="33">
        <f>G11+1</f>
        <v>43157</v>
      </c>
      <c r="G12" s="34">
        <f>F12+17</f>
        <v>43174</v>
      </c>
      <c r="H12" s="39">
        <f t="shared" si="3"/>
        <v>18</v>
      </c>
      <c r="I12" s="33">
        <v>43132</v>
      </c>
      <c r="J12" s="34">
        <v>43153</v>
      </c>
      <c r="K12" s="39">
        <f t="shared" si="4"/>
        <v>22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6" s="2" customFormat="1" ht="22.5" customHeight="1" thickBot="1">
      <c r="A13" s="26"/>
      <c r="B13" s="9" t="s">
        <v>25</v>
      </c>
      <c r="C13" s="20"/>
      <c r="D13" s="44"/>
      <c r="E13" s="30"/>
      <c r="F13" s="33">
        <f>G12+1</f>
        <v>43175</v>
      </c>
      <c r="G13" s="34">
        <v>43257</v>
      </c>
      <c r="H13" s="39">
        <f t="shared" si="3"/>
        <v>83</v>
      </c>
      <c r="I13" s="33">
        <v>43144</v>
      </c>
      <c r="J13" s="34">
        <v>43225</v>
      </c>
      <c r="K13" s="39">
        <f t="shared" si="4"/>
        <v>82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1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6" s="2" customFormat="1" ht="22.5" customHeight="1" thickBot="1">
      <c r="A14" s="26"/>
      <c r="B14" s="9" t="s">
        <v>26</v>
      </c>
      <c r="C14" s="20"/>
      <c r="D14" s="44"/>
      <c r="E14" s="30"/>
      <c r="F14" s="33">
        <f>F12</f>
        <v>43157</v>
      </c>
      <c r="G14" s="34">
        <f>F14+35</f>
        <v>43192</v>
      </c>
      <c r="H14" s="39">
        <f t="shared" si="3"/>
        <v>36</v>
      </c>
      <c r="I14" s="33">
        <v>43159</v>
      </c>
      <c r="J14" s="34">
        <f>I14+35</f>
        <v>43194</v>
      </c>
      <c r="K14" s="39">
        <f t="shared" si="4"/>
        <v>36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</row>
    <row r="15" spans="1:66" s="2" customFormat="1" ht="22.5" customHeight="1" thickBot="1">
      <c r="A15" s="26"/>
      <c r="B15" s="9" t="s">
        <v>27</v>
      </c>
      <c r="C15" s="20"/>
      <c r="D15" s="44"/>
      <c r="E15" s="30"/>
      <c r="F15" s="33">
        <f>G14-10</f>
        <v>43182</v>
      </c>
      <c r="G15" s="34">
        <f>F15+42</f>
        <v>43224</v>
      </c>
      <c r="H15" s="39">
        <f t="shared" si="3"/>
        <v>43</v>
      </c>
      <c r="I15" s="33">
        <f>J14-10</f>
        <v>43184</v>
      </c>
      <c r="J15" s="34">
        <f>I15+42</f>
        <v>43226</v>
      </c>
      <c r="K15" s="39">
        <f t="shared" si="4"/>
        <v>43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6" s="2" customFormat="1" ht="22.5" customHeight="1" thickBot="1">
      <c r="A16" s="26"/>
      <c r="B16" s="9" t="s">
        <v>29</v>
      </c>
      <c r="C16" s="20"/>
      <c r="D16" s="44"/>
      <c r="E16" s="30"/>
      <c r="F16" s="33">
        <f>G15+1</f>
        <v>43225</v>
      </c>
      <c r="G16" s="34">
        <f>F16</f>
        <v>43225</v>
      </c>
      <c r="H16" s="39">
        <f t="shared" si="3"/>
        <v>1</v>
      </c>
      <c r="I16" s="33">
        <f>J15+1</f>
        <v>43227</v>
      </c>
      <c r="J16" s="34">
        <f>I16</f>
        <v>43227</v>
      </c>
      <c r="K16" s="39">
        <f t="shared" si="4"/>
        <v>1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/>
      <c r="Y16" s="10"/>
      <c r="Z16" s="10"/>
      <c r="AA16" s="11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  <row r="17" spans="1:65" s="2" customFormat="1" ht="22.5" customHeight="1" thickBot="1">
      <c r="A17" s="27"/>
      <c r="B17" s="24" t="s">
        <v>21</v>
      </c>
      <c r="C17" s="21" t="s">
        <v>20</v>
      </c>
      <c r="D17" s="45"/>
      <c r="E17" s="31"/>
      <c r="F17" s="35"/>
      <c r="G17" s="36"/>
      <c r="H17" s="40" t="str">
        <f t="shared" ref="H17:H25" si="5">IF(OR(ISBLANK(F17),ISBLANK(G17)),"",G17-F17+1)</f>
        <v/>
      </c>
      <c r="I17" s="35"/>
      <c r="J17" s="36"/>
      <c r="K17" s="40" t="str">
        <f t="shared" si="4"/>
        <v/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</row>
    <row r="18" spans="1:65" s="2" customFormat="1" ht="22.5" customHeight="1" thickBot="1">
      <c r="A18" s="26"/>
      <c r="B18" s="9" t="s">
        <v>22</v>
      </c>
      <c r="C18" s="20"/>
      <c r="D18" s="44"/>
      <c r="E18" s="30"/>
      <c r="F18" s="33">
        <v>43109</v>
      </c>
      <c r="G18" s="34">
        <f>F18+H18-1</f>
        <v>43129</v>
      </c>
      <c r="H18" s="39">
        <v>21</v>
      </c>
      <c r="I18" s="33">
        <f>G18+8</f>
        <v>43137</v>
      </c>
      <c r="J18" s="34">
        <f>I18+K18-1</f>
        <v>43156</v>
      </c>
      <c r="K18" s="39">
        <v>20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 spans="1:65" s="2" customFormat="1" ht="22.5" customHeight="1" thickBot="1">
      <c r="A19" s="26"/>
      <c r="B19" s="9" t="s">
        <v>23</v>
      </c>
      <c r="C19" s="20"/>
      <c r="D19" s="44"/>
      <c r="E19" s="30"/>
      <c r="F19" s="33">
        <f>G18+1</f>
        <v>43130</v>
      </c>
      <c r="G19" s="34">
        <f t="shared" ref="G19:G23" si="6">F19+H19-1</f>
        <v>43174</v>
      </c>
      <c r="H19" s="39">
        <v>45</v>
      </c>
      <c r="I19" s="33">
        <f>J18-1</f>
        <v>43155</v>
      </c>
      <c r="J19" s="34">
        <f t="shared" ref="J19:J23" si="7">I19+K19-1</f>
        <v>43204</v>
      </c>
      <c r="K19" s="39">
        <v>50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 spans="1:65" s="2" customFormat="1" ht="22.5" customHeight="1" thickBot="1">
      <c r="A20" s="26"/>
      <c r="B20" s="9" t="s">
        <v>24</v>
      </c>
      <c r="C20" s="20"/>
      <c r="D20" s="44"/>
      <c r="E20" s="30"/>
      <c r="F20" s="33">
        <f>G19+1</f>
        <v>43175</v>
      </c>
      <c r="G20" s="34">
        <f t="shared" si="6"/>
        <v>43199</v>
      </c>
      <c r="H20" s="39">
        <v>25</v>
      </c>
      <c r="I20" s="33">
        <f>J19-1</f>
        <v>43203</v>
      </c>
      <c r="J20" s="34">
        <f t="shared" si="7"/>
        <v>43232</v>
      </c>
      <c r="K20" s="39">
        <v>30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</row>
    <row r="21" spans="1:65" s="2" customFormat="1" ht="22.5" customHeight="1" thickBot="1">
      <c r="A21" s="26"/>
      <c r="B21" s="9" t="s">
        <v>25</v>
      </c>
      <c r="C21" s="20"/>
      <c r="D21" s="44"/>
      <c r="E21" s="30"/>
      <c r="F21" s="33">
        <f>G20+1</f>
        <v>43200</v>
      </c>
      <c r="G21" s="34">
        <f>F21+H21-1</f>
        <v>43220</v>
      </c>
      <c r="H21" s="39">
        <v>21</v>
      </c>
      <c r="I21" s="33">
        <f>J20-1</f>
        <v>43231</v>
      </c>
      <c r="J21" s="34">
        <f>I21+K21-1</f>
        <v>43243</v>
      </c>
      <c r="K21" s="39">
        <v>13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 spans="1:65" s="2" customFormat="1" ht="22.5" customHeight="1" thickBot="1">
      <c r="A22" s="26"/>
      <c r="B22" s="9" t="s">
        <v>26</v>
      </c>
      <c r="C22" s="20"/>
      <c r="D22" s="44"/>
      <c r="E22" s="30"/>
      <c r="F22" s="33">
        <f>G21+1</f>
        <v>43221</v>
      </c>
      <c r="G22" s="34">
        <f t="shared" si="6"/>
        <v>43275</v>
      </c>
      <c r="H22" s="39">
        <v>55</v>
      </c>
      <c r="I22" s="33">
        <f>J21-1</f>
        <v>43242</v>
      </c>
      <c r="J22" s="34">
        <f>I22+K22-1</f>
        <v>43293</v>
      </c>
      <c r="K22" s="39">
        <v>52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  <row r="23" spans="1:65" s="2" customFormat="1" ht="22.5" customHeight="1" thickBot="1">
      <c r="A23" s="26"/>
      <c r="B23" s="9" t="s">
        <v>27</v>
      </c>
      <c r="C23" s="20"/>
      <c r="D23" s="44"/>
      <c r="E23" s="30"/>
      <c r="F23" s="33">
        <f>G22+1</f>
        <v>43276</v>
      </c>
      <c r="G23" s="34">
        <f t="shared" si="6"/>
        <v>43296</v>
      </c>
      <c r="H23" s="39">
        <v>21</v>
      </c>
      <c r="I23" s="33">
        <f>J22-1</f>
        <v>43292</v>
      </c>
      <c r="J23" s="34">
        <f t="shared" si="7"/>
        <v>43376</v>
      </c>
      <c r="K23" s="39">
        <v>85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 spans="1:65" s="2" customFormat="1" ht="22.5" customHeight="1" thickBot="1">
      <c r="A24" s="26"/>
      <c r="B24" s="23"/>
      <c r="C24" s="20"/>
      <c r="D24" s="44"/>
      <c r="E24" s="30"/>
      <c r="F24" s="33"/>
      <c r="G24" s="34"/>
      <c r="H24" s="39" t="str">
        <f t="shared" si="5"/>
        <v/>
      </c>
      <c r="I24" s="33"/>
      <c r="J24" s="34"/>
      <c r="K24" s="39" t="str">
        <f t="shared" si="4"/>
        <v/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</row>
    <row r="25" spans="1:65" s="2" customFormat="1" ht="15.75" customHeight="1" thickBot="1">
      <c r="A25" s="28"/>
      <c r="B25" s="25" t="s">
        <v>2</v>
      </c>
      <c r="C25" s="22"/>
      <c r="D25" s="46"/>
      <c r="E25" s="32"/>
      <c r="F25" s="37"/>
      <c r="G25" s="38"/>
      <c r="H25" s="41" t="str">
        <f t="shared" si="5"/>
        <v/>
      </c>
      <c r="I25" s="37"/>
      <c r="J25" s="38"/>
      <c r="K25" s="41" t="str">
        <f t="shared" si="4"/>
        <v/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7" spans="1:65">
      <c r="A27" s="13"/>
    </row>
    <row r="28" spans="1:65">
      <c r="A28" s="42"/>
    </row>
  </sheetData>
  <mergeCells count="1">
    <mergeCell ref="F3:G3"/>
  </mergeCells>
  <phoneticPr fontId="21" type="noConversion"/>
  <conditionalFormatting sqref="E8:E25">
    <cfRule type="dataBar" priority="4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L8:BM25">
    <cfRule type="expression" dxfId="3" priority="5" stopIfTrue="1">
      <formula>NOT(AND(MAX($J8,$G8)&gt;=L$5,MIN($I8,$F8)&lt;M$5))</formula>
    </cfRule>
    <cfRule type="expression" dxfId="2" priority="6">
      <formula>AND($G8&gt;=L$5,$F8&lt;M$5)</formula>
    </cfRule>
    <cfRule type="expression" dxfId="1" priority="8" stopIfTrue="1">
      <formula>AND($J8&gt;=L$5,$I8&lt;M$5)</formula>
    </cfRule>
  </conditionalFormatting>
  <conditionalFormatting sqref="L6:BN6 L7:BM25">
    <cfRule type="expression" dxfId="0" priority="1">
      <formula>AND(TODAY()&gt;=L$5,TODAY()&lt;M$5)</formula>
    </cfRule>
  </conditionalFormatting>
  <dataValidations count="1">
    <dataValidation type="list" allowBlank="1" showInputMessage="1" showErrorMessage="1" sqref="F4" xr:uid="{00000000-0002-0000-0000-000000000000}">
      <formula1>"天,周,月,季"</formula1>
    </dataValidation>
  </dataValidations>
  <pageMargins left="0.35" right="0.35" top="0.35" bottom="0.5" header="0.3" footer="0.3"/>
  <pageSetup scale="43" fitToHeight="0" orientation="landscape" r:id="rId1"/>
  <headerFooter scaleWithDoc="0">
    <oddFooter>&amp;L&amp;"Arial,Regular"&amp;8&amp;K01+043https://www.vertex42.com/ExcelTemplates/construction-schedule.html&amp;R&amp;"Arial,Regular"&amp;8&amp;K01+043Construction Schedule Template © 2017 by Vertex42.com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print="0" autoPict="0">
                <anchor moveWithCells="1">
                  <from>
                    <xdr:col>7</xdr:col>
                    <xdr:colOff>50800</xdr:colOff>
                    <xdr:row>3</xdr:row>
                    <xdr:rowOff>25400</xdr:rowOff>
                  </from>
                  <to>
                    <xdr:col>9</xdr:col>
                    <xdr:colOff>520700</xdr:colOff>
                    <xdr:row>5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E8:E25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计划与实际的甘特图</vt:lpstr>
      <vt:lpstr>计划与实际的甘特图!Print_Titles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千万别学Excel</dc:creator>
  <dc:description>(c) 2017 Vertex42 LLC. All Rights Reserved.</dc:description>
  <cp:lastModifiedBy>Microsoft Office User</cp:lastModifiedBy>
  <cp:lastPrinted>2017-01-28T01:37:13Z</cp:lastPrinted>
  <dcterms:created xsi:type="dcterms:W3CDTF">2017-01-09T18:01:51Z</dcterms:created>
  <dcterms:modified xsi:type="dcterms:W3CDTF">2021-06-27T00:55:01Z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