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2995" windowHeight="10215"/>
  </bookViews>
  <sheets>
    <sheet name="REGMAP" sheetId="1" r:id="rId1"/>
    <sheet name="CHIPSCOPE" sheetId="2" r:id="rId2"/>
    <sheet name="CHIPSCOPE (2)" sheetId="5" r:id="rId3"/>
    <sheet name="samples" sheetId="3" r:id="rId4"/>
    <sheet name="SPFP Ref" sheetId="4" r:id="rId5"/>
  </sheets>
  <calcPr calcId="145621"/>
</workbook>
</file>

<file path=xl/calcChain.xml><?xml version="1.0" encoding="utf-8"?>
<calcChain xmlns="http://schemas.openxmlformats.org/spreadsheetml/2006/main">
  <c r="A26" i="5" l="1"/>
  <c r="C26" i="5" s="1"/>
  <c r="C25" i="5"/>
  <c r="A25" i="5"/>
  <c r="A24" i="5"/>
  <c r="C24" i="5" s="1"/>
  <c r="A23" i="5"/>
  <c r="C23" i="5" s="1"/>
  <c r="A22" i="5"/>
  <c r="C22" i="5" s="1"/>
  <c r="A15" i="5"/>
  <c r="A17" i="5"/>
  <c r="C17" i="5" s="1"/>
  <c r="A18" i="5"/>
  <c r="C18" i="5" s="1"/>
  <c r="A19" i="5"/>
  <c r="C19" i="5" s="1"/>
  <c r="A16" i="5"/>
  <c r="C16" i="5" s="1"/>
  <c r="A20" i="5"/>
  <c r="C20" i="5" s="1"/>
  <c r="A21" i="5"/>
  <c r="C21" i="5" s="1"/>
  <c r="A14" i="5"/>
  <c r="A13" i="5"/>
  <c r="A12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E3" i="4"/>
  <c r="F3" i="4"/>
  <c r="E4" i="4"/>
  <c r="F4" i="4"/>
  <c r="E5" i="4"/>
  <c r="F5" i="4"/>
  <c r="G5" i="4" s="1"/>
  <c r="E6" i="4"/>
  <c r="F6" i="4"/>
  <c r="E7" i="4"/>
  <c r="F7" i="4"/>
  <c r="E8" i="4"/>
  <c r="F8" i="4"/>
  <c r="E9" i="4"/>
  <c r="F9" i="4"/>
  <c r="G9" i="4"/>
  <c r="E10" i="4"/>
  <c r="G10" i="4" s="1"/>
  <c r="F10" i="4"/>
  <c r="E11" i="4"/>
  <c r="G11" i="4" s="1"/>
  <c r="F11" i="4"/>
  <c r="E12" i="4"/>
  <c r="F12" i="4"/>
  <c r="G12" i="4"/>
  <c r="E13" i="4"/>
  <c r="F13" i="4"/>
  <c r="G13" i="4"/>
  <c r="E14" i="4"/>
  <c r="G14" i="4" s="1"/>
  <c r="F14" i="4"/>
  <c r="E15" i="4"/>
  <c r="G15" i="4" s="1"/>
  <c r="F15" i="4"/>
  <c r="E16" i="4"/>
  <c r="F16" i="4"/>
  <c r="G16" i="4"/>
  <c r="E17" i="4"/>
  <c r="F17" i="4"/>
  <c r="G17" i="4"/>
  <c r="E18" i="4"/>
  <c r="G18" i="4" s="1"/>
  <c r="F18" i="4"/>
  <c r="E19" i="4"/>
  <c r="G19" i="4" s="1"/>
  <c r="F19" i="4"/>
  <c r="E20" i="4"/>
  <c r="F20" i="4"/>
  <c r="G20" i="4"/>
  <c r="E21" i="4"/>
  <c r="F21" i="4"/>
  <c r="G21" i="4"/>
  <c r="E22" i="4"/>
  <c r="G22" i="4" s="1"/>
  <c r="F22" i="4"/>
  <c r="E23" i="4"/>
  <c r="G23" i="4" s="1"/>
  <c r="F23" i="4"/>
  <c r="E24" i="4"/>
  <c r="F24" i="4"/>
  <c r="G24" i="4"/>
  <c r="E25" i="4"/>
  <c r="F25" i="4"/>
  <c r="G25" i="4"/>
  <c r="E26" i="4"/>
  <c r="G26" i="4" s="1"/>
  <c r="F26" i="4"/>
  <c r="E27" i="4"/>
  <c r="G27" i="4" s="1"/>
  <c r="F27" i="4"/>
  <c r="E28" i="4"/>
  <c r="F28" i="4"/>
  <c r="G28" i="4"/>
  <c r="E29" i="4"/>
  <c r="F29" i="4"/>
  <c r="G29" i="4"/>
  <c r="E30" i="4"/>
  <c r="G30" i="4" s="1"/>
  <c r="F30" i="4"/>
  <c r="E31" i="4"/>
  <c r="G31" i="4" s="1"/>
  <c r="F31" i="4"/>
  <c r="E32" i="4"/>
  <c r="F32" i="4"/>
  <c r="G32" i="4"/>
  <c r="E33" i="4"/>
  <c r="F33" i="4"/>
  <c r="G33" i="4"/>
  <c r="E34" i="4"/>
  <c r="G34" i="4" s="1"/>
  <c r="F34" i="4"/>
  <c r="E35" i="4"/>
  <c r="G35" i="4" s="1"/>
  <c r="F35" i="4"/>
  <c r="E36" i="4"/>
  <c r="F36" i="4"/>
  <c r="G36" i="4"/>
  <c r="E37" i="4"/>
  <c r="F37" i="4"/>
  <c r="G37" i="4"/>
  <c r="E38" i="4"/>
  <c r="G38" i="4" s="1"/>
  <c r="F38" i="4"/>
  <c r="F2" i="4"/>
  <c r="G2" i="4" s="1"/>
  <c r="E2" i="4"/>
  <c r="G8" i="4" l="1"/>
  <c r="G7" i="4"/>
  <c r="G6" i="4"/>
  <c r="G4" i="4"/>
  <c r="G3" i="4"/>
  <c r="AI64" i="1" l="1"/>
  <c r="AI62" i="1"/>
  <c r="AI61" i="1"/>
  <c r="AI59" i="1"/>
  <c r="AI58" i="1"/>
  <c r="AI56" i="1"/>
  <c r="AI55" i="1"/>
  <c r="AI53" i="1"/>
  <c r="AI52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B64" i="1"/>
  <c r="B62" i="1"/>
  <c r="B61" i="1"/>
  <c r="B59" i="1"/>
  <c r="B58" i="1"/>
  <c r="B56" i="1"/>
  <c r="B55" i="1"/>
  <c r="B53" i="1"/>
  <c r="B5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2" i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2"/>
</calcChain>
</file>

<file path=xl/comments1.xml><?xml version="1.0" encoding="utf-8"?>
<comments xmlns="http://schemas.openxmlformats.org/spreadsheetml/2006/main">
  <authors>
    <author>Malatesta Alessandro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Malatesta Alessandro:</t>
        </r>
        <r>
          <rPr>
            <sz val="9"/>
            <color indexed="81"/>
            <rFont val="Tahoma"/>
            <family val="2"/>
          </rPr>
          <t xml:space="preserve">
Read: Read/Write registers
Green: Read-only registers</t>
        </r>
      </text>
    </comment>
    <comment ref="AI1" authorId="0">
      <text>
        <r>
          <rPr>
            <b/>
            <sz val="9"/>
            <color indexed="81"/>
            <rFont val="Tahoma"/>
            <family val="2"/>
          </rPr>
          <t>Malatesta Alessandro:</t>
        </r>
        <r>
          <rPr>
            <sz val="9"/>
            <color indexed="81"/>
            <rFont val="Tahoma"/>
            <family val="2"/>
          </rPr>
          <t xml:space="preserve">
Read: Read/Write registers
Green: Read-only registers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Malatesta Alessandro:</t>
        </r>
        <r>
          <rPr>
            <sz val="9"/>
            <color indexed="81"/>
            <rFont val="Tahoma"/>
            <family val="2"/>
          </rPr>
          <t xml:space="preserve">
When 0, external trigger is used.
When 1, external trigger is DISABLED and SW trigger is used (player start bits).</t>
        </r>
      </text>
    </comment>
    <comment ref="Q2" authorId="0">
      <text>
        <r>
          <rPr>
            <b/>
            <sz val="9"/>
            <color indexed="81"/>
            <rFont val="Tahoma"/>
            <family val="2"/>
          </rPr>
          <t>Malatesta Alessandro:</t>
        </r>
        <r>
          <rPr>
            <sz val="9"/>
            <color indexed="81"/>
            <rFont val="Tahoma"/>
            <family val="2"/>
          </rPr>
          <t xml:space="preserve">
Reset loss of sync counter. Level sensitive: set to 1 then back to 0.</t>
        </r>
      </text>
    </comment>
    <comment ref="AC2" authorId="0">
      <text>
        <r>
          <rPr>
            <b/>
            <sz val="9"/>
            <color indexed="81"/>
            <rFont val="Tahoma"/>
            <family val="2"/>
          </rPr>
          <t>Malatesta Alessandro:</t>
        </r>
        <r>
          <rPr>
            <sz val="9"/>
            <color indexed="81"/>
            <rFont val="Tahoma"/>
            <family val="2"/>
          </rPr>
          <t xml:space="preserve">
Reset the TX/RX FIFOs for each MGT channel (level sensitive)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Malatesta Alessandro:</t>
        </r>
        <r>
          <rPr>
            <sz val="9"/>
            <color indexed="81"/>
            <rFont val="Tahoma"/>
            <family val="2"/>
          </rPr>
          <t xml:space="preserve">
Set the MGT loopback input for each channel (see the GTX user guide for details on this parameter)</t>
        </r>
      </text>
    </comment>
    <comment ref="AC5" authorId="0">
      <text>
        <r>
          <rPr>
            <b/>
            <sz val="9"/>
            <color indexed="81"/>
            <rFont val="Tahoma"/>
            <family val="2"/>
          </rPr>
          <t>Malatesta Alessandro:</t>
        </r>
        <r>
          <rPr>
            <sz val="9"/>
            <color indexed="81"/>
            <rFont val="Tahoma"/>
            <family val="2"/>
          </rPr>
          <t xml:space="preserve">
RXLOSSOFSYNC for each channel (see GTX user guide for details)</t>
        </r>
      </text>
    </comment>
    <comment ref="AF5" authorId="0">
      <text>
        <r>
          <rPr>
            <b/>
            <sz val="9"/>
            <color indexed="81"/>
            <rFont val="Tahoma"/>
            <family val="2"/>
          </rPr>
          <t>Malatesta Alessandro:</t>
        </r>
        <r>
          <rPr>
            <sz val="9"/>
            <color indexed="81"/>
            <rFont val="Tahoma"/>
            <family val="2"/>
          </rPr>
          <t xml:space="preserve">
RESETDONE bit for each MGT channel</t>
        </r>
      </text>
    </comment>
    <comment ref="AH5" authorId="0">
      <text>
        <r>
          <rPr>
            <b/>
            <sz val="9"/>
            <color indexed="81"/>
            <rFont val="Tahoma"/>
            <family val="2"/>
          </rPr>
          <t>Malatesta Alessandro:</t>
        </r>
        <r>
          <rPr>
            <sz val="9"/>
            <color indexed="81"/>
            <rFont val="Tahoma"/>
            <family val="2"/>
          </rPr>
          <t xml:space="preserve">
MGT tile lock </t>
        </r>
      </text>
    </comment>
    <comment ref="C6" authorId="0">
      <text>
        <r>
          <rPr>
            <b/>
            <sz val="9"/>
            <color indexed="81"/>
            <rFont val="Tahoma"/>
            <family val="2"/>
          </rPr>
          <t>Malatesta Alessandro:</t>
        </r>
        <r>
          <rPr>
            <sz val="9"/>
            <color indexed="81"/>
            <rFont val="Tahoma"/>
            <family val="2"/>
          </rPr>
          <t xml:space="preserve">
Number of address bits used for the Player's RAM. Ram width is 32bit. One packet needs 4x32bits. Leave at least 2 locations free for END OF SEQUENCE symbol.</t>
        </r>
      </text>
    </comment>
    <comment ref="Q6" authorId="0">
      <text>
        <r>
          <rPr>
            <b/>
            <sz val="9"/>
            <color indexed="81"/>
            <rFont val="Tahoma"/>
            <family val="2"/>
          </rPr>
          <t>Malatesta Alessandro:</t>
        </r>
        <r>
          <rPr>
            <sz val="9"/>
            <color indexed="81"/>
            <rFont val="Tahoma"/>
            <family val="2"/>
          </rPr>
          <t xml:space="preserve">
Enabled players. If the corresponding bit is 0, then the player is not present in the firmware.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Malatesta Alessandro:</t>
        </r>
        <r>
          <rPr>
            <sz val="9"/>
            <color indexed="81"/>
            <rFont val="Tahoma"/>
            <family val="2"/>
          </rPr>
          <t xml:space="preserve">
End of sequence symbol. When the player encounters a packet that has this value in the CTRL field, the player resets and waits for a new start.</t>
        </r>
      </text>
    </comment>
    <comment ref="Y7" authorId="0">
      <text>
        <r>
          <rPr>
            <b/>
            <sz val="9"/>
            <color indexed="81"/>
            <rFont val="Tahoma"/>
            <family val="2"/>
          </rPr>
          <t>Malatesta Alessandro:</t>
        </r>
        <r>
          <rPr>
            <sz val="9"/>
            <color indexed="81"/>
            <rFont val="Tahoma"/>
            <family val="2"/>
          </rPr>
          <t xml:space="preserve">
Player's start command (rising edge: write 0 then 1 to start the player)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Malatesta Alessandro:</t>
        </r>
        <r>
          <rPr>
            <sz val="9"/>
            <color indexed="81"/>
            <rFont val="Tahoma"/>
            <family val="2"/>
          </rPr>
          <t xml:space="preserve">
number of sent packets for each player.</t>
        </r>
      </text>
    </comment>
  </commentList>
</comments>
</file>

<file path=xl/sharedStrings.xml><?xml version="1.0" encoding="utf-8"?>
<sst xmlns="http://schemas.openxmlformats.org/spreadsheetml/2006/main" count="302" uniqueCount="280">
  <si>
    <t>RST QSFP0</t>
  </si>
  <si>
    <t>RST QSFP1</t>
  </si>
  <si>
    <t>RST QSFP2</t>
  </si>
  <si>
    <t>RST QSFP3</t>
  </si>
  <si>
    <t>RST BPM0</t>
  </si>
  <si>
    <t>RST BPM1</t>
  </si>
  <si>
    <t>RST BPM2</t>
  </si>
  <si>
    <t>RST BPM3</t>
  </si>
  <si>
    <t>RST P0.0</t>
  </si>
  <si>
    <t>RST P0.1</t>
  </si>
  <si>
    <t>LOOPBACK QSFP0</t>
  </si>
  <si>
    <t>LOOPBACK QSFP3</t>
  </si>
  <si>
    <t>LOOPBACK QSFP2</t>
  </si>
  <si>
    <t>LOOPBACK QSFP1</t>
  </si>
  <si>
    <t>LOOPBACK BPM3</t>
  </si>
  <si>
    <t>LOOPBACK BPM2</t>
  </si>
  <si>
    <t>LOOPBACK BPM1</t>
  </si>
  <si>
    <t>LOOPBACK BPM0</t>
  </si>
  <si>
    <t>LOOPBACK P0.0</t>
  </si>
  <si>
    <t>LOOPBACK P0.1</t>
  </si>
  <si>
    <t>LOCK QSFP13</t>
  </si>
  <si>
    <t>RST DONE QSFP3</t>
  </si>
  <si>
    <t>RST DONE QSFP1</t>
  </si>
  <si>
    <t>LOS QSFP3</t>
  </si>
  <si>
    <t>LOS QSFP1</t>
  </si>
  <si>
    <t>LOCK QSFP02</t>
  </si>
  <si>
    <t>RST DONE QSFP2</t>
  </si>
  <si>
    <t>RST DONE QSFP0</t>
  </si>
  <si>
    <t>LOS QSFP2</t>
  </si>
  <si>
    <t>LOS QSFP0</t>
  </si>
  <si>
    <t>LOS BPM3</t>
  </si>
  <si>
    <t>LOS BPM2</t>
  </si>
  <si>
    <t>RST DONE BPM3</t>
  </si>
  <si>
    <t>RST DONE BPM2</t>
  </si>
  <si>
    <t>LOCK BPM23</t>
  </si>
  <si>
    <t>LOS BPM1</t>
  </si>
  <si>
    <t>LOS BPM0</t>
  </si>
  <si>
    <t>RST DONE BPM1</t>
  </si>
  <si>
    <t>RST DONE BPM0</t>
  </si>
  <si>
    <t>LOCK BPM10</t>
  </si>
  <si>
    <t>LOS P0.1</t>
  </si>
  <si>
    <t>LOS P0.0</t>
  </si>
  <si>
    <t>RST DONE P0.1</t>
  </si>
  <si>
    <t>RST DONE P0.0</t>
  </si>
  <si>
    <t>LOCK P0</t>
  </si>
  <si>
    <t>PLAYER START BPM3</t>
  </si>
  <si>
    <t>PLAYER START BPM2</t>
  </si>
  <si>
    <t>PLAYER START BPM1</t>
  </si>
  <si>
    <t>PLAYER START BPM0</t>
  </si>
  <si>
    <t>PLAYER START P01</t>
  </si>
  <si>
    <t>PLAYER START P00</t>
  </si>
  <si>
    <t>PLAYER START SFP3</t>
  </si>
  <si>
    <t>PLAYER START SFP2</t>
  </si>
  <si>
    <t>PLAYER START SFP1</t>
  </si>
  <si>
    <t>PLAYER START SFP0</t>
  </si>
  <si>
    <t>N_SENT_PACKETS_SFP0</t>
  </si>
  <si>
    <t>N_SENT_PACKETS_SFP1</t>
  </si>
  <si>
    <t>N_SENT_PACKETS_SFP2</t>
  </si>
  <si>
    <t>N_SENT_PACKETS_SFP3</t>
  </si>
  <si>
    <t>N_SENT_PACKETS_P00</t>
  </si>
  <si>
    <t>N_SENT_PACKETS_P01</t>
  </si>
  <si>
    <t>N_SENT_PACKETS_BPM0</t>
  </si>
  <si>
    <t>N_SENT_PACKETS_BPM1</t>
  </si>
  <si>
    <t>N_SENT_PACKETS_BPM2</t>
  </si>
  <si>
    <t>N_SENT_PACKETS_BPM3</t>
  </si>
  <si>
    <t>PLAYER EN BPM3</t>
  </si>
  <si>
    <t>PLAYER EN BPM2</t>
  </si>
  <si>
    <t>PLAYER EN BPM1</t>
  </si>
  <si>
    <t>PLAYER EN BPM0</t>
  </si>
  <si>
    <t>PLAYER EN
P01</t>
  </si>
  <si>
    <t>PLAYER EN
P00</t>
  </si>
  <si>
    <t>PLAYER EN
 SFP3</t>
  </si>
  <si>
    <t>PLAYER EN
 SFP2</t>
  </si>
  <si>
    <t>PLAYER EN
 SFP1</t>
  </si>
  <si>
    <t>PLAYER EN
 SFP0</t>
  </si>
  <si>
    <t>RAM_ADDR_W</t>
  </si>
  <si>
    <t>CTRL_EOS</t>
  </si>
  <si>
    <t>RST LOS CNT P0.1</t>
  </si>
  <si>
    <t>RST LOS CNT P0.0</t>
  </si>
  <si>
    <t>RST LOS CNT BPM 3</t>
  </si>
  <si>
    <t>RST LOS CNT BPM 2</t>
  </si>
  <si>
    <t>RST LOS CNT BPM 1</t>
  </si>
  <si>
    <t>RST LOS CNT BPM 0</t>
  </si>
  <si>
    <t>RST LOS CNT QSFP 3</t>
  </si>
  <si>
    <t>RST LOS CNT QSFP 2</t>
  </si>
  <si>
    <t>RST LOS CNT QSFP 1</t>
  </si>
  <si>
    <t>RST LOS CNT QSFP 0</t>
  </si>
  <si>
    <t>SFP0 RX SYNC</t>
  </si>
  <si>
    <t>SFP1 RX SYNC</t>
  </si>
  <si>
    <t>SFP2 RX SYNC</t>
  </si>
  <si>
    <t>SFP3 RX SYNC</t>
  </si>
  <si>
    <t>P00 RX SYNC</t>
  </si>
  <si>
    <t>P01 RX SYNC</t>
  </si>
  <si>
    <t>BPM0 RX SYNC</t>
  </si>
  <si>
    <t>BPM1 RX SYNC</t>
  </si>
  <si>
    <t>BPM2 RX SYNC</t>
  </si>
  <si>
    <t>BPM3 RX SYNC</t>
  </si>
  <si>
    <t>ID</t>
  </si>
  <si>
    <t>LOS COUNTER QSFP 1</t>
  </si>
  <si>
    <t>LOS COUNTER QSFP 0</t>
  </si>
  <si>
    <t>LOS COUNTER QSFP 3</t>
  </si>
  <si>
    <t>LOS COUNTER QSFP 2</t>
  </si>
  <si>
    <t>LOS COUNTER BPM 1</t>
  </si>
  <si>
    <t>LOS COUNTER BPM 0</t>
  </si>
  <si>
    <t>LOS COUNTER P0.1</t>
  </si>
  <si>
    <t>LOS COUNTER P0.0</t>
  </si>
  <si>
    <t>INT TRIG EN</t>
  </si>
  <si>
    <t>USE EXT CLOCK</t>
  </si>
  <si>
    <t>Read Write</t>
  </si>
  <si>
    <t>Read Only</t>
  </si>
  <si>
    <t>TRG MODE</t>
  </si>
  <si>
    <t>TRG SOURCE</t>
  </si>
  <si>
    <t>B_DELAY</t>
  </si>
  <si>
    <t>B_NUMBER</t>
  </si>
  <si>
    <t>B_SPACE</t>
  </si>
  <si>
    <t>TRG RATE</t>
  </si>
  <si>
    <t xml:space="preserve">TRG ONCE </t>
  </si>
  <si>
    <t>EXT TRG MISSING</t>
  </si>
  <si>
    <t>READ READY</t>
  </si>
  <si>
    <t>LOS COUNTER BPM2</t>
  </si>
  <si>
    <t>LOS COUNTER BPM3</t>
  </si>
  <si>
    <t>K_SOP</t>
  </si>
  <si>
    <t>K_EOP</t>
  </si>
  <si>
    <t>FB_PACKET_COUNTER</t>
  </si>
  <si>
    <t>FB_BAD_PACKET_COUNTER</t>
  </si>
  <si>
    <t>A</t>
  </si>
  <si>
    <t>MON PKT RX RST</t>
  </si>
  <si>
    <t>BPM_ID0</t>
  </si>
  <si>
    <t>BPM_ID1</t>
  </si>
  <si>
    <t>BPM_ID2</t>
  </si>
  <si>
    <t>BPM_ID3</t>
  </si>
  <si>
    <t>[...]</t>
  </si>
  <si>
    <t>MSB</t>
  </si>
  <si>
    <t>LSB</t>
  </si>
  <si>
    <t>bits</t>
  </si>
  <si>
    <t>Signal</t>
  </si>
  <si>
    <t>fb_kx(0)</t>
  </si>
  <si>
    <t>Sampled control to Kicker X0</t>
  </si>
  <si>
    <t>Sampled control to Kicker X1</t>
  </si>
  <si>
    <t>fb_kx(1)</t>
  </si>
  <si>
    <t>fb_ky(0)</t>
  </si>
  <si>
    <t>fb_ky(1)</t>
  </si>
  <si>
    <t>Sampled control to Kicker Y0</t>
  </si>
  <si>
    <t>Sampled control to Kicker Y1</t>
  </si>
  <si>
    <t>Description</t>
  </si>
  <si>
    <t>Note</t>
  </si>
  <si>
    <t>mon_pkt_rx.data0</t>
  </si>
  <si>
    <t>mon_pkt_rx.data1</t>
  </si>
  <si>
    <t>mon_pkt_rx.data2</t>
  </si>
  <si>
    <t>mon_pkt_rx.data3</t>
  </si>
  <si>
    <t>fb_pkt_cnt</t>
  </si>
  <si>
    <t>fb_err_cnt</t>
  </si>
  <si>
    <t>Counter of received feedback packets</t>
  </si>
  <si>
    <t>Counter of received feedback packets with CRC error</t>
  </si>
  <si>
    <t>fb_data_avail</t>
  </si>
  <si>
    <t>fb_data_good</t>
  </si>
  <si>
    <t>fb_rx_error</t>
  </si>
  <si>
    <t>fb_rxf_next</t>
  </si>
  <si>
    <t>fb_bkt_id</t>
  </si>
  <si>
    <t>Data valid for received feedback packet</t>
  </si>
  <si>
    <t>CRC valid for RX packet</t>
  </si>
  <si>
    <t>Misaligned feedback data received</t>
  </si>
  <si>
    <t>Read from MGT RX FIFO (feedback packets)</t>
  </si>
  <si>
    <t>Bucket ID of received feedback packet</t>
  </si>
  <si>
    <t>SPARE</t>
  </si>
  <si>
    <t>player_ovalid(0)</t>
  </si>
  <si>
    <t>corr_ovalid(0)</t>
  </si>
  <si>
    <t>QSFP0 correction block, valid output</t>
  </si>
  <si>
    <t>QSFP0 packet player, valid output</t>
  </si>
  <si>
    <t>player_odata(0).xpos</t>
  </si>
  <si>
    <t>player_odata(0).ypos</t>
  </si>
  <si>
    <t>corr_ovalid(0).xpos</t>
  </si>
  <si>
    <t>corr_ovalid(0).ypos</t>
  </si>
  <si>
    <t>QSFP0 original X position</t>
  </si>
  <si>
    <t>QSFP0 original Y position</t>
  </si>
  <si>
    <t>QSFP0 corrected X position</t>
  </si>
  <si>
    <t>QSFP0 corrected Y position</t>
  </si>
  <si>
    <t>ADC1-ADC0</t>
  </si>
  <si>
    <t>ADC3-ADC2</t>
  </si>
  <si>
    <t>ADC5-ADC4</t>
  </si>
  <si>
    <t>ADC7-ADC6</t>
  </si>
  <si>
    <t>GLOB TRG ENA</t>
  </si>
  <si>
    <t>player_start</t>
  </si>
  <si>
    <t>sample</t>
  </si>
  <si>
    <t>AMP CTRL</t>
  </si>
  <si>
    <t>7C</t>
  </si>
  <si>
    <t>exponent</t>
  </si>
  <si>
    <t>E</t>
  </si>
  <si>
    <t>S</t>
  </si>
  <si>
    <t>fraction</t>
  </si>
  <si>
    <t>1+F</t>
  </si>
  <si>
    <t>Value</t>
  </si>
  <si>
    <t>A00000</t>
  </si>
  <si>
    <t>800000</t>
  </si>
  <si>
    <t>7F</t>
  </si>
  <si>
    <t>3F800000</t>
  </si>
  <si>
    <t>SPFP</t>
  </si>
  <si>
    <t>3E200000</t>
  </si>
  <si>
    <t>BF800000</t>
  </si>
  <si>
    <t>i_fb_v</t>
  </si>
  <si>
    <t>i_train_trg</t>
  </si>
  <si>
    <t>pkt_valid</t>
  </si>
  <si>
    <t>conv_rfd</t>
  </si>
  <si>
    <t>mult_Start</t>
  </si>
  <si>
    <t>mult_rfd</t>
  </si>
  <si>
    <t>add0_start</t>
  </si>
  <si>
    <t>add1_start</t>
  </si>
  <si>
    <t>ovalid</t>
  </si>
  <si>
    <t>fb_use</t>
  </si>
  <si>
    <t>pkt_reg_err</t>
  </si>
  <si>
    <t>i_pkt_data.bpm</t>
  </si>
  <si>
    <t>fb_kx_reg(0)</t>
  </si>
  <si>
    <t>fb_kx_reg(1)</t>
  </si>
  <si>
    <t>fb_ky_reg(0)</t>
  </si>
  <si>
    <t>fb_ky_reg(1)</t>
  </si>
  <si>
    <t>add1_out(0)</t>
  </si>
  <si>
    <t>add1_out(1)</t>
  </si>
  <si>
    <t>Feedback input valid (register fb*reg)</t>
  </si>
  <si>
    <t>start of train trigger (resets fb*reg)</t>
  </si>
  <si>
    <t>Rising edge of input packet valid</t>
  </si>
  <si>
    <t>Conversion blocks ready</t>
  </si>
  <si>
    <t>Conversion blocks output valid</t>
  </si>
  <si>
    <t>Multipliers ready</t>
  </si>
  <si>
    <t>Multipliers output valid</t>
  </si>
  <si>
    <t>First adder stage output valid</t>
  </si>
  <si>
    <t>Last adder output valid</t>
  </si>
  <si>
    <t>High when FB value has been used for a each BPM_ID</t>
  </si>
  <si>
    <t>Pipeline error (conv,mult,add0,add1)</t>
  </si>
  <si>
    <t>Input packet's BPM (selects FB coefficient)</t>
  </si>
  <si>
    <t>debug_timer</t>
  </si>
  <si>
    <t>BF000000</t>
  </si>
  <si>
    <t>C0200000</t>
  </si>
  <si>
    <t>7E</t>
  </si>
  <si>
    <t>80</t>
  </si>
  <si>
    <t>0 10000000 0000000…</t>
  </si>
  <si>
    <t>0 10000000 1000000...</t>
  </si>
  <si>
    <t>C00000</t>
  </si>
  <si>
    <t>tr_kx0</t>
  </si>
  <si>
    <t>tr_kx1</t>
  </si>
  <si>
    <t>tr_ky0</t>
  </si>
  <si>
    <t>tr_ky1</t>
  </si>
  <si>
    <t>Kicker X feedback value 0</t>
  </si>
  <si>
    <t>Kicker X feedback value 1</t>
  </si>
  <si>
    <t>Kicker Y feedback value 0</t>
  </si>
  <si>
    <t>Kicker Y feedback value 1</t>
  </si>
  <si>
    <t>Selected scaling factor for KX0</t>
  </si>
  <si>
    <t>Selected scaling factor for KX1</t>
  </si>
  <si>
    <t>Selected scaling factor for KY0</t>
  </si>
  <si>
    <t>Selected scaling factor for KY1</t>
  </si>
  <si>
    <t>FB_KY0</t>
  </si>
  <si>
    <t>FB_KY1</t>
  </si>
  <si>
    <t>FB_KX0</t>
  </si>
  <si>
    <t>FB_KX1</t>
  </si>
  <si>
    <t>FW_VERSION = 9</t>
  </si>
  <si>
    <t>TR_Q0_KX0_BPM0</t>
  </si>
  <si>
    <t>TR_Q0_KX0_BPM1</t>
  </si>
  <si>
    <t>TR_Q0_KX1_BPM1</t>
  </si>
  <si>
    <t>TR_Q0_KY0_BPM1</t>
  </si>
  <si>
    <t>TR_Q0_KY1_BPM1</t>
  </si>
  <si>
    <t>TR_Q0_KX0_BPM2</t>
  </si>
  <si>
    <t>TR_Q0_KX1_BPM2</t>
  </si>
  <si>
    <t>TR_Q0_KY0_BPM2</t>
  </si>
  <si>
    <t>TR_Q0_KY1_BPM2</t>
  </si>
  <si>
    <t>TR_Q0_KX0_BPM3</t>
  </si>
  <si>
    <t>TR_Q0_KX1_BPM3</t>
  </si>
  <si>
    <t>TR_Q0_KY0_BPM3</t>
  </si>
  <si>
    <t>TR_Q0_KY1_BPM3</t>
  </si>
  <si>
    <t>TR_Q1_KY1_BPM3</t>
  </si>
  <si>
    <t>TR_Q2_KY1_BPM3</t>
  </si>
  <si>
    <t>TR_Q3_KY1_BPM3</t>
  </si>
  <si>
    <t>TR_P00_KY1_BPM3</t>
  </si>
  <si>
    <t>TR_P01_KY1_BPM3</t>
  </si>
  <si>
    <t>TR_Q0_KX1_BPM0</t>
  </si>
  <si>
    <t>TR_Q0_KY0_BPM0</t>
  </si>
  <si>
    <t>TR_Q0_KY1_BPM0</t>
  </si>
  <si>
    <t>TR_Q1_KX0_BPM0</t>
  </si>
  <si>
    <t>TR_Q2_KY0_BPM0</t>
  </si>
  <si>
    <t>TR_Q3_KX0_BPM0</t>
  </si>
  <si>
    <t>TR_P00_KX0_BPM0</t>
  </si>
  <si>
    <t>TR_P01_KX0_BPM0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</si>
</sst>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theme="0"/>
      <name val="Consolas"/>
      <family val="3"/>
    </font>
    <font>
      <sz val="11"/>
      <color theme="1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CC99"/>
      </patternFill>
    </fill>
    <fill>
      <patternFill patternType="solid">
        <fgColor theme="5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2" fillId="8" borderId="0" applyNumberFormat="0" applyBorder="0" applyAlignment="0" applyProtection="0"/>
    <xf numFmtId="0" fontId="8" fillId="9" borderId="28" applyNumberFormat="0" applyAlignment="0" applyProtection="0"/>
    <xf numFmtId="0" fontId="2" fillId="10" borderId="0" applyNumberFormat="0" applyBorder="0" applyAlignment="0" applyProtection="0"/>
  </cellStyleXfs>
  <cellXfs count="123">
    <xf numFmtId="0" fontId="0" fillId="0" borderId="0" xfId="0"/>
    <xf numFmtId="0" fontId="2" fillId="2" borderId="1" xfId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2" xfId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4" fillId="5" borderId="0" xfId="3" applyAlignment="1">
      <alignment horizontal="center" vertical="center" wrapText="1"/>
    </xf>
    <xf numFmtId="0" fontId="3" fillId="4" borderId="0" xfId="2" applyAlignment="1">
      <alignment horizontal="center" vertical="center" wrapText="1"/>
    </xf>
    <xf numFmtId="0" fontId="3" fillId="4" borderId="1" xfId="2" applyBorder="1" applyAlignment="1">
      <alignment horizontal="center" vertical="center" wrapText="1"/>
    </xf>
    <xf numFmtId="0" fontId="3" fillId="4" borderId="7" xfId="2" applyBorder="1" applyAlignment="1">
      <alignment horizontal="center" vertical="center" wrapText="1"/>
    </xf>
    <xf numFmtId="0" fontId="3" fillId="4" borderId="6" xfId="2" applyBorder="1" applyAlignment="1">
      <alignment horizontal="center" vertical="center" wrapText="1"/>
    </xf>
    <xf numFmtId="0" fontId="3" fillId="4" borderId="8" xfId="2" applyBorder="1" applyAlignment="1">
      <alignment horizontal="center" vertical="center" wrapText="1"/>
    </xf>
    <xf numFmtId="0" fontId="3" fillId="4" borderId="9" xfId="2" applyBorder="1" applyAlignment="1">
      <alignment horizontal="center" vertical="center" wrapText="1"/>
    </xf>
    <xf numFmtId="0" fontId="3" fillId="4" borderId="10" xfId="2" applyBorder="1" applyAlignment="1">
      <alignment horizontal="center" vertical="center" wrapText="1"/>
    </xf>
    <xf numFmtId="0" fontId="2" fillId="2" borderId="11" xfId="1" applyBorder="1" applyAlignment="1">
      <alignment horizontal="center" vertical="center" wrapText="1"/>
    </xf>
    <xf numFmtId="0" fontId="0" fillId="0" borderId="20" xfId="0" applyBorder="1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0" xfId="0" applyBorder="1"/>
    <xf numFmtId="0" fontId="2" fillId="2" borderId="24" xfId="1" applyBorder="1"/>
    <xf numFmtId="0" fontId="2" fillId="2" borderId="25" xfId="1" applyBorder="1"/>
    <xf numFmtId="0" fontId="2" fillId="2" borderId="26" xfId="1" applyBorder="1"/>
    <xf numFmtId="0" fontId="0" fillId="0" borderId="3" xfId="0" applyBorder="1"/>
    <xf numFmtId="0" fontId="0" fillId="0" borderId="5" xfId="0" applyBorder="1"/>
    <xf numFmtId="0" fontId="7" fillId="6" borderId="3" xfId="4" applyBorder="1"/>
    <xf numFmtId="0" fontId="7" fillId="6" borderId="6" xfId="4" applyBorder="1"/>
    <xf numFmtId="0" fontId="7" fillId="6" borderId="8" xfId="4" applyBorder="1"/>
    <xf numFmtId="0" fontId="2" fillId="8" borderId="21" xfId="6" applyBorder="1"/>
    <xf numFmtId="0" fontId="2" fillId="8" borderId="22" xfId="6" applyBorder="1"/>
    <xf numFmtId="0" fontId="2" fillId="8" borderId="23" xfId="6" applyBorder="1"/>
    <xf numFmtId="0" fontId="7" fillId="7" borderId="21" xfId="5" applyBorder="1"/>
    <xf numFmtId="0" fontId="7" fillId="7" borderId="22" xfId="5" applyBorder="1"/>
    <xf numFmtId="0" fontId="7" fillId="7" borderId="23" xfId="5" applyBorder="1"/>
    <xf numFmtId="0" fontId="2" fillId="2" borderId="27" xfId="1" applyBorder="1"/>
    <xf numFmtId="0" fontId="7" fillId="6" borderId="14" xfId="4" applyBorder="1"/>
    <xf numFmtId="0" fontId="7" fillId="6" borderId="2" xfId="4" applyBorder="1"/>
    <xf numFmtId="0" fontId="7" fillId="6" borderId="17" xfId="4" applyBorder="1"/>
    <xf numFmtId="0" fontId="4" fillId="5" borderId="3" xfId="3" applyBorder="1" applyAlignment="1">
      <alignment horizontal="center" vertical="center" wrapText="1"/>
    </xf>
    <xf numFmtId="0" fontId="4" fillId="5" borderId="4" xfId="3" applyBorder="1" applyAlignment="1">
      <alignment horizontal="center" vertical="center" wrapText="1"/>
    </xf>
    <xf numFmtId="0" fontId="4" fillId="5" borderId="5" xfId="3" applyBorder="1" applyAlignment="1">
      <alignment horizontal="center" vertical="center" wrapText="1"/>
    </xf>
    <xf numFmtId="0" fontId="4" fillId="5" borderId="8" xfId="3" applyBorder="1" applyAlignment="1">
      <alignment horizontal="center" vertical="center" wrapText="1"/>
    </xf>
    <xf numFmtId="0" fontId="4" fillId="5" borderId="9" xfId="3" applyBorder="1" applyAlignment="1">
      <alignment horizontal="center" vertical="center" wrapText="1"/>
    </xf>
    <xf numFmtId="0" fontId="4" fillId="5" borderId="10" xfId="3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3" fillId="4" borderId="4" xfId="2" applyBorder="1" applyAlignment="1">
      <alignment horizontal="center" vertical="center" wrapText="1"/>
    </xf>
    <xf numFmtId="0" fontId="3" fillId="4" borderId="5" xfId="2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32" xfId="0" applyFill="1" applyBorder="1" applyAlignment="1">
      <alignment horizontal="center" vertical="center" wrapText="1"/>
    </xf>
    <xf numFmtId="0" fontId="3" fillId="4" borderId="33" xfId="2" applyBorder="1" applyAlignment="1">
      <alignment horizontal="center" vertical="center" wrapText="1"/>
    </xf>
    <xf numFmtId="0" fontId="3" fillId="4" borderId="34" xfId="2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2" fillId="8" borderId="11" xfId="6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3" borderId="34" xfId="0" applyFill="1" applyBorder="1" applyAlignment="1">
      <alignment horizontal="center" vertical="center" wrapText="1"/>
    </xf>
    <xf numFmtId="0" fontId="4" fillId="5" borderId="34" xfId="3" applyBorder="1" applyAlignment="1">
      <alignment horizontal="center" vertical="center" wrapText="1"/>
    </xf>
    <xf numFmtId="0" fontId="0" fillId="7" borderId="22" xfId="5" applyFont="1" applyBorder="1"/>
    <xf numFmtId="49" fontId="0" fillId="0" borderId="0" xfId="0" applyNumberFormat="1"/>
    <xf numFmtId="0" fontId="8" fillId="9" borderId="28" xfId="7"/>
    <xf numFmtId="49" fontId="8" fillId="9" borderId="28" xfId="7" applyNumberFormat="1"/>
    <xf numFmtId="0" fontId="2" fillId="10" borderId="28" xfId="8" applyBorder="1"/>
    <xf numFmtId="49" fontId="2" fillId="10" borderId="28" xfId="8" applyNumberFormat="1" applyBorder="1"/>
    <xf numFmtId="0" fontId="2" fillId="10" borderId="0" xfId="8"/>
    <xf numFmtId="11" fontId="0" fillId="0" borderId="0" xfId="0" applyNumberFormat="1"/>
    <xf numFmtId="0" fontId="0" fillId="7" borderId="23" xfId="5" applyFont="1" applyBorder="1"/>
    <xf numFmtId="0" fontId="7" fillId="6" borderId="1" xfId="4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7" borderId="21" xfId="5" applyFont="1" applyBorder="1"/>
    <xf numFmtId="0" fontId="0" fillId="0" borderId="36" xfId="0" applyBorder="1"/>
    <xf numFmtId="49" fontId="2" fillId="10" borderId="0" xfId="8" applyNumberFormat="1"/>
    <xf numFmtId="49" fontId="10" fillId="10" borderId="0" xfId="8" applyNumberFormat="1" applyFont="1"/>
    <xf numFmtId="49" fontId="11" fillId="0" borderId="0" xfId="0" applyNumberFormat="1" applyFont="1"/>
    <xf numFmtId="0" fontId="4" fillId="5" borderId="2" xfId="3" applyBorder="1" applyAlignment="1">
      <alignment horizontal="center" vertical="center" wrapText="1"/>
    </xf>
    <xf numFmtId="0" fontId="4" fillId="5" borderId="12" xfId="3" applyBorder="1" applyAlignment="1">
      <alignment horizontal="center" vertical="center" wrapText="1"/>
    </xf>
    <xf numFmtId="0" fontId="4" fillId="5" borderId="13" xfId="3" applyBorder="1" applyAlignment="1">
      <alignment horizontal="center" vertical="center" wrapText="1"/>
    </xf>
    <xf numFmtId="0" fontId="9" fillId="5" borderId="2" xfId="3" applyFont="1" applyBorder="1" applyAlignment="1">
      <alignment horizontal="center" vertical="center" wrapText="1"/>
    </xf>
    <xf numFmtId="0" fontId="9" fillId="5" borderId="12" xfId="3" applyFont="1" applyBorder="1" applyAlignment="1">
      <alignment horizontal="center" vertical="center" wrapText="1"/>
    </xf>
    <xf numFmtId="0" fontId="9" fillId="5" borderId="13" xfId="3" applyFont="1" applyBorder="1" applyAlignment="1">
      <alignment horizontal="center" vertical="center" wrapText="1"/>
    </xf>
    <xf numFmtId="0" fontId="4" fillId="5" borderId="17" xfId="3" applyBorder="1" applyAlignment="1">
      <alignment horizontal="center" vertical="center" wrapText="1"/>
    </xf>
    <xf numFmtId="0" fontId="4" fillId="5" borderId="18" xfId="3" applyBorder="1" applyAlignment="1">
      <alignment horizontal="center" vertical="center" wrapText="1"/>
    </xf>
    <xf numFmtId="0" fontId="4" fillId="5" borderId="19" xfId="3" applyBorder="1" applyAlignment="1">
      <alignment horizontal="center" vertical="center" wrapText="1"/>
    </xf>
    <xf numFmtId="0" fontId="4" fillId="5" borderId="32" xfId="3" applyBorder="1" applyAlignment="1">
      <alignment horizontal="center" vertical="center" wrapText="1"/>
    </xf>
    <xf numFmtId="0" fontId="4" fillId="5" borderId="33" xfId="3" applyBorder="1" applyAlignment="1">
      <alignment horizontal="center" vertical="center" wrapText="1"/>
    </xf>
    <xf numFmtId="0" fontId="4" fillId="5" borderId="34" xfId="3" applyBorder="1" applyAlignment="1">
      <alignment horizontal="center" vertical="center" wrapText="1"/>
    </xf>
    <xf numFmtId="0" fontId="9" fillId="5" borderId="14" xfId="3" applyFont="1" applyBorder="1" applyAlignment="1">
      <alignment horizontal="center" vertical="center" wrapText="1"/>
    </xf>
    <xf numFmtId="0" fontId="9" fillId="5" borderId="15" xfId="3" applyFont="1" applyBorder="1" applyAlignment="1">
      <alignment horizontal="center" vertical="center" wrapText="1"/>
    </xf>
    <xf numFmtId="0" fontId="9" fillId="5" borderId="16" xfId="3" applyFont="1" applyBorder="1" applyAlignment="1">
      <alignment horizontal="center" vertical="center" wrapText="1"/>
    </xf>
    <xf numFmtId="0" fontId="3" fillId="4" borderId="32" xfId="2" applyBorder="1" applyAlignment="1">
      <alignment horizontal="center" vertical="center" wrapText="1"/>
    </xf>
    <xf numFmtId="0" fontId="3" fillId="4" borderId="33" xfId="2" applyBorder="1" applyAlignment="1">
      <alignment horizontal="center" vertical="center" wrapText="1"/>
    </xf>
    <xf numFmtId="0" fontId="3" fillId="4" borderId="34" xfId="2" applyBorder="1" applyAlignment="1">
      <alignment horizontal="center" vertical="center" wrapText="1"/>
    </xf>
    <xf numFmtId="0" fontId="3" fillId="4" borderId="6" xfId="2" applyBorder="1" applyAlignment="1">
      <alignment horizontal="center" vertical="center" wrapText="1"/>
    </xf>
    <xf numFmtId="0" fontId="3" fillId="4" borderId="1" xfId="2" applyBorder="1" applyAlignment="1">
      <alignment horizontal="center" vertical="center" wrapText="1"/>
    </xf>
    <xf numFmtId="0" fontId="3" fillId="4" borderId="7" xfId="2" applyBorder="1" applyAlignment="1">
      <alignment horizontal="center" vertical="center" wrapText="1"/>
    </xf>
    <xf numFmtId="0" fontId="3" fillId="4" borderId="8" xfId="2" applyBorder="1" applyAlignment="1">
      <alignment horizontal="center" vertical="center" wrapText="1"/>
    </xf>
    <xf numFmtId="0" fontId="3" fillId="4" borderId="9" xfId="2" applyBorder="1" applyAlignment="1">
      <alignment horizontal="center" vertical="center" wrapText="1"/>
    </xf>
    <xf numFmtId="0" fontId="3" fillId="4" borderId="10" xfId="2" applyBorder="1" applyAlignment="1">
      <alignment horizontal="center" vertical="center" wrapText="1"/>
    </xf>
    <xf numFmtId="0" fontId="3" fillId="4" borderId="11" xfId="2" applyBorder="1" applyAlignment="1">
      <alignment horizontal="center" vertical="center" wrapText="1"/>
    </xf>
    <xf numFmtId="0" fontId="3" fillId="4" borderId="3" xfId="2" applyBorder="1" applyAlignment="1">
      <alignment horizontal="center" vertical="center" wrapText="1"/>
    </xf>
    <xf numFmtId="0" fontId="3" fillId="4" borderId="4" xfId="2" applyBorder="1" applyAlignment="1">
      <alignment horizontal="center" vertical="center" wrapText="1"/>
    </xf>
    <xf numFmtId="0" fontId="3" fillId="4" borderId="5" xfId="2" applyBorder="1" applyAlignment="1">
      <alignment horizontal="center" vertical="center" wrapText="1"/>
    </xf>
    <xf numFmtId="0" fontId="4" fillId="5" borderId="9" xfId="3" applyBorder="1" applyAlignment="1">
      <alignment horizontal="center" vertical="center" wrapText="1"/>
    </xf>
    <xf numFmtId="0" fontId="4" fillId="5" borderId="10" xfId="3" applyBorder="1" applyAlignment="1">
      <alignment horizontal="center" vertical="center" wrapText="1"/>
    </xf>
    <xf numFmtId="0" fontId="4" fillId="5" borderId="1" xfId="3" applyBorder="1" applyAlignment="1">
      <alignment horizontal="center" vertical="center" wrapText="1"/>
    </xf>
    <xf numFmtId="0" fontId="4" fillId="5" borderId="7" xfId="3" applyBorder="1" applyAlignment="1">
      <alignment horizontal="center" vertical="center" wrapText="1"/>
    </xf>
    <xf numFmtId="0" fontId="3" fillId="4" borderId="35" xfId="2" applyBorder="1" applyAlignment="1">
      <alignment horizontal="center" vertical="center" wrapText="1"/>
    </xf>
    <xf numFmtId="0" fontId="3" fillId="4" borderId="30" xfId="2" applyBorder="1" applyAlignment="1">
      <alignment horizontal="center" vertical="center" wrapText="1"/>
    </xf>
    <xf numFmtId="0" fontId="3" fillId="4" borderId="31" xfId="2" applyBorder="1" applyAlignment="1">
      <alignment horizontal="center" vertical="center" wrapText="1"/>
    </xf>
    <xf numFmtId="0" fontId="3" fillId="4" borderId="0" xfId="2" applyBorder="1" applyAlignment="1">
      <alignment horizontal="center" vertical="center" wrapText="1"/>
    </xf>
    <xf numFmtId="0" fontId="3" fillId="4" borderId="29" xfId="2" applyBorder="1" applyAlignment="1">
      <alignment horizontal="center" vertical="center" wrapText="1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9" fillId="5" borderId="17" xfId="3" applyFont="1" applyBorder="1" applyAlignment="1">
      <alignment horizontal="center" vertical="center" wrapText="1"/>
    </xf>
    <xf numFmtId="0" fontId="9" fillId="5" borderId="18" xfId="3" applyFont="1" applyBorder="1" applyAlignment="1">
      <alignment horizontal="center" vertical="center" wrapText="1"/>
    </xf>
    <xf numFmtId="0" fontId="9" fillId="5" borderId="19" xfId="3" applyFont="1" applyBorder="1" applyAlignment="1">
      <alignment horizontal="center" vertical="center" wrapText="1"/>
    </xf>
  </cellXfs>
  <cellStyles count="9">
    <cellStyle name="20% - Accent1" xfId="4" builtinId="30"/>
    <cellStyle name="40% - Accent1" xfId="5" builtinId="31"/>
    <cellStyle name="60% - Accent1" xfId="6" builtinId="32"/>
    <cellStyle name="Accent1" xfId="1" builtinId="29"/>
    <cellStyle name="Accent2" xfId="8" builtinId="33"/>
    <cellStyle name="Bad" xfId="3" builtinId="27"/>
    <cellStyle name="Good" xfId="2" builtinId="26"/>
    <cellStyle name="Input" xfId="7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samples!$B$1</c:f>
              <c:strCache>
                <c:ptCount val="1"/>
                <c:pt idx="0">
                  <c:v>AMP CTRL</c:v>
                </c:pt>
              </c:strCache>
            </c:strRef>
          </c:tx>
          <c:marker>
            <c:symbol val="none"/>
          </c:marker>
          <c:cat>
            <c:numRef>
              <c:f>samples!$A$2:$A$10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samples!$B$2:$B$10</c:f>
              <c:numCache>
                <c:formatCode>General</c:formatCode>
                <c:ptCount val="9"/>
                <c:pt idx="0">
                  <c:v>-170</c:v>
                </c:pt>
                <c:pt idx="1">
                  <c:v>-280</c:v>
                </c:pt>
                <c:pt idx="2">
                  <c:v>90</c:v>
                </c:pt>
                <c:pt idx="3">
                  <c:v>147</c:v>
                </c:pt>
                <c:pt idx="4">
                  <c:v>205</c:v>
                </c:pt>
                <c:pt idx="5">
                  <c:v>260</c:v>
                </c:pt>
                <c:pt idx="6">
                  <c:v>320</c:v>
                </c:pt>
                <c:pt idx="7">
                  <c:v>-106</c:v>
                </c:pt>
                <c:pt idx="8">
                  <c:v>-220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79936"/>
        <c:axId val="85081472"/>
      </c:lineChart>
      <c:catAx>
        <c:axId val="8507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081472"/>
        <c:crosses val="autoZero"/>
        <c:auto val="1"/>
        <c:lblAlgn val="ctr"/>
        <c:lblOffset val="100"/>
        <c:noMultiLvlLbl val="0"/>
      </c:catAx>
      <c:valAx>
        <c:axId val="8508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079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33337</xdr:rowOff>
    </xdr:from>
    <xdr:to>
      <xdr:col>10</xdr:col>
      <xdr:colOff>304800</xdr:colOff>
      <xdr:row>15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K65"/>
  <sheetViews>
    <sheetView tabSelected="1" zoomScale="85" zoomScaleNormal="85" workbookViewId="0">
      <pane ySplit="1" topLeftCell="A32" activePane="bottomLeft" state="frozen"/>
      <selection pane="bottomLeft" activeCell="C35" sqref="C35:AH35"/>
    </sheetView>
  </sheetViews>
  <sheetFormatPr defaultRowHeight="15" x14ac:dyDescent="0.25"/>
  <cols>
    <col min="1" max="1" width="4.28515625" style="4" customWidth="1"/>
    <col min="2" max="2" width="6.28515625" style="2" customWidth="1"/>
    <col min="3" max="6" width="4.42578125" style="4" customWidth="1"/>
    <col min="7" max="7" width="3.42578125" style="4" customWidth="1"/>
    <col min="8" max="9" width="7.7109375" style="4" customWidth="1"/>
    <col min="10" max="10" width="7.28515625" style="4" customWidth="1"/>
    <col min="11" max="14" width="8.85546875" style="4" customWidth="1"/>
    <col min="15" max="18" width="8.5703125" style="4" customWidth="1"/>
    <col min="19" max="22" width="8.28515625" style="4" customWidth="1"/>
    <col min="23" max="24" width="8.5703125" style="4" customWidth="1"/>
    <col min="25" max="26" width="9.85546875" style="4" customWidth="1"/>
    <col min="27" max="30" width="9.5703125" style="4" customWidth="1"/>
    <col min="31" max="34" width="9.28515625" style="4" customWidth="1"/>
    <col min="35" max="35" width="6.28515625" style="2" customWidth="1"/>
    <col min="36" max="16384" width="9.140625" style="4"/>
  </cols>
  <sheetData>
    <row r="1" spans="1:37" s="2" customFormat="1" ht="15.75" thickBot="1" x14ac:dyDescent="0.3">
      <c r="A1" s="2" t="s">
        <v>97</v>
      </c>
      <c r="B1" s="1" t="s">
        <v>125</v>
      </c>
      <c r="C1" s="59">
        <v>31</v>
      </c>
      <c r="D1" s="59">
        <v>30</v>
      </c>
      <c r="E1" s="59">
        <v>29</v>
      </c>
      <c r="F1" s="59">
        <v>28</v>
      </c>
      <c r="G1" s="18">
        <v>27</v>
      </c>
      <c r="H1" s="18">
        <v>26</v>
      </c>
      <c r="I1" s="18">
        <v>25</v>
      </c>
      <c r="J1" s="18">
        <v>24</v>
      </c>
      <c r="K1" s="59">
        <v>23</v>
      </c>
      <c r="L1" s="59">
        <v>22</v>
      </c>
      <c r="M1" s="59">
        <v>21</v>
      </c>
      <c r="N1" s="59">
        <v>20</v>
      </c>
      <c r="O1" s="18">
        <v>19</v>
      </c>
      <c r="P1" s="18">
        <v>18</v>
      </c>
      <c r="Q1" s="18">
        <v>17</v>
      </c>
      <c r="R1" s="18">
        <v>16</v>
      </c>
      <c r="S1" s="59">
        <v>15</v>
      </c>
      <c r="T1" s="59">
        <v>14</v>
      </c>
      <c r="U1" s="59">
        <v>13</v>
      </c>
      <c r="V1" s="59">
        <v>12</v>
      </c>
      <c r="W1" s="18">
        <v>11</v>
      </c>
      <c r="X1" s="18">
        <v>10</v>
      </c>
      <c r="Y1" s="18">
        <v>9</v>
      </c>
      <c r="Z1" s="18">
        <v>8</v>
      </c>
      <c r="AA1" s="59">
        <v>7</v>
      </c>
      <c r="AB1" s="59">
        <v>6</v>
      </c>
      <c r="AC1" s="59">
        <v>5</v>
      </c>
      <c r="AD1" s="59">
        <v>4</v>
      </c>
      <c r="AE1" s="18">
        <v>3</v>
      </c>
      <c r="AF1" s="18">
        <v>2</v>
      </c>
      <c r="AG1" s="18">
        <v>1</v>
      </c>
      <c r="AH1" s="18">
        <v>0</v>
      </c>
      <c r="AI1" s="1" t="s">
        <v>125</v>
      </c>
    </row>
    <row r="2" spans="1:37" ht="63" customHeight="1" x14ac:dyDescent="0.25">
      <c r="A2" s="4">
        <v>0</v>
      </c>
      <c r="B2" s="5" t="str">
        <f>DEC2HEX(4*$A2,3)</f>
        <v>000</v>
      </c>
      <c r="C2" s="50"/>
      <c r="D2" s="51"/>
      <c r="E2" s="51"/>
      <c r="F2" s="58"/>
      <c r="G2" s="50"/>
      <c r="H2" s="51"/>
      <c r="I2" s="51"/>
      <c r="J2" s="46" t="s">
        <v>106</v>
      </c>
      <c r="K2" s="50"/>
      <c r="L2" s="51"/>
      <c r="M2" s="45" t="s">
        <v>79</v>
      </c>
      <c r="N2" s="46" t="s">
        <v>80</v>
      </c>
      <c r="O2" s="44" t="s">
        <v>81</v>
      </c>
      <c r="P2" s="45" t="s">
        <v>82</v>
      </c>
      <c r="Q2" s="45" t="s">
        <v>77</v>
      </c>
      <c r="R2" s="46" t="s">
        <v>78</v>
      </c>
      <c r="S2" s="44" t="s">
        <v>83</v>
      </c>
      <c r="T2" s="45" t="s">
        <v>84</v>
      </c>
      <c r="U2" s="45" t="s">
        <v>85</v>
      </c>
      <c r="V2" s="46" t="s">
        <v>86</v>
      </c>
      <c r="W2" s="50"/>
      <c r="X2" s="45" t="s">
        <v>126</v>
      </c>
      <c r="Y2" s="45" t="s">
        <v>7</v>
      </c>
      <c r="Z2" s="46" t="s">
        <v>6</v>
      </c>
      <c r="AA2" s="44" t="s">
        <v>5</v>
      </c>
      <c r="AB2" s="45" t="s">
        <v>4</v>
      </c>
      <c r="AC2" s="45" t="s">
        <v>9</v>
      </c>
      <c r="AD2" s="46" t="s">
        <v>8</v>
      </c>
      <c r="AE2" s="44" t="s">
        <v>3</v>
      </c>
      <c r="AF2" s="45" t="s">
        <v>2</v>
      </c>
      <c r="AG2" s="45" t="s">
        <v>1</v>
      </c>
      <c r="AH2" s="46" t="s">
        <v>0</v>
      </c>
      <c r="AI2" s="5" t="str">
        <f>DEC2HEX(4*$A2,3)</f>
        <v>000</v>
      </c>
      <c r="AJ2" s="10" t="s">
        <v>108</v>
      </c>
      <c r="AK2" s="11" t="s">
        <v>109</v>
      </c>
    </row>
    <row r="3" spans="1:37" ht="31.5" customHeight="1" thickBot="1" x14ac:dyDescent="0.3">
      <c r="A3" s="4">
        <v>1</v>
      </c>
      <c r="B3" s="5" t="str">
        <f t="shared" ref="B3:B64" si="0">DEC2HEX(4*$A3,3)</f>
        <v>004</v>
      </c>
      <c r="C3" s="7"/>
      <c r="D3" s="109" t="s">
        <v>14</v>
      </c>
      <c r="E3" s="109"/>
      <c r="F3" s="110"/>
      <c r="G3" s="7"/>
      <c r="H3" s="109" t="s">
        <v>15</v>
      </c>
      <c r="I3" s="109"/>
      <c r="J3" s="110"/>
      <c r="K3" s="7"/>
      <c r="L3" s="109" t="s">
        <v>16</v>
      </c>
      <c r="M3" s="109"/>
      <c r="N3" s="110"/>
      <c r="O3" s="7"/>
      <c r="P3" s="109" t="s">
        <v>17</v>
      </c>
      <c r="Q3" s="109"/>
      <c r="R3" s="110"/>
      <c r="S3" s="6"/>
      <c r="T3" s="111" t="s">
        <v>11</v>
      </c>
      <c r="U3" s="111"/>
      <c r="V3" s="112"/>
      <c r="W3" s="6"/>
      <c r="X3" s="111" t="s">
        <v>12</v>
      </c>
      <c r="Y3" s="111"/>
      <c r="Z3" s="112"/>
      <c r="AA3" s="6"/>
      <c r="AB3" s="111" t="s">
        <v>13</v>
      </c>
      <c r="AC3" s="111"/>
      <c r="AD3" s="112"/>
      <c r="AE3" s="6"/>
      <c r="AF3" s="111" t="s">
        <v>10</v>
      </c>
      <c r="AG3" s="111"/>
      <c r="AH3" s="112"/>
      <c r="AI3" s="5" t="str">
        <f t="shared" ref="AI3:AI64" si="1">DEC2HEX(4*$A3,3)</f>
        <v>004</v>
      </c>
    </row>
    <row r="4" spans="1:37" ht="15.75" thickBot="1" x14ac:dyDescent="0.3">
      <c r="A4" s="4">
        <v>2</v>
      </c>
      <c r="B4" s="5" t="str">
        <f t="shared" si="0"/>
        <v>008</v>
      </c>
      <c r="C4" s="96" t="s">
        <v>121</v>
      </c>
      <c r="D4" s="97"/>
      <c r="E4" s="97"/>
      <c r="F4" s="97"/>
      <c r="G4" s="97"/>
      <c r="H4" s="97"/>
      <c r="I4" s="97"/>
      <c r="J4" s="98"/>
      <c r="K4" s="113" t="s">
        <v>122</v>
      </c>
      <c r="L4" s="114"/>
      <c r="M4" s="114"/>
      <c r="N4" s="114"/>
      <c r="O4" s="114"/>
      <c r="P4" s="114"/>
      <c r="Q4" s="114"/>
      <c r="R4" s="115"/>
      <c r="S4" s="6"/>
      <c r="T4" s="3"/>
      <c r="U4" s="3"/>
      <c r="V4" s="8"/>
      <c r="W4" s="6"/>
      <c r="X4" s="3"/>
      <c r="Y4" s="3"/>
      <c r="Z4" s="8"/>
      <c r="AA4" s="6"/>
      <c r="AB4" s="111" t="s">
        <v>19</v>
      </c>
      <c r="AC4" s="111"/>
      <c r="AD4" s="112"/>
      <c r="AE4" s="6"/>
      <c r="AF4" s="111" t="s">
        <v>18</v>
      </c>
      <c r="AG4" s="111"/>
      <c r="AH4" s="112"/>
      <c r="AI4" s="5" t="str">
        <f t="shared" si="1"/>
        <v>008</v>
      </c>
    </row>
    <row r="5" spans="1:37" ht="45.75" thickBot="1" x14ac:dyDescent="0.3">
      <c r="A5" s="4">
        <v>3</v>
      </c>
      <c r="B5" s="5" t="str">
        <f t="shared" si="0"/>
        <v>00C</v>
      </c>
      <c r="C5" s="96" t="s">
        <v>30</v>
      </c>
      <c r="D5" s="97"/>
      <c r="E5" s="97" t="s">
        <v>31</v>
      </c>
      <c r="F5" s="98"/>
      <c r="G5" s="55"/>
      <c r="H5" s="56" t="s">
        <v>32</v>
      </c>
      <c r="I5" s="56" t="s">
        <v>33</v>
      </c>
      <c r="J5" s="57" t="s">
        <v>34</v>
      </c>
      <c r="K5" s="106" t="s">
        <v>35</v>
      </c>
      <c r="L5" s="107"/>
      <c r="M5" s="107" t="s">
        <v>36</v>
      </c>
      <c r="N5" s="108"/>
      <c r="O5" s="50"/>
      <c r="P5" s="52" t="s">
        <v>37</v>
      </c>
      <c r="Q5" s="52" t="s">
        <v>38</v>
      </c>
      <c r="R5" s="53" t="s">
        <v>39</v>
      </c>
      <c r="S5" s="99" t="s">
        <v>29</v>
      </c>
      <c r="T5" s="100"/>
      <c r="U5" s="100" t="s">
        <v>28</v>
      </c>
      <c r="V5" s="101"/>
      <c r="W5" s="6"/>
      <c r="X5" s="12" t="s">
        <v>27</v>
      </c>
      <c r="Y5" s="12" t="s">
        <v>26</v>
      </c>
      <c r="Z5" s="13" t="s">
        <v>25</v>
      </c>
      <c r="AA5" s="99" t="s">
        <v>24</v>
      </c>
      <c r="AB5" s="100"/>
      <c r="AC5" s="100" t="s">
        <v>23</v>
      </c>
      <c r="AD5" s="101"/>
      <c r="AE5" s="6"/>
      <c r="AF5" s="12" t="s">
        <v>22</v>
      </c>
      <c r="AG5" s="12" t="s">
        <v>21</v>
      </c>
      <c r="AH5" s="13" t="s">
        <v>20</v>
      </c>
      <c r="AI5" s="5" t="str">
        <f t="shared" si="1"/>
        <v>00C</v>
      </c>
    </row>
    <row r="6" spans="1:37" ht="45" x14ac:dyDescent="0.25">
      <c r="A6" s="4">
        <v>4</v>
      </c>
      <c r="B6" s="5" t="str">
        <f t="shared" si="0"/>
        <v>010</v>
      </c>
      <c r="C6" s="106" t="s">
        <v>75</v>
      </c>
      <c r="D6" s="107"/>
      <c r="E6" s="107"/>
      <c r="F6" s="107"/>
      <c r="G6" s="107"/>
      <c r="H6" s="107"/>
      <c r="I6" s="107"/>
      <c r="J6" s="108"/>
      <c r="K6" s="6"/>
      <c r="L6" s="3"/>
      <c r="M6" s="3"/>
      <c r="N6" s="13" t="s">
        <v>107</v>
      </c>
      <c r="O6" s="6"/>
      <c r="P6" s="3"/>
      <c r="Q6" s="12" t="s">
        <v>65</v>
      </c>
      <c r="R6" s="13" t="s">
        <v>66</v>
      </c>
      <c r="S6" s="14" t="s">
        <v>67</v>
      </c>
      <c r="T6" s="12" t="s">
        <v>68</v>
      </c>
      <c r="U6" s="12" t="s">
        <v>69</v>
      </c>
      <c r="V6" s="13" t="s">
        <v>70</v>
      </c>
      <c r="W6" s="14" t="s">
        <v>71</v>
      </c>
      <c r="X6" s="12" t="s">
        <v>72</v>
      </c>
      <c r="Y6" s="12" t="s">
        <v>73</v>
      </c>
      <c r="Z6" s="13" t="s">
        <v>74</v>
      </c>
      <c r="AA6" s="99" t="s">
        <v>40</v>
      </c>
      <c r="AB6" s="100"/>
      <c r="AC6" s="100" t="s">
        <v>41</v>
      </c>
      <c r="AD6" s="101"/>
      <c r="AE6" s="6"/>
      <c r="AF6" s="12" t="s">
        <v>42</v>
      </c>
      <c r="AG6" s="12" t="s">
        <v>43</v>
      </c>
      <c r="AH6" s="13" t="s">
        <v>44</v>
      </c>
      <c r="AI6" s="5" t="str">
        <f t="shared" si="1"/>
        <v>010</v>
      </c>
    </row>
    <row r="7" spans="1:37" ht="45.75" thickBot="1" x14ac:dyDescent="0.3">
      <c r="A7" s="4">
        <v>5</v>
      </c>
      <c r="B7" s="5" t="str">
        <f t="shared" si="0"/>
        <v>014</v>
      </c>
      <c r="C7" s="102" t="s">
        <v>76</v>
      </c>
      <c r="D7" s="103"/>
      <c r="E7" s="103"/>
      <c r="F7" s="103"/>
      <c r="G7" s="103"/>
      <c r="H7" s="103"/>
      <c r="I7" s="103"/>
      <c r="J7" s="104"/>
      <c r="K7" s="7"/>
      <c r="L7" s="9"/>
      <c r="M7" s="9"/>
      <c r="N7" s="54"/>
      <c r="O7" s="15" t="s">
        <v>96</v>
      </c>
      <c r="P7" s="16" t="s">
        <v>95</v>
      </c>
      <c r="Q7" s="16" t="s">
        <v>94</v>
      </c>
      <c r="R7" s="17" t="s">
        <v>93</v>
      </c>
      <c r="S7" s="15" t="s">
        <v>92</v>
      </c>
      <c r="T7" s="16" t="s">
        <v>91</v>
      </c>
      <c r="U7" s="16" t="s">
        <v>90</v>
      </c>
      <c r="V7" s="17" t="s">
        <v>89</v>
      </c>
      <c r="W7" s="15" t="s">
        <v>88</v>
      </c>
      <c r="X7" s="16" t="s">
        <v>87</v>
      </c>
      <c r="Y7" s="48" t="s">
        <v>45</v>
      </c>
      <c r="Z7" s="49" t="s">
        <v>46</v>
      </c>
      <c r="AA7" s="47" t="s">
        <v>47</v>
      </c>
      <c r="AB7" s="48" t="s">
        <v>48</v>
      </c>
      <c r="AC7" s="48" t="s">
        <v>49</v>
      </c>
      <c r="AD7" s="49" t="s">
        <v>50</v>
      </c>
      <c r="AE7" s="47" t="s">
        <v>51</v>
      </c>
      <c r="AF7" s="48" t="s">
        <v>52</v>
      </c>
      <c r="AG7" s="48" t="s">
        <v>53</v>
      </c>
      <c r="AH7" s="49" t="s">
        <v>54</v>
      </c>
      <c r="AI7" s="5" t="str">
        <f t="shared" si="1"/>
        <v>014</v>
      </c>
    </row>
    <row r="8" spans="1:37" ht="15.75" customHeight="1" x14ac:dyDescent="0.25">
      <c r="A8" s="4">
        <v>6</v>
      </c>
      <c r="B8" s="5" t="str">
        <f t="shared" si="0"/>
        <v>018</v>
      </c>
      <c r="C8" s="117" t="s">
        <v>55</v>
      </c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5" t="str">
        <f t="shared" si="1"/>
        <v>018</v>
      </c>
    </row>
    <row r="9" spans="1:37" ht="15" customHeight="1" x14ac:dyDescent="0.25">
      <c r="A9" s="4">
        <v>7</v>
      </c>
      <c r="B9" s="5" t="str">
        <f t="shared" si="0"/>
        <v>01C</v>
      </c>
      <c r="C9" s="100" t="s">
        <v>56</v>
      </c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5" t="str">
        <f t="shared" si="1"/>
        <v>01C</v>
      </c>
    </row>
    <row r="10" spans="1:37" ht="15" customHeight="1" x14ac:dyDescent="0.25">
      <c r="A10" s="4">
        <v>8</v>
      </c>
      <c r="B10" s="5" t="str">
        <f t="shared" si="0"/>
        <v>020</v>
      </c>
      <c r="C10" s="100" t="s">
        <v>57</v>
      </c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5" t="str">
        <f t="shared" si="1"/>
        <v>020</v>
      </c>
    </row>
    <row r="11" spans="1:37" ht="15" customHeight="1" x14ac:dyDescent="0.25">
      <c r="A11" s="4">
        <v>9</v>
      </c>
      <c r="B11" s="5" t="str">
        <f t="shared" si="0"/>
        <v>024</v>
      </c>
      <c r="C11" s="100" t="s">
        <v>58</v>
      </c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5" t="str">
        <f t="shared" si="1"/>
        <v>024</v>
      </c>
    </row>
    <row r="12" spans="1:37" ht="15" customHeight="1" x14ac:dyDescent="0.25">
      <c r="A12" s="4">
        <v>10</v>
      </c>
      <c r="B12" s="5" t="str">
        <f t="shared" si="0"/>
        <v>028</v>
      </c>
      <c r="C12" s="100" t="s">
        <v>59</v>
      </c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5" t="str">
        <f t="shared" si="1"/>
        <v>028</v>
      </c>
    </row>
    <row r="13" spans="1:37" ht="15" customHeight="1" x14ac:dyDescent="0.25">
      <c r="A13" s="4">
        <v>11</v>
      </c>
      <c r="B13" s="5" t="str">
        <f t="shared" si="0"/>
        <v>02C</v>
      </c>
      <c r="C13" s="100" t="s">
        <v>60</v>
      </c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5" t="str">
        <f t="shared" si="1"/>
        <v>02C</v>
      </c>
    </row>
    <row r="14" spans="1:37" ht="15" customHeight="1" x14ac:dyDescent="0.25">
      <c r="A14" s="4">
        <v>12</v>
      </c>
      <c r="B14" s="5" t="str">
        <f t="shared" si="0"/>
        <v>030</v>
      </c>
      <c r="C14" s="100" t="s">
        <v>61</v>
      </c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5" t="str">
        <f t="shared" si="1"/>
        <v>030</v>
      </c>
    </row>
    <row r="15" spans="1:37" ht="15" customHeight="1" x14ac:dyDescent="0.25">
      <c r="A15" s="4">
        <v>13</v>
      </c>
      <c r="B15" s="5" t="str">
        <f t="shared" si="0"/>
        <v>034</v>
      </c>
      <c r="C15" s="100" t="s">
        <v>62</v>
      </c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5" t="str">
        <f t="shared" si="1"/>
        <v>034</v>
      </c>
    </row>
    <row r="16" spans="1:37" ht="15" customHeight="1" x14ac:dyDescent="0.25">
      <c r="A16" s="4">
        <v>14</v>
      </c>
      <c r="B16" s="5" t="str">
        <f t="shared" si="0"/>
        <v>038</v>
      </c>
      <c r="C16" s="100" t="s">
        <v>63</v>
      </c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5" t="str">
        <f t="shared" si="1"/>
        <v>038</v>
      </c>
    </row>
    <row r="17" spans="1:35" ht="15" customHeight="1" thickBot="1" x14ac:dyDescent="0.3">
      <c r="A17" s="4">
        <v>15</v>
      </c>
      <c r="B17" s="5" t="str">
        <f t="shared" si="0"/>
        <v>03C</v>
      </c>
      <c r="C17" s="105" t="s">
        <v>64</v>
      </c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5" t="str">
        <f t="shared" si="1"/>
        <v>03C</v>
      </c>
    </row>
    <row r="18" spans="1:35" ht="15" customHeight="1" x14ac:dyDescent="0.25">
      <c r="A18" s="4">
        <v>16</v>
      </c>
      <c r="B18" s="5" t="str">
        <f t="shared" si="0"/>
        <v>040</v>
      </c>
      <c r="C18" s="106" t="s">
        <v>98</v>
      </c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8"/>
      <c r="S18" s="106" t="s">
        <v>99</v>
      </c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8"/>
      <c r="AI18" s="5" t="str">
        <f t="shared" si="1"/>
        <v>040</v>
      </c>
    </row>
    <row r="19" spans="1:35" x14ac:dyDescent="0.25">
      <c r="A19" s="4">
        <v>17</v>
      </c>
      <c r="B19" s="5" t="str">
        <f t="shared" si="0"/>
        <v>044</v>
      </c>
      <c r="C19" s="99" t="s">
        <v>100</v>
      </c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1"/>
      <c r="S19" s="99" t="s">
        <v>101</v>
      </c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1"/>
      <c r="AI19" s="5" t="str">
        <f t="shared" si="1"/>
        <v>044</v>
      </c>
    </row>
    <row r="20" spans="1:35" ht="15.75" customHeight="1" x14ac:dyDescent="0.25">
      <c r="A20" s="4">
        <v>18</v>
      </c>
      <c r="B20" s="5" t="str">
        <f t="shared" si="0"/>
        <v>048</v>
      </c>
      <c r="C20" s="99" t="s">
        <v>104</v>
      </c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1"/>
      <c r="S20" s="99" t="s">
        <v>105</v>
      </c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1"/>
      <c r="AI20" s="5" t="str">
        <f t="shared" si="1"/>
        <v>048</v>
      </c>
    </row>
    <row r="21" spans="1:35" x14ac:dyDescent="0.25">
      <c r="A21" s="4">
        <v>19</v>
      </c>
      <c r="B21" s="5" t="str">
        <f t="shared" si="0"/>
        <v>04C</v>
      </c>
      <c r="C21" s="99" t="s">
        <v>102</v>
      </c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1"/>
      <c r="S21" s="99" t="s">
        <v>103</v>
      </c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1"/>
      <c r="AI21" s="5" t="str">
        <f t="shared" si="1"/>
        <v>04C</v>
      </c>
    </row>
    <row r="22" spans="1:35" ht="15.75" thickBot="1" x14ac:dyDescent="0.3">
      <c r="A22" s="4">
        <v>20</v>
      </c>
      <c r="B22" s="5" t="str">
        <f t="shared" si="0"/>
        <v>050</v>
      </c>
      <c r="C22" s="102" t="s">
        <v>120</v>
      </c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4"/>
      <c r="S22" s="102" t="s">
        <v>119</v>
      </c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4"/>
      <c r="AI22" s="5" t="str">
        <f t="shared" si="1"/>
        <v>050</v>
      </c>
    </row>
    <row r="23" spans="1:35" ht="44.25" customHeight="1" thickBot="1" x14ac:dyDescent="0.3">
      <c r="A23" s="4">
        <v>21</v>
      </c>
      <c r="B23" s="5" t="str">
        <f t="shared" si="0"/>
        <v>054</v>
      </c>
      <c r="C23" s="50"/>
      <c r="D23" s="51"/>
      <c r="E23" s="51"/>
      <c r="F23" s="58"/>
      <c r="G23" s="55"/>
      <c r="H23" s="60"/>
      <c r="I23" s="60"/>
      <c r="J23" s="61"/>
      <c r="K23" s="55"/>
      <c r="L23" s="60"/>
      <c r="M23" s="60"/>
      <c r="N23" s="61"/>
      <c r="O23" s="55"/>
      <c r="P23" s="91" t="s">
        <v>111</v>
      </c>
      <c r="Q23" s="91"/>
      <c r="R23" s="92"/>
      <c r="S23" s="55"/>
      <c r="T23" s="60"/>
      <c r="U23" s="60"/>
      <c r="V23" s="61"/>
      <c r="W23" s="55"/>
      <c r="X23" s="60"/>
      <c r="Y23" s="60"/>
      <c r="Z23" s="62" t="s">
        <v>110</v>
      </c>
      <c r="AA23" s="55"/>
      <c r="AB23" s="60"/>
      <c r="AC23" s="60"/>
      <c r="AD23" s="61"/>
      <c r="AE23" s="55"/>
      <c r="AF23" s="60"/>
      <c r="AG23" s="60"/>
      <c r="AH23" s="62" t="s">
        <v>181</v>
      </c>
      <c r="AI23" s="5" t="str">
        <f t="shared" si="1"/>
        <v>054</v>
      </c>
    </row>
    <row r="24" spans="1:35" ht="30" customHeight="1" thickBot="1" x14ac:dyDescent="0.3">
      <c r="A24" s="4">
        <v>22</v>
      </c>
      <c r="B24" s="5" t="str">
        <f t="shared" si="0"/>
        <v>058</v>
      </c>
      <c r="C24" s="7"/>
      <c r="D24" s="9"/>
      <c r="E24" s="9"/>
      <c r="F24" s="54"/>
      <c r="G24" s="90" t="s">
        <v>112</v>
      </c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2"/>
      <c r="AI24" s="5" t="str">
        <f t="shared" si="1"/>
        <v>058</v>
      </c>
    </row>
    <row r="25" spans="1:35" ht="30" customHeight="1" thickBot="1" x14ac:dyDescent="0.3">
      <c r="A25" s="4">
        <v>23</v>
      </c>
      <c r="B25" s="5" t="str">
        <f t="shared" si="0"/>
        <v>05C</v>
      </c>
      <c r="C25" s="90" t="s">
        <v>114</v>
      </c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2"/>
      <c r="S25" s="90" t="s">
        <v>113</v>
      </c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2"/>
      <c r="AI25" s="5" t="str">
        <f t="shared" si="1"/>
        <v>05C</v>
      </c>
    </row>
    <row r="26" spans="1:35" ht="30" customHeight="1" thickBot="1" x14ac:dyDescent="0.3">
      <c r="A26" s="4">
        <v>24</v>
      </c>
      <c r="B26" s="5" t="str">
        <f t="shared" si="0"/>
        <v>060</v>
      </c>
      <c r="C26" s="55"/>
      <c r="D26" s="60"/>
      <c r="E26" s="60"/>
      <c r="F26" s="61"/>
      <c r="G26" s="55"/>
      <c r="H26" s="60"/>
      <c r="I26" s="60"/>
      <c r="J26" s="61"/>
      <c r="K26" s="55"/>
      <c r="L26" s="60"/>
      <c r="M26" s="60"/>
      <c r="N26" s="61"/>
      <c r="O26" s="55"/>
      <c r="P26" s="60"/>
      <c r="Q26" s="60"/>
      <c r="R26" s="61"/>
      <c r="S26" s="55"/>
      <c r="T26" s="60"/>
      <c r="U26" s="60"/>
      <c r="V26" s="61"/>
      <c r="W26" s="55"/>
      <c r="X26" s="60"/>
      <c r="Y26" s="60"/>
      <c r="Z26" s="61"/>
      <c r="AA26" s="55"/>
      <c r="AB26" s="60"/>
      <c r="AC26" s="60"/>
      <c r="AD26" s="61"/>
      <c r="AE26" s="55"/>
      <c r="AF26" s="91" t="s">
        <v>115</v>
      </c>
      <c r="AG26" s="91"/>
      <c r="AH26" s="92"/>
      <c r="AI26" s="5" t="str">
        <f t="shared" si="1"/>
        <v>060</v>
      </c>
    </row>
    <row r="27" spans="1:35" ht="30" customHeight="1" thickBot="1" x14ac:dyDescent="0.3">
      <c r="A27" s="4">
        <v>25</v>
      </c>
      <c r="B27" s="5" t="str">
        <f t="shared" si="0"/>
        <v>064</v>
      </c>
      <c r="C27" s="90" t="s">
        <v>116</v>
      </c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2"/>
      <c r="AI27" s="5" t="str">
        <f t="shared" si="1"/>
        <v>064</v>
      </c>
    </row>
    <row r="28" spans="1:35" ht="30" customHeight="1" thickBot="1" x14ac:dyDescent="0.3">
      <c r="A28" s="4">
        <v>26</v>
      </c>
      <c r="B28" s="5" t="str">
        <f t="shared" si="0"/>
        <v>068</v>
      </c>
      <c r="C28" s="55"/>
      <c r="D28" s="60"/>
      <c r="E28" s="60"/>
      <c r="F28" s="61"/>
      <c r="G28" s="55"/>
      <c r="H28" s="60"/>
      <c r="I28" s="60"/>
      <c r="J28" s="61"/>
      <c r="K28" s="55"/>
      <c r="L28" s="60"/>
      <c r="M28" s="60"/>
      <c r="N28" s="61"/>
      <c r="O28" s="55"/>
      <c r="P28" s="60"/>
      <c r="Q28" s="60"/>
      <c r="R28" s="61"/>
      <c r="S28" s="55"/>
      <c r="T28" s="60"/>
      <c r="U28" s="60"/>
      <c r="V28" s="61"/>
      <c r="W28" s="55"/>
      <c r="X28" s="60"/>
      <c r="Y28" s="60"/>
      <c r="Z28" s="57" t="s">
        <v>118</v>
      </c>
      <c r="AA28" s="55"/>
      <c r="AB28" s="60"/>
      <c r="AC28" s="60"/>
      <c r="AD28" s="61"/>
      <c r="AE28" s="55"/>
      <c r="AF28" s="60"/>
      <c r="AG28" s="60"/>
      <c r="AH28" s="57" t="s">
        <v>117</v>
      </c>
      <c r="AI28" s="5" t="str">
        <f t="shared" si="1"/>
        <v>068</v>
      </c>
    </row>
    <row r="29" spans="1:35" ht="30" customHeight="1" thickBot="1" x14ac:dyDescent="0.3">
      <c r="A29" s="4">
        <v>27</v>
      </c>
      <c r="B29" s="5" t="str">
        <f t="shared" si="0"/>
        <v>06C</v>
      </c>
      <c r="C29" s="96" t="s">
        <v>249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8"/>
      <c r="S29" s="96" t="s">
        <v>250</v>
      </c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8"/>
      <c r="AI29" s="5" t="str">
        <f t="shared" si="1"/>
        <v>06C</v>
      </c>
    </row>
    <row r="30" spans="1:35" ht="30" customHeight="1" thickBot="1" x14ac:dyDescent="0.3">
      <c r="A30" s="4">
        <v>28</v>
      </c>
      <c r="B30" s="5" t="str">
        <f t="shared" si="0"/>
        <v>070</v>
      </c>
      <c r="C30" s="96" t="s">
        <v>251</v>
      </c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8"/>
      <c r="S30" s="96" t="s">
        <v>252</v>
      </c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8"/>
      <c r="AI30" s="5" t="str">
        <f t="shared" si="1"/>
        <v>070</v>
      </c>
    </row>
    <row r="31" spans="1:35" ht="15.75" thickBot="1" x14ac:dyDescent="0.3">
      <c r="A31" s="4">
        <v>29</v>
      </c>
      <c r="B31" s="5" t="str">
        <f t="shared" si="0"/>
        <v>074</v>
      </c>
      <c r="C31" s="96" t="s">
        <v>123</v>
      </c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8"/>
      <c r="S31" s="96" t="s">
        <v>124</v>
      </c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8"/>
      <c r="AI31" s="5" t="str">
        <f t="shared" si="1"/>
        <v>074</v>
      </c>
    </row>
    <row r="32" spans="1:35" ht="15.75" thickBot="1" x14ac:dyDescent="0.3">
      <c r="A32" s="4">
        <v>30</v>
      </c>
      <c r="B32" s="5" t="str">
        <f t="shared" si="0"/>
        <v>078</v>
      </c>
      <c r="C32" s="90" t="s">
        <v>127</v>
      </c>
      <c r="D32" s="91"/>
      <c r="E32" s="91"/>
      <c r="F32" s="91"/>
      <c r="G32" s="91"/>
      <c r="H32" s="91"/>
      <c r="I32" s="91"/>
      <c r="J32" s="92"/>
      <c r="K32" s="90" t="s">
        <v>128</v>
      </c>
      <c r="L32" s="91"/>
      <c r="M32" s="91"/>
      <c r="N32" s="91"/>
      <c r="O32" s="91"/>
      <c r="P32" s="91"/>
      <c r="Q32" s="91"/>
      <c r="R32" s="92"/>
      <c r="S32" s="90" t="s">
        <v>129</v>
      </c>
      <c r="T32" s="91"/>
      <c r="U32" s="91"/>
      <c r="V32" s="91"/>
      <c r="W32" s="91"/>
      <c r="X32" s="91"/>
      <c r="Y32" s="91"/>
      <c r="Z32" s="92"/>
      <c r="AA32" s="90" t="s">
        <v>130</v>
      </c>
      <c r="AB32" s="91"/>
      <c r="AC32" s="91"/>
      <c r="AD32" s="91"/>
      <c r="AE32" s="91"/>
      <c r="AF32" s="91"/>
      <c r="AG32" s="91"/>
      <c r="AH32" s="92"/>
      <c r="AI32" s="5" t="str">
        <f t="shared" si="1"/>
        <v>078</v>
      </c>
    </row>
    <row r="33" spans="1:35" ht="15.75" thickBot="1" x14ac:dyDescent="0.3">
      <c r="A33" s="4">
        <v>31</v>
      </c>
      <c r="B33" s="5" t="str">
        <f t="shared" si="0"/>
        <v>07C</v>
      </c>
      <c r="C33" s="115" t="s">
        <v>253</v>
      </c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3"/>
      <c r="AI33" s="5" t="str">
        <f t="shared" si="1"/>
        <v>07C</v>
      </c>
    </row>
    <row r="34" spans="1:35" x14ac:dyDescent="0.25">
      <c r="A34" s="4">
        <v>32</v>
      </c>
      <c r="B34" s="5" t="str">
        <f t="shared" si="0"/>
        <v>080</v>
      </c>
      <c r="C34" s="93" t="s">
        <v>254</v>
      </c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5"/>
      <c r="AI34" s="5" t="str">
        <f t="shared" si="1"/>
        <v>080</v>
      </c>
    </row>
    <row r="35" spans="1:35" ht="15" customHeight="1" x14ac:dyDescent="0.25">
      <c r="A35" s="4">
        <v>33</v>
      </c>
      <c r="B35" s="5" t="str">
        <f t="shared" si="0"/>
        <v>084</v>
      </c>
      <c r="C35" s="81" t="s">
        <v>255</v>
      </c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3"/>
      <c r="AI35" s="5" t="str">
        <f t="shared" si="1"/>
        <v>084</v>
      </c>
    </row>
    <row r="36" spans="1:35" ht="15" customHeight="1" x14ac:dyDescent="0.25">
      <c r="A36" s="4">
        <v>34</v>
      </c>
      <c r="B36" s="5" t="str">
        <f t="shared" si="0"/>
        <v>088</v>
      </c>
      <c r="C36" s="81" t="s">
        <v>259</v>
      </c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3"/>
      <c r="AI36" s="5" t="str">
        <f t="shared" si="1"/>
        <v>088</v>
      </c>
    </row>
    <row r="37" spans="1:35" ht="15" customHeight="1" x14ac:dyDescent="0.25">
      <c r="A37" s="4">
        <v>35</v>
      </c>
      <c r="B37" s="5" t="str">
        <f t="shared" si="0"/>
        <v>08C</v>
      </c>
      <c r="C37" s="81" t="s">
        <v>263</v>
      </c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3"/>
      <c r="AI37" s="5" t="str">
        <f t="shared" si="1"/>
        <v>08C</v>
      </c>
    </row>
    <row r="38" spans="1:35" x14ac:dyDescent="0.25">
      <c r="A38" s="4">
        <v>36</v>
      </c>
      <c r="B38" s="5" t="str">
        <f t="shared" si="0"/>
        <v>090</v>
      </c>
      <c r="C38" s="84" t="s">
        <v>272</v>
      </c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6"/>
      <c r="AI38" s="5" t="str">
        <f t="shared" si="1"/>
        <v>090</v>
      </c>
    </row>
    <row r="39" spans="1:35" x14ac:dyDescent="0.25">
      <c r="A39" s="4">
        <v>37</v>
      </c>
      <c r="B39" s="5" t="str">
        <f t="shared" si="0"/>
        <v>094</v>
      </c>
      <c r="C39" s="81" t="s">
        <v>256</v>
      </c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3"/>
      <c r="AI39" s="5" t="str">
        <f t="shared" si="1"/>
        <v>094</v>
      </c>
    </row>
    <row r="40" spans="1:35" x14ac:dyDescent="0.25">
      <c r="A40" s="4">
        <v>38</v>
      </c>
      <c r="B40" s="5" t="str">
        <f t="shared" si="0"/>
        <v>098</v>
      </c>
      <c r="C40" s="81" t="s">
        <v>260</v>
      </c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3"/>
      <c r="AI40" s="5" t="str">
        <f t="shared" si="1"/>
        <v>098</v>
      </c>
    </row>
    <row r="41" spans="1:35" x14ac:dyDescent="0.25">
      <c r="A41" s="4">
        <v>39</v>
      </c>
      <c r="B41" s="5" t="str">
        <f t="shared" si="0"/>
        <v>09C</v>
      </c>
      <c r="C41" s="81" t="s">
        <v>264</v>
      </c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3"/>
      <c r="AI41" s="5" t="str">
        <f t="shared" si="1"/>
        <v>09C</v>
      </c>
    </row>
    <row r="42" spans="1:35" x14ac:dyDescent="0.25">
      <c r="A42" s="4">
        <v>40</v>
      </c>
      <c r="B42" s="5" t="str">
        <f t="shared" si="0"/>
        <v>0A0</v>
      </c>
      <c r="C42" s="84" t="s">
        <v>273</v>
      </c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6"/>
      <c r="AI42" s="5" t="str">
        <f t="shared" si="1"/>
        <v>0A0</v>
      </c>
    </row>
    <row r="43" spans="1:35" x14ac:dyDescent="0.25">
      <c r="A43" s="4">
        <v>41</v>
      </c>
      <c r="B43" s="5" t="str">
        <f t="shared" si="0"/>
        <v>0A4</v>
      </c>
      <c r="C43" s="81" t="s">
        <v>257</v>
      </c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3"/>
      <c r="AI43" s="5" t="str">
        <f t="shared" si="1"/>
        <v>0A4</v>
      </c>
    </row>
    <row r="44" spans="1:35" x14ac:dyDescent="0.25">
      <c r="A44" s="4">
        <v>42</v>
      </c>
      <c r="B44" s="5" t="str">
        <f t="shared" si="0"/>
        <v>0A8</v>
      </c>
      <c r="C44" s="81" t="s">
        <v>261</v>
      </c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3"/>
      <c r="AI44" s="5" t="str">
        <f t="shared" si="1"/>
        <v>0A8</v>
      </c>
    </row>
    <row r="45" spans="1:35" x14ac:dyDescent="0.25">
      <c r="A45" s="4">
        <v>43</v>
      </c>
      <c r="B45" s="5" t="str">
        <f t="shared" si="0"/>
        <v>0AC</v>
      </c>
      <c r="C45" s="81" t="s">
        <v>265</v>
      </c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3"/>
      <c r="AI45" s="5" t="str">
        <f t="shared" si="1"/>
        <v>0AC</v>
      </c>
    </row>
    <row r="46" spans="1:35" x14ac:dyDescent="0.25">
      <c r="A46" s="4">
        <v>44</v>
      </c>
      <c r="B46" s="5" t="str">
        <f t="shared" si="0"/>
        <v>0B0</v>
      </c>
      <c r="C46" s="84" t="s">
        <v>274</v>
      </c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6"/>
      <c r="AI46" s="5" t="str">
        <f t="shared" si="1"/>
        <v>0B0</v>
      </c>
    </row>
    <row r="47" spans="1:35" x14ac:dyDescent="0.25">
      <c r="A47" s="4">
        <v>45</v>
      </c>
      <c r="B47" s="5" t="str">
        <f t="shared" si="0"/>
        <v>0B4</v>
      </c>
      <c r="C47" s="81" t="s">
        <v>258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3"/>
      <c r="AI47" s="5" t="str">
        <f t="shared" si="1"/>
        <v>0B4</v>
      </c>
    </row>
    <row r="48" spans="1:35" x14ac:dyDescent="0.25">
      <c r="A48" s="4">
        <v>46</v>
      </c>
      <c r="B48" s="5" t="str">
        <f t="shared" si="0"/>
        <v>0B8</v>
      </c>
      <c r="C48" s="81" t="s">
        <v>262</v>
      </c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3"/>
      <c r="AI48" s="5" t="str">
        <f t="shared" si="1"/>
        <v>0B8</v>
      </c>
    </row>
    <row r="49" spans="1:35" ht="15.75" thickBot="1" x14ac:dyDescent="0.3">
      <c r="A49" s="4">
        <v>47</v>
      </c>
      <c r="B49" s="5" t="str">
        <f t="shared" si="0"/>
        <v>0BC</v>
      </c>
      <c r="C49" s="87" t="s">
        <v>266</v>
      </c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9"/>
      <c r="AI49" s="5" t="str">
        <f t="shared" si="1"/>
        <v>0BC</v>
      </c>
    </row>
    <row r="50" spans="1:35" x14ac:dyDescent="0.25">
      <c r="A50" s="4">
        <v>48</v>
      </c>
      <c r="B50" s="5" t="str">
        <f t="shared" si="0"/>
        <v>0C0</v>
      </c>
      <c r="C50" s="93" t="s">
        <v>275</v>
      </c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5"/>
      <c r="AI50" s="5" t="str">
        <f t="shared" si="1"/>
        <v>0C0</v>
      </c>
    </row>
    <row r="51" spans="1:35" x14ac:dyDescent="0.25">
      <c r="A51"/>
      <c r="B51" s="19"/>
      <c r="C51" s="118" t="s">
        <v>131</v>
      </c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  <c r="AE51" s="118"/>
      <c r="AF51" s="118"/>
      <c r="AG51" s="118"/>
      <c r="AH51" s="119"/>
      <c r="AI51" s="19"/>
    </row>
    <row r="52" spans="1:35" ht="15.75" thickBot="1" x14ac:dyDescent="0.3">
      <c r="A52" s="4">
        <v>63</v>
      </c>
      <c r="B52" s="5" t="str">
        <f t="shared" si="0"/>
        <v>0FC</v>
      </c>
      <c r="C52" s="120" t="s">
        <v>267</v>
      </c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21"/>
      <c r="AE52" s="121"/>
      <c r="AF52" s="121"/>
      <c r="AG52" s="121"/>
      <c r="AH52" s="122"/>
      <c r="AI52" s="5" t="str">
        <f t="shared" si="1"/>
        <v>0FC</v>
      </c>
    </row>
    <row r="53" spans="1:35" x14ac:dyDescent="0.25">
      <c r="A53" s="4">
        <v>64</v>
      </c>
      <c r="B53" s="5" t="str">
        <f t="shared" si="0"/>
        <v>100</v>
      </c>
      <c r="C53" s="93" t="s">
        <v>276</v>
      </c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95"/>
      <c r="AI53" s="5" t="str">
        <f t="shared" si="1"/>
        <v>100</v>
      </c>
    </row>
    <row r="54" spans="1:35" x14ac:dyDescent="0.25">
      <c r="A54"/>
      <c r="B54" s="19"/>
      <c r="C54" s="118" t="s">
        <v>131</v>
      </c>
      <c r="D54" s="118"/>
      <c r="E54" s="118"/>
      <c r="F54" s="118"/>
      <c r="G54" s="118"/>
      <c r="H54" s="118"/>
      <c r="I54" s="118"/>
      <c r="J54" s="118"/>
      <c r="K54" s="118"/>
      <c r="L54" s="118"/>
      <c r="M54" s="118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  <c r="AF54" s="118"/>
      <c r="AG54" s="118"/>
      <c r="AH54" s="119"/>
      <c r="AI54" s="19"/>
    </row>
    <row r="55" spans="1:35" ht="15.75" thickBot="1" x14ac:dyDescent="0.3">
      <c r="A55" s="4">
        <v>79</v>
      </c>
      <c r="B55" s="5" t="str">
        <f t="shared" si="0"/>
        <v>13C</v>
      </c>
      <c r="C55" s="120" t="s">
        <v>268</v>
      </c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  <c r="V55" s="121"/>
      <c r="W55" s="121"/>
      <c r="X55" s="121"/>
      <c r="Y55" s="121"/>
      <c r="Z55" s="121"/>
      <c r="AA55" s="121"/>
      <c r="AB55" s="121"/>
      <c r="AC55" s="121"/>
      <c r="AD55" s="121"/>
      <c r="AE55" s="121"/>
      <c r="AF55" s="121"/>
      <c r="AG55" s="121"/>
      <c r="AH55" s="122"/>
      <c r="AI55" s="5" t="str">
        <f t="shared" si="1"/>
        <v>13C</v>
      </c>
    </row>
    <row r="56" spans="1:35" x14ac:dyDescent="0.25">
      <c r="A56" s="4">
        <v>80</v>
      </c>
      <c r="B56" s="5" t="str">
        <f t="shared" si="0"/>
        <v>140</v>
      </c>
      <c r="C56" s="93" t="s">
        <v>277</v>
      </c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94"/>
      <c r="AG56" s="94"/>
      <c r="AH56" s="95"/>
      <c r="AI56" s="5" t="str">
        <f t="shared" si="1"/>
        <v>140</v>
      </c>
    </row>
    <row r="57" spans="1:35" customFormat="1" x14ac:dyDescent="0.25">
      <c r="B57" s="19"/>
      <c r="C57" s="118" t="s">
        <v>131</v>
      </c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  <c r="AA57" s="118"/>
      <c r="AB57" s="118"/>
      <c r="AC57" s="118"/>
      <c r="AD57" s="118"/>
      <c r="AE57" s="118"/>
      <c r="AF57" s="118"/>
      <c r="AG57" s="118"/>
      <c r="AH57" s="119"/>
      <c r="AI57" s="19"/>
    </row>
    <row r="58" spans="1:35" ht="15.75" thickBot="1" x14ac:dyDescent="0.3">
      <c r="A58" s="4">
        <v>95</v>
      </c>
      <c r="B58" s="5" t="str">
        <f t="shared" si="0"/>
        <v>17C</v>
      </c>
      <c r="C58" s="120" t="s">
        <v>269</v>
      </c>
      <c r="D58" s="121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  <c r="V58" s="121"/>
      <c r="W58" s="121"/>
      <c r="X58" s="121"/>
      <c r="Y58" s="121"/>
      <c r="Z58" s="121"/>
      <c r="AA58" s="121"/>
      <c r="AB58" s="121"/>
      <c r="AC58" s="121"/>
      <c r="AD58" s="121"/>
      <c r="AE58" s="121"/>
      <c r="AF58" s="121"/>
      <c r="AG58" s="121"/>
      <c r="AH58" s="122"/>
      <c r="AI58" s="5" t="str">
        <f t="shared" si="1"/>
        <v>17C</v>
      </c>
    </row>
    <row r="59" spans="1:35" x14ac:dyDescent="0.25">
      <c r="A59" s="4">
        <v>96</v>
      </c>
      <c r="B59" s="5" t="str">
        <f t="shared" si="0"/>
        <v>180</v>
      </c>
      <c r="C59" s="93" t="s">
        <v>278</v>
      </c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95"/>
      <c r="AI59" s="5" t="str">
        <f t="shared" si="1"/>
        <v>180</v>
      </c>
    </row>
    <row r="60" spans="1:35" customFormat="1" x14ac:dyDescent="0.25">
      <c r="B60" s="19"/>
      <c r="C60" s="118" t="s">
        <v>131</v>
      </c>
      <c r="D60" s="118"/>
      <c r="E60" s="118"/>
      <c r="F60" s="118"/>
      <c r="G60" s="118"/>
      <c r="H60" s="118"/>
      <c r="I60" s="118"/>
      <c r="J60" s="118"/>
      <c r="K60" s="118"/>
      <c r="L60" s="118"/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  <c r="AA60" s="118"/>
      <c r="AB60" s="118"/>
      <c r="AC60" s="118"/>
      <c r="AD60" s="118"/>
      <c r="AE60" s="118"/>
      <c r="AF60" s="118"/>
      <c r="AG60" s="118"/>
      <c r="AH60" s="119"/>
      <c r="AI60" s="19"/>
    </row>
    <row r="61" spans="1:35" ht="15.75" thickBot="1" x14ac:dyDescent="0.3">
      <c r="A61" s="4">
        <v>111</v>
      </c>
      <c r="B61" s="5" t="str">
        <f t="shared" si="0"/>
        <v>1BC</v>
      </c>
      <c r="C61" s="120" t="s">
        <v>270</v>
      </c>
      <c r="D61" s="121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  <c r="V61" s="121"/>
      <c r="W61" s="121"/>
      <c r="X61" s="121"/>
      <c r="Y61" s="121"/>
      <c r="Z61" s="121"/>
      <c r="AA61" s="121"/>
      <c r="AB61" s="121"/>
      <c r="AC61" s="121"/>
      <c r="AD61" s="121"/>
      <c r="AE61" s="121"/>
      <c r="AF61" s="121"/>
      <c r="AG61" s="121"/>
      <c r="AH61" s="122"/>
      <c r="AI61" s="5" t="str">
        <f t="shared" si="1"/>
        <v>1BC</v>
      </c>
    </row>
    <row r="62" spans="1:35" x14ac:dyDescent="0.25">
      <c r="A62" s="4">
        <v>112</v>
      </c>
      <c r="B62" s="5" t="str">
        <f t="shared" si="0"/>
        <v>1C0</v>
      </c>
      <c r="C62" s="93" t="s">
        <v>279</v>
      </c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5"/>
      <c r="AI62" s="5" t="str">
        <f t="shared" si="1"/>
        <v>1C0</v>
      </c>
    </row>
    <row r="63" spans="1:35" customFormat="1" x14ac:dyDescent="0.25">
      <c r="B63" s="19"/>
      <c r="C63" s="118" t="s">
        <v>131</v>
      </c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  <c r="AA63" s="118"/>
      <c r="AB63" s="118"/>
      <c r="AC63" s="118"/>
      <c r="AD63" s="118"/>
      <c r="AE63" s="118"/>
      <c r="AF63" s="118"/>
      <c r="AG63" s="118"/>
      <c r="AH63" s="119"/>
      <c r="AI63" s="19"/>
    </row>
    <row r="64" spans="1:35" ht="15.75" thickBot="1" x14ac:dyDescent="0.3">
      <c r="A64" s="4">
        <v>127</v>
      </c>
      <c r="B64" s="5" t="str">
        <f t="shared" si="0"/>
        <v>1FC</v>
      </c>
      <c r="C64" s="120" t="s">
        <v>271</v>
      </c>
      <c r="D64" s="121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  <c r="V64" s="121"/>
      <c r="W64" s="121"/>
      <c r="X64" s="121"/>
      <c r="Y64" s="121"/>
      <c r="Z64" s="121"/>
      <c r="AA64" s="121"/>
      <c r="AB64" s="121"/>
      <c r="AC64" s="121"/>
      <c r="AD64" s="121"/>
      <c r="AE64" s="121"/>
      <c r="AF64" s="121"/>
      <c r="AG64" s="121"/>
      <c r="AH64" s="122"/>
      <c r="AI64" s="5" t="str">
        <f t="shared" si="1"/>
        <v>1FC</v>
      </c>
    </row>
    <row r="65" spans="1:35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</row>
  </sheetData>
  <mergeCells count="92">
    <mergeCell ref="C60:AH60"/>
    <mergeCell ref="C61:AH61"/>
    <mergeCell ref="C62:AH62"/>
    <mergeCell ref="C63:AH63"/>
    <mergeCell ref="C64:AH64"/>
    <mergeCell ref="C55:AH55"/>
    <mergeCell ref="C56:AH56"/>
    <mergeCell ref="C57:AH57"/>
    <mergeCell ref="C58:AH58"/>
    <mergeCell ref="C59:AH59"/>
    <mergeCell ref="C50:AH50"/>
    <mergeCell ref="C51:AH51"/>
    <mergeCell ref="C52:AH52"/>
    <mergeCell ref="C53:AH53"/>
    <mergeCell ref="C54:AH54"/>
    <mergeCell ref="C4:J4"/>
    <mergeCell ref="K4:R4"/>
    <mergeCell ref="C33:AH33"/>
    <mergeCell ref="G24:AH24"/>
    <mergeCell ref="S25:AH25"/>
    <mergeCell ref="C25:R25"/>
    <mergeCell ref="AF26:AH26"/>
    <mergeCell ref="C27:AH27"/>
    <mergeCell ref="C5:D5"/>
    <mergeCell ref="E5:F5"/>
    <mergeCell ref="AA6:AB6"/>
    <mergeCell ref="AC6:AD6"/>
    <mergeCell ref="C8:AH8"/>
    <mergeCell ref="C6:J6"/>
    <mergeCell ref="C7:J7"/>
    <mergeCell ref="C9:AH9"/>
    <mergeCell ref="H3:J3"/>
    <mergeCell ref="D3:F3"/>
    <mergeCell ref="AF4:AH4"/>
    <mergeCell ref="AB4:AD4"/>
    <mergeCell ref="AC5:AD5"/>
    <mergeCell ref="AA5:AB5"/>
    <mergeCell ref="S5:T5"/>
    <mergeCell ref="U5:V5"/>
    <mergeCell ref="K5:L5"/>
    <mergeCell ref="M5:N5"/>
    <mergeCell ref="AF3:AH3"/>
    <mergeCell ref="AB3:AD3"/>
    <mergeCell ref="X3:Z3"/>
    <mergeCell ref="T3:V3"/>
    <mergeCell ref="P3:R3"/>
    <mergeCell ref="L3:N3"/>
    <mergeCell ref="C10:AH10"/>
    <mergeCell ref="C11:AH11"/>
    <mergeCell ref="C12:AH12"/>
    <mergeCell ref="C13:AH13"/>
    <mergeCell ref="C18:R18"/>
    <mergeCell ref="S18:AH18"/>
    <mergeCell ref="C19:R19"/>
    <mergeCell ref="S19:AH19"/>
    <mergeCell ref="C14:AH14"/>
    <mergeCell ref="C15:AH15"/>
    <mergeCell ref="C16:AH16"/>
    <mergeCell ref="C17:AH17"/>
    <mergeCell ref="P23:R23"/>
    <mergeCell ref="C20:R20"/>
    <mergeCell ref="S20:AH20"/>
    <mergeCell ref="C21:R21"/>
    <mergeCell ref="S21:AH21"/>
    <mergeCell ref="C22:R22"/>
    <mergeCell ref="S22:AH22"/>
    <mergeCell ref="C29:R29"/>
    <mergeCell ref="S29:AH29"/>
    <mergeCell ref="C30:R30"/>
    <mergeCell ref="S30:AH30"/>
    <mergeCell ref="C31:R31"/>
    <mergeCell ref="S31:AH31"/>
    <mergeCell ref="C32:J32"/>
    <mergeCell ref="K32:R32"/>
    <mergeCell ref="S32:Z32"/>
    <mergeCell ref="AA32:AH32"/>
    <mergeCell ref="C34:AH34"/>
    <mergeCell ref="C35:AH35"/>
    <mergeCell ref="C36:AH36"/>
    <mergeCell ref="C37:AH37"/>
    <mergeCell ref="C38:AH38"/>
    <mergeCell ref="C39:AH39"/>
    <mergeCell ref="C40:AH40"/>
    <mergeCell ref="C41:AH41"/>
    <mergeCell ref="C42:AH42"/>
    <mergeCell ref="C43:AH43"/>
    <mergeCell ref="C44:AH44"/>
    <mergeCell ref="C45:AH45"/>
    <mergeCell ref="C46:AH46"/>
    <mergeCell ref="C47:AH47"/>
    <mergeCell ref="C48:AH48"/>
    <mergeCell ref="C49:AH49"/>
  </mergeCells>
  <pageMargins left="0.7" right="0.7" top="0.75" bottom="0.75" header="0.3" footer="0.3"/>
  <pageSetup paperSize="9" scale="5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E13" sqref="E13"/>
    </sheetView>
  </sheetViews>
  <sheetFormatPr defaultRowHeight="15" x14ac:dyDescent="0.25"/>
  <cols>
    <col min="1" max="1" width="6.28515625" customWidth="1"/>
    <col min="2" max="2" width="5.7109375" customWidth="1"/>
    <col min="3" max="3" width="6.42578125" customWidth="1"/>
    <col min="4" max="4" width="21.5703125" customWidth="1"/>
    <col min="5" max="5" width="47.5703125" customWidth="1"/>
    <col min="6" max="6" width="23.7109375" customWidth="1"/>
    <col min="7" max="7" width="11.5703125" customWidth="1"/>
  </cols>
  <sheetData>
    <row r="1" spans="1:7" s="20" customFormat="1" ht="15.75" thickBot="1" x14ac:dyDescent="0.3">
      <c r="A1" s="26" t="s">
        <v>132</v>
      </c>
      <c r="B1" s="40" t="s">
        <v>133</v>
      </c>
      <c r="C1" s="28" t="s">
        <v>134</v>
      </c>
      <c r="D1" s="28" t="s">
        <v>135</v>
      </c>
      <c r="E1" s="26" t="s">
        <v>144</v>
      </c>
      <c r="F1" s="27" t="s">
        <v>145</v>
      </c>
    </row>
    <row r="2" spans="1:7" x14ac:dyDescent="0.25">
      <c r="A2" s="31">
        <v>15</v>
      </c>
      <c r="B2" s="41">
        <v>0</v>
      </c>
      <c r="C2" s="34">
        <f>A2-B2+1</f>
        <v>16</v>
      </c>
      <c r="D2" s="37" t="s">
        <v>136</v>
      </c>
      <c r="E2" s="29" t="s">
        <v>137</v>
      </c>
      <c r="F2" s="30" t="s">
        <v>146</v>
      </c>
      <c r="G2" s="21" t="s">
        <v>177</v>
      </c>
    </row>
    <row r="3" spans="1:7" x14ac:dyDescent="0.25">
      <c r="A3" s="32">
        <v>31</v>
      </c>
      <c r="B3" s="42">
        <v>16</v>
      </c>
      <c r="C3" s="35">
        <f t="shared" ref="C3:C19" si="0">A3-B3+1</f>
        <v>16</v>
      </c>
      <c r="D3" s="38" t="s">
        <v>139</v>
      </c>
      <c r="E3" s="21" t="s">
        <v>138</v>
      </c>
      <c r="F3" s="22" t="s">
        <v>147</v>
      </c>
      <c r="G3" s="21" t="s">
        <v>178</v>
      </c>
    </row>
    <row r="4" spans="1:7" x14ac:dyDescent="0.25">
      <c r="A4" s="32">
        <v>47</v>
      </c>
      <c r="B4" s="42">
        <v>32</v>
      </c>
      <c r="C4" s="35">
        <f t="shared" si="0"/>
        <v>16</v>
      </c>
      <c r="D4" s="38" t="s">
        <v>140</v>
      </c>
      <c r="E4" s="21" t="s">
        <v>142</v>
      </c>
      <c r="F4" s="22" t="s">
        <v>148</v>
      </c>
      <c r="G4" s="21" t="s">
        <v>179</v>
      </c>
    </row>
    <row r="5" spans="1:7" x14ac:dyDescent="0.25">
      <c r="A5" s="32">
        <v>63</v>
      </c>
      <c r="B5" s="42">
        <v>48</v>
      </c>
      <c r="C5" s="35">
        <f t="shared" si="0"/>
        <v>16</v>
      </c>
      <c r="D5" s="38" t="s">
        <v>141</v>
      </c>
      <c r="E5" s="21" t="s">
        <v>143</v>
      </c>
      <c r="F5" s="22" t="s">
        <v>149</v>
      </c>
      <c r="G5" s="21" t="s">
        <v>180</v>
      </c>
    </row>
    <row r="6" spans="1:7" x14ac:dyDescent="0.25">
      <c r="A6" s="32">
        <v>79</v>
      </c>
      <c r="B6" s="42">
        <v>64</v>
      </c>
      <c r="C6" s="35">
        <f t="shared" si="0"/>
        <v>16</v>
      </c>
      <c r="D6" s="38" t="s">
        <v>150</v>
      </c>
      <c r="E6" s="21" t="s">
        <v>152</v>
      </c>
      <c r="F6" s="22"/>
    </row>
    <row r="7" spans="1:7" x14ac:dyDescent="0.25">
      <c r="A7" s="32">
        <v>95</v>
      </c>
      <c r="B7" s="42">
        <v>80</v>
      </c>
      <c r="C7" s="35">
        <f t="shared" si="0"/>
        <v>16</v>
      </c>
      <c r="D7" s="38" t="s">
        <v>151</v>
      </c>
      <c r="E7" s="21" t="s">
        <v>153</v>
      </c>
      <c r="F7" s="22"/>
    </row>
    <row r="8" spans="1:7" x14ac:dyDescent="0.25">
      <c r="A8" s="32">
        <v>96</v>
      </c>
      <c r="B8" s="42">
        <v>96</v>
      </c>
      <c r="C8" s="35">
        <f t="shared" si="0"/>
        <v>1</v>
      </c>
      <c r="D8" s="38" t="s">
        <v>154</v>
      </c>
      <c r="E8" s="21" t="s">
        <v>159</v>
      </c>
      <c r="F8" s="22"/>
    </row>
    <row r="9" spans="1:7" x14ac:dyDescent="0.25">
      <c r="A9" s="32">
        <v>97</v>
      </c>
      <c r="B9" s="42">
        <v>97</v>
      </c>
      <c r="C9" s="35">
        <f t="shared" si="0"/>
        <v>1</v>
      </c>
      <c r="D9" s="38" t="s">
        <v>155</v>
      </c>
      <c r="E9" s="21" t="s">
        <v>160</v>
      </c>
      <c r="F9" s="22"/>
    </row>
    <row r="10" spans="1:7" x14ac:dyDescent="0.25">
      <c r="A10" s="32">
        <v>98</v>
      </c>
      <c r="B10" s="42">
        <v>98</v>
      </c>
      <c r="C10" s="35">
        <f t="shared" si="0"/>
        <v>1</v>
      </c>
      <c r="D10" s="38" t="s">
        <v>156</v>
      </c>
      <c r="E10" s="21" t="s">
        <v>161</v>
      </c>
      <c r="F10" s="22"/>
    </row>
    <row r="11" spans="1:7" x14ac:dyDescent="0.25">
      <c r="A11" s="32">
        <v>99</v>
      </c>
      <c r="B11" s="42">
        <v>99</v>
      </c>
      <c r="C11" s="35">
        <f t="shared" si="0"/>
        <v>1</v>
      </c>
      <c r="D11" s="38" t="s">
        <v>157</v>
      </c>
      <c r="E11" s="21" t="s">
        <v>162</v>
      </c>
      <c r="F11" s="22"/>
    </row>
    <row r="12" spans="1:7" x14ac:dyDescent="0.25">
      <c r="A12" s="32">
        <v>115</v>
      </c>
      <c r="B12" s="42">
        <v>100</v>
      </c>
      <c r="C12" s="35">
        <f t="shared" si="0"/>
        <v>16</v>
      </c>
      <c r="D12" s="38" t="s">
        <v>158</v>
      </c>
      <c r="E12" s="21" t="s">
        <v>163</v>
      </c>
      <c r="F12" s="22"/>
    </row>
    <row r="13" spans="1:7" x14ac:dyDescent="0.25">
      <c r="A13" s="32">
        <v>125</v>
      </c>
      <c r="B13" s="42">
        <v>116</v>
      </c>
      <c r="C13" s="35">
        <f t="shared" si="0"/>
        <v>10</v>
      </c>
      <c r="D13" s="63" t="s">
        <v>182</v>
      </c>
      <c r="E13" s="21"/>
      <c r="F13" s="22"/>
    </row>
    <row r="14" spans="1:7" x14ac:dyDescent="0.25">
      <c r="A14" s="32">
        <v>126</v>
      </c>
      <c r="B14" s="42">
        <v>126</v>
      </c>
      <c r="C14" s="35">
        <f t="shared" si="0"/>
        <v>1</v>
      </c>
      <c r="D14" s="38" t="s">
        <v>165</v>
      </c>
      <c r="E14" s="21" t="s">
        <v>168</v>
      </c>
      <c r="F14" s="22"/>
    </row>
    <row r="15" spans="1:7" x14ac:dyDescent="0.25">
      <c r="A15" s="32">
        <v>127</v>
      </c>
      <c r="B15" s="42">
        <v>127</v>
      </c>
      <c r="C15" s="35">
        <f t="shared" si="0"/>
        <v>1</v>
      </c>
      <c r="D15" s="38" t="s">
        <v>166</v>
      </c>
      <c r="E15" s="21" t="s">
        <v>167</v>
      </c>
      <c r="F15" s="22"/>
    </row>
    <row r="16" spans="1:7" x14ac:dyDescent="0.25">
      <c r="A16" s="32">
        <v>159</v>
      </c>
      <c r="B16" s="42">
        <v>128</v>
      </c>
      <c r="C16" s="35">
        <f t="shared" si="0"/>
        <v>32</v>
      </c>
      <c r="D16" s="38" t="s">
        <v>169</v>
      </c>
      <c r="E16" s="21" t="s">
        <v>173</v>
      </c>
      <c r="F16" s="22"/>
    </row>
    <row r="17" spans="1:6" x14ac:dyDescent="0.25">
      <c r="A17" s="32">
        <v>191</v>
      </c>
      <c r="B17" s="42">
        <v>160</v>
      </c>
      <c r="C17" s="35">
        <f t="shared" si="0"/>
        <v>32</v>
      </c>
      <c r="D17" s="38" t="s">
        <v>170</v>
      </c>
      <c r="E17" s="21" t="s">
        <v>174</v>
      </c>
      <c r="F17" s="22"/>
    </row>
    <row r="18" spans="1:6" x14ac:dyDescent="0.25">
      <c r="A18" s="32">
        <v>223</v>
      </c>
      <c r="B18" s="42">
        <v>192</v>
      </c>
      <c r="C18" s="35">
        <f t="shared" si="0"/>
        <v>32</v>
      </c>
      <c r="D18" s="38" t="s">
        <v>171</v>
      </c>
      <c r="E18" s="21" t="s">
        <v>175</v>
      </c>
      <c r="F18" s="22"/>
    </row>
    <row r="19" spans="1:6" ht="15.75" thickBot="1" x14ac:dyDescent="0.3">
      <c r="A19" s="33">
        <v>255</v>
      </c>
      <c r="B19" s="43">
        <v>224</v>
      </c>
      <c r="C19" s="36">
        <f t="shared" si="0"/>
        <v>32</v>
      </c>
      <c r="D19" s="39" t="s">
        <v>172</v>
      </c>
      <c r="E19" s="23" t="s">
        <v>176</v>
      </c>
      <c r="F19" s="24"/>
    </row>
    <row r="20" spans="1:6" x14ac:dyDescent="0.25">
      <c r="A20" s="25"/>
      <c r="B20" s="25"/>
      <c r="C20" s="25"/>
      <c r="D20" s="25"/>
      <c r="E20" s="25"/>
      <c r="F20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K13" sqref="K13"/>
    </sheetView>
  </sheetViews>
  <sheetFormatPr defaultRowHeight="15" x14ac:dyDescent="0.25"/>
  <cols>
    <col min="1" max="1" width="6.28515625" customWidth="1"/>
    <col min="2" max="2" width="5.7109375" customWidth="1"/>
    <col min="3" max="3" width="6.42578125" customWidth="1"/>
    <col min="4" max="4" width="21.5703125" customWidth="1"/>
    <col min="5" max="5" width="47.5703125" customWidth="1"/>
    <col min="6" max="6" width="23.7109375" customWidth="1"/>
    <col min="7" max="7" width="11.5703125" customWidth="1"/>
  </cols>
  <sheetData>
    <row r="1" spans="1:7" s="20" customFormat="1" ht="15.75" thickBot="1" x14ac:dyDescent="0.3">
      <c r="A1" s="26" t="s">
        <v>132</v>
      </c>
      <c r="B1" s="40" t="s">
        <v>133</v>
      </c>
      <c r="C1" s="28" t="s">
        <v>134</v>
      </c>
      <c r="D1" s="28" t="s">
        <v>135</v>
      </c>
      <c r="E1" s="26" t="s">
        <v>144</v>
      </c>
      <c r="F1" s="27" t="s">
        <v>145</v>
      </c>
    </row>
    <row r="2" spans="1:7" x14ac:dyDescent="0.25">
      <c r="A2" s="31">
        <v>0</v>
      </c>
      <c r="B2" s="41">
        <v>0</v>
      </c>
      <c r="C2" s="34">
        <f>A2-B2+1</f>
        <v>1</v>
      </c>
      <c r="D2" s="76" t="s">
        <v>199</v>
      </c>
      <c r="E2" s="73" t="s">
        <v>217</v>
      </c>
      <c r="F2" s="73"/>
      <c r="G2" s="20"/>
    </row>
    <row r="3" spans="1:7" x14ac:dyDescent="0.25">
      <c r="A3" s="32">
        <v>1</v>
      </c>
      <c r="B3" s="42">
        <v>1</v>
      </c>
      <c r="C3" s="35">
        <f t="shared" ref="C3:C15" si="0">A3-B3+1</f>
        <v>1</v>
      </c>
      <c r="D3" s="63" t="s">
        <v>200</v>
      </c>
      <c r="E3" s="77" t="s">
        <v>218</v>
      </c>
      <c r="F3" s="74"/>
      <c r="G3" s="20"/>
    </row>
    <row r="4" spans="1:7" x14ac:dyDescent="0.25">
      <c r="A4" s="32">
        <v>2</v>
      </c>
      <c r="B4" s="42">
        <v>2</v>
      </c>
      <c r="C4" s="35">
        <f t="shared" si="0"/>
        <v>1</v>
      </c>
      <c r="D4" s="63" t="s">
        <v>201</v>
      </c>
      <c r="E4" s="74" t="s">
        <v>219</v>
      </c>
      <c r="F4" s="74"/>
      <c r="G4" s="20"/>
    </row>
    <row r="5" spans="1:7" x14ac:dyDescent="0.25">
      <c r="A5" s="32">
        <v>3</v>
      </c>
      <c r="B5" s="42">
        <v>3</v>
      </c>
      <c r="C5" s="35">
        <f t="shared" si="0"/>
        <v>1</v>
      </c>
      <c r="D5" s="63" t="s">
        <v>202</v>
      </c>
      <c r="E5" s="74" t="s">
        <v>220</v>
      </c>
      <c r="F5" s="74"/>
      <c r="G5" s="20"/>
    </row>
    <row r="6" spans="1:7" x14ac:dyDescent="0.25">
      <c r="A6" s="32">
        <v>4</v>
      </c>
      <c r="B6" s="42">
        <v>4</v>
      </c>
      <c r="C6" s="35">
        <f t="shared" si="0"/>
        <v>1</v>
      </c>
      <c r="D6" s="63" t="s">
        <v>203</v>
      </c>
      <c r="E6" s="74" t="s">
        <v>221</v>
      </c>
      <c r="F6" s="74"/>
      <c r="G6" s="20"/>
    </row>
    <row r="7" spans="1:7" x14ac:dyDescent="0.25">
      <c r="A7" s="32">
        <v>5</v>
      </c>
      <c r="B7" s="42">
        <v>5</v>
      </c>
      <c r="C7" s="35">
        <f t="shared" si="0"/>
        <v>1</v>
      </c>
      <c r="D7" s="63" t="s">
        <v>204</v>
      </c>
      <c r="E7" s="74" t="s">
        <v>222</v>
      </c>
      <c r="F7" s="74"/>
    </row>
    <row r="8" spans="1:7" x14ac:dyDescent="0.25">
      <c r="A8" s="32">
        <v>6</v>
      </c>
      <c r="B8" s="42">
        <v>6</v>
      </c>
      <c r="C8" s="35">
        <f t="shared" si="0"/>
        <v>1</v>
      </c>
      <c r="D8" s="63" t="s">
        <v>205</v>
      </c>
      <c r="E8" s="74" t="s">
        <v>223</v>
      </c>
      <c r="F8" s="74"/>
    </row>
    <row r="9" spans="1:7" x14ac:dyDescent="0.25">
      <c r="A9" s="32">
        <v>7</v>
      </c>
      <c r="B9" s="42">
        <v>7</v>
      </c>
      <c r="C9" s="35">
        <f t="shared" si="0"/>
        <v>1</v>
      </c>
      <c r="D9" s="63" t="s">
        <v>206</v>
      </c>
      <c r="E9" s="74" t="s">
        <v>224</v>
      </c>
      <c r="F9" s="74"/>
    </row>
    <row r="10" spans="1:7" x14ac:dyDescent="0.25">
      <c r="A10" s="32">
        <v>8</v>
      </c>
      <c r="B10" s="42">
        <v>8</v>
      </c>
      <c r="C10" s="35">
        <f t="shared" si="0"/>
        <v>1</v>
      </c>
      <c r="D10" s="63" t="s">
        <v>207</v>
      </c>
      <c r="E10" s="74" t="s">
        <v>225</v>
      </c>
      <c r="F10" s="74"/>
    </row>
    <row r="11" spans="1:7" x14ac:dyDescent="0.25">
      <c r="A11" s="32">
        <v>11</v>
      </c>
      <c r="B11" s="42">
        <v>9</v>
      </c>
      <c r="C11" s="35">
        <f t="shared" si="0"/>
        <v>3</v>
      </c>
      <c r="D11" s="63" t="s">
        <v>164</v>
      </c>
      <c r="E11" s="74"/>
      <c r="F11" s="74"/>
    </row>
    <row r="12" spans="1:7" x14ac:dyDescent="0.25">
      <c r="A12" s="32">
        <f>12+3</f>
        <v>15</v>
      </c>
      <c r="B12" s="42">
        <v>12</v>
      </c>
      <c r="C12" s="35">
        <f t="shared" si="0"/>
        <v>4</v>
      </c>
      <c r="D12" s="63" t="s">
        <v>208</v>
      </c>
      <c r="E12" s="74" t="s">
        <v>226</v>
      </c>
      <c r="F12" s="74"/>
    </row>
    <row r="13" spans="1:7" x14ac:dyDescent="0.25">
      <c r="A13" s="32">
        <f>16+3</f>
        <v>19</v>
      </c>
      <c r="B13" s="42">
        <v>16</v>
      </c>
      <c r="C13" s="35">
        <f t="shared" si="0"/>
        <v>4</v>
      </c>
      <c r="D13" s="63" t="s">
        <v>209</v>
      </c>
      <c r="E13" s="74" t="s">
        <v>227</v>
      </c>
      <c r="F13" s="74"/>
    </row>
    <row r="14" spans="1:7" x14ac:dyDescent="0.25">
      <c r="A14" s="32">
        <f>20+7</f>
        <v>27</v>
      </c>
      <c r="B14" s="42">
        <v>20</v>
      </c>
      <c r="C14" s="35">
        <f t="shared" si="0"/>
        <v>8</v>
      </c>
      <c r="D14" s="63" t="s">
        <v>210</v>
      </c>
      <c r="E14" s="74" t="s">
        <v>228</v>
      </c>
      <c r="F14" s="74"/>
    </row>
    <row r="15" spans="1:7" x14ac:dyDescent="0.25">
      <c r="A15" s="72">
        <f>B15+3</f>
        <v>31</v>
      </c>
      <c r="B15" s="42">
        <v>28</v>
      </c>
      <c r="C15" s="35">
        <f t="shared" si="0"/>
        <v>4</v>
      </c>
      <c r="D15" s="63" t="s">
        <v>164</v>
      </c>
      <c r="E15" s="74"/>
      <c r="F15" s="74"/>
    </row>
    <row r="16" spans="1:7" x14ac:dyDescent="0.25">
      <c r="A16" s="72">
        <f>B16+15</f>
        <v>47</v>
      </c>
      <c r="B16" s="42">
        <v>32</v>
      </c>
      <c r="C16" s="35">
        <f t="shared" ref="C16:C21" si="1">A16-B16+1</f>
        <v>16</v>
      </c>
      <c r="D16" s="63" t="s">
        <v>211</v>
      </c>
      <c r="E16" s="74" t="s">
        <v>241</v>
      </c>
      <c r="F16" s="74"/>
    </row>
    <row r="17" spans="1:6" x14ac:dyDescent="0.25">
      <c r="A17" s="72">
        <f t="shared" ref="A17:A19" si="2">B17+15</f>
        <v>63</v>
      </c>
      <c r="B17" s="42">
        <v>48</v>
      </c>
      <c r="C17" s="35">
        <f t="shared" si="1"/>
        <v>16</v>
      </c>
      <c r="D17" s="63" t="s">
        <v>212</v>
      </c>
      <c r="E17" s="74" t="s">
        <v>242</v>
      </c>
      <c r="F17" s="74"/>
    </row>
    <row r="18" spans="1:6" x14ac:dyDescent="0.25">
      <c r="A18" s="72">
        <f t="shared" si="2"/>
        <v>79</v>
      </c>
      <c r="B18" s="42">
        <v>64</v>
      </c>
      <c r="C18" s="35">
        <f t="shared" si="1"/>
        <v>16</v>
      </c>
      <c r="D18" s="63" t="s">
        <v>213</v>
      </c>
      <c r="E18" s="74" t="s">
        <v>243</v>
      </c>
      <c r="F18" s="74"/>
    </row>
    <row r="19" spans="1:6" x14ac:dyDescent="0.25">
      <c r="A19" s="72">
        <f t="shared" si="2"/>
        <v>95</v>
      </c>
      <c r="B19" s="42">
        <v>80</v>
      </c>
      <c r="C19" s="35">
        <f t="shared" si="1"/>
        <v>16</v>
      </c>
      <c r="D19" s="63" t="s">
        <v>214</v>
      </c>
      <c r="E19" s="74" t="s">
        <v>244</v>
      </c>
      <c r="F19" s="74"/>
    </row>
    <row r="20" spans="1:6" x14ac:dyDescent="0.25">
      <c r="A20" s="72">
        <f t="shared" ref="A20:A26" si="3">B20+31</f>
        <v>127</v>
      </c>
      <c r="B20" s="42">
        <v>96</v>
      </c>
      <c r="C20" s="35">
        <f t="shared" si="1"/>
        <v>32</v>
      </c>
      <c r="D20" s="63" t="s">
        <v>215</v>
      </c>
      <c r="E20" s="74" t="s">
        <v>175</v>
      </c>
      <c r="F20" s="74"/>
    </row>
    <row r="21" spans="1:6" x14ac:dyDescent="0.25">
      <c r="A21" s="72">
        <f t="shared" si="3"/>
        <v>159</v>
      </c>
      <c r="B21" s="42">
        <v>128</v>
      </c>
      <c r="C21" s="35">
        <f t="shared" si="1"/>
        <v>32</v>
      </c>
      <c r="D21" s="63" t="s">
        <v>216</v>
      </c>
      <c r="E21" s="74" t="s">
        <v>176</v>
      </c>
      <c r="F21" s="74"/>
    </row>
    <row r="22" spans="1:6" x14ac:dyDescent="0.25">
      <c r="A22" s="72">
        <f t="shared" si="3"/>
        <v>191</v>
      </c>
      <c r="B22" s="42">
        <v>160</v>
      </c>
      <c r="C22" s="35">
        <f t="shared" ref="C22:C26" si="4">A22-B22+1</f>
        <v>32</v>
      </c>
      <c r="D22" s="63" t="s">
        <v>237</v>
      </c>
      <c r="E22" s="74" t="s">
        <v>245</v>
      </c>
      <c r="F22" s="74"/>
    </row>
    <row r="23" spans="1:6" x14ac:dyDescent="0.25">
      <c r="A23" s="72">
        <f t="shared" si="3"/>
        <v>223</v>
      </c>
      <c r="B23" s="42">
        <v>192</v>
      </c>
      <c r="C23" s="35">
        <f t="shared" si="4"/>
        <v>32</v>
      </c>
      <c r="D23" s="63" t="s">
        <v>238</v>
      </c>
      <c r="E23" s="74" t="s">
        <v>246</v>
      </c>
      <c r="F23" s="74"/>
    </row>
    <row r="24" spans="1:6" x14ac:dyDescent="0.25">
      <c r="A24" s="72">
        <f t="shared" si="3"/>
        <v>255</v>
      </c>
      <c r="B24" s="42">
        <v>224</v>
      </c>
      <c r="C24" s="35">
        <f t="shared" si="4"/>
        <v>32</v>
      </c>
      <c r="D24" s="63" t="s">
        <v>239</v>
      </c>
      <c r="E24" s="74" t="s">
        <v>247</v>
      </c>
      <c r="F24" s="74"/>
    </row>
    <row r="25" spans="1:6" x14ac:dyDescent="0.25">
      <c r="A25" s="72">
        <f t="shared" si="3"/>
        <v>287</v>
      </c>
      <c r="B25" s="42">
        <v>256</v>
      </c>
      <c r="C25" s="35">
        <f t="shared" si="4"/>
        <v>32</v>
      </c>
      <c r="D25" s="63" t="s">
        <v>240</v>
      </c>
      <c r="E25" s="74" t="s">
        <v>248</v>
      </c>
      <c r="F25" s="74"/>
    </row>
    <row r="26" spans="1:6" ht="15.75" thickBot="1" x14ac:dyDescent="0.3">
      <c r="A26" s="72">
        <f t="shared" si="3"/>
        <v>319</v>
      </c>
      <c r="B26" s="42">
        <v>288</v>
      </c>
      <c r="C26" s="36">
        <f t="shared" si="4"/>
        <v>32</v>
      </c>
      <c r="D26" s="71" t="s">
        <v>229</v>
      </c>
      <c r="E26" s="75" t="s">
        <v>176</v>
      </c>
      <c r="F26" s="7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M9" sqref="M9"/>
    </sheetView>
  </sheetViews>
  <sheetFormatPr defaultRowHeight="15" x14ac:dyDescent="0.25"/>
  <sheetData>
    <row r="1" spans="1:2" x14ac:dyDescent="0.25">
      <c r="A1" t="s">
        <v>183</v>
      </c>
      <c r="B1" t="s">
        <v>184</v>
      </c>
    </row>
    <row r="2" spans="1:2" x14ac:dyDescent="0.25">
      <c r="A2">
        <v>0</v>
      </c>
      <c r="B2">
        <v>-170</v>
      </c>
    </row>
    <row r="3" spans="1:2" x14ac:dyDescent="0.25">
      <c r="A3">
        <v>4</v>
      </c>
      <c r="B3">
        <v>-280</v>
      </c>
    </row>
    <row r="4" spans="1:2" x14ac:dyDescent="0.25">
      <c r="A4">
        <v>8</v>
      </c>
      <c r="B4">
        <v>90</v>
      </c>
    </row>
    <row r="5" spans="1:2" x14ac:dyDescent="0.25">
      <c r="A5">
        <v>12</v>
      </c>
      <c r="B5">
        <v>147</v>
      </c>
    </row>
    <row r="6" spans="1:2" x14ac:dyDescent="0.25">
      <c r="A6">
        <v>16</v>
      </c>
      <c r="B6">
        <v>205</v>
      </c>
    </row>
    <row r="7" spans="1:2" x14ac:dyDescent="0.25">
      <c r="A7">
        <v>20</v>
      </c>
      <c r="B7">
        <v>260</v>
      </c>
    </row>
    <row r="8" spans="1:2" x14ac:dyDescent="0.25">
      <c r="A8">
        <v>24</v>
      </c>
      <c r="B8">
        <v>320</v>
      </c>
    </row>
    <row r="9" spans="1:2" x14ac:dyDescent="0.25">
      <c r="A9">
        <v>28</v>
      </c>
      <c r="B9">
        <v>-106</v>
      </c>
    </row>
    <row r="10" spans="1:2" x14ac:dyDescent="0.25">
      <c r="A10">
        <v>32</v>
      </c>
      <c r="B10">
        <v>-220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C9" sqref="C9"/>
    </sheetView>
  </sheetViews>
  <sheetFormatPr defaultRowHeight="15" x14ac:dyDescent="0.25"/>
  <cols>
    <col min="2" max="2" width="9.140625" style="65"/>
    <col min="3" max="4" width="9.140625" style="66"/>
    <col min="6" max="6" width="12" bestFit="1" customWidth="1"/>
    <col min="7" max="7" width="9.140625" style="69"/>
    <col min="9" max="9" width="28.28515625" style="80" customWidth="1"/>
  </cols>
  <sheetData>
    <row r="1" spans="1:9" s="69" customFormat="1" x14ac:dyDescent="0.25">
      <c r="A1" s="69" t="s">
        <v>196</v>
      </c>
      <c r="B1" s="67" t="s">
        <v>188</v>
      </c>
      <c r="C1" s="68" t="s">
        <v>187</v>
      </c>
      <c r="D1" s="68" t="s">
        <v>190</v>
      </c>
      <c r="E1" s="69" t="s">
        <v>186</v>
      </c>
      <c r="F1" s="69" t="s">
        <v>189</v>
      </c>
      <c r="G1" s="69" t="s">
        <v>191</v>
      </c>
      <c r="I1" s="79"/>
    </row>
    <row r="2" spans="1:9" x14ac:dyDescent="0.25">
      <c r="A2" s="70" t="s">
        <v>197</v>
      </c>
      <c r="B2" s="65">
        <v>0</v>
      </c>
      <c r="C2" s="66" t="s">
        <v>185</v>
      </c>
      <c r="D2" s="66" t="s">
        <v>192</v>
      </c>
      <c r="E2">
        <f>2^(HEX2DEC(C2)-127)</f>
        <v>0.125</v>
      </c>
      <c r="F2" s="64">
        <f>(2^-23)*HEX2DEC(D2)</f>
        <v>1.25</v>
      </c>
      <c r="G2" s="78">
        <f>((-1)^B2)*E2*F2</f>
        <v>0.15625</v>
      </c>
    </row>
    <row r="3" spans="1:9" x14ac:dyDescent="0.25">
      <c r="A3" t="s">
        <v>195</v>
      </c>
      <c r="B3" s="65">
        <v>0</v>
      </c>
      <c r="C3" s="66" t="s">
        <v>194</v>
      </c>
      <c r="D3" s="66" t="s">
        <v>193</v>
      </c>
      <c r="E3">
        <f t="shared" ref="E3:E38" si="0">2^(HEX2DEC(C3)-127)</f>
        <v>1</v>
      </c>
      <c r="F3" s="64">
        <f t="shared" ref="F3:F38" si="1">(2^-23)*HEX2DEC(D3)</f>
        <v>1</v>
      </c>
      <c r="G3" s="78">
        <f t="shared" ref="G3:G38" si="2">((-1)^B3)*E3*F3</f>
        <v>1</v>
      </c>
    </row>
    <row r="4" spans="1:9" x14ac:dyDescent="0.25">
      <c r="A4" t="s">
        <v>198</v>
      </c>
      <c r="B4" s="65">
        <v>1</v>
      </c>
      <c r="C4" s="66" t="s">
        <v>194</v>
      </c>
      <c r="D4" s="66" t="s">
        <v>193</v>
      </c>
      <c r="E4">
        <f t="shared" si="0"/>
        <v>1</v>
      </c>
      <c r="F4" s="64">
        <f t="shared" si="1"/>
        <v>1</v>
      </c>
      <c r="G4" s="78">
        <f t="shared" si="2"/>
        <v>-1</v>
      </c>
    </row>
    <row r="5" spans="1:9" x14ac:dyDescent="0.25">
      <c r="A5" t="s">
        <v>230</v>
      </c>
      <c r="B5" s="65">
        <v>1</v>
      </c>
      <c r="C5" s="66" t="s">
        <v>232</v>
      </c>
      <c r="D5" s="66" t="s">
        <v>193</v>
      </c>
      <c r="E5">
        <f t="shared" si="0"/>
        <v>0.5</v>
      </c>
      <c r="F5" s="64">
        <f t="shared" si="1"/>
        <v>1</v>
      </c>
      <c r="G5" s="78">
        <f t="shared" si="2"/>
        <v>-0.5</v>
      </c>
    </row>
    <row r="6" spans="1:9" x14ac:dyDescent="0.25">
      <c r="A6" t="s">
        <v>231</v>
      </c>
      <c r="B6" s="65">
        <v>1</v>
      </c>
      <c r="C6" s="66" t="s">
        <v>233</v>
      </c>
      <c r="D6" s="66" t="s">
        <v>192</v>
      </c>
      <c r="E6">
        <f t="shared" si="0"/>
        <v>2</v>
      </c>
      <c r="F6" s="64">
        <f t="shared" si="1"/>
        <v>1.25</v>
      </c>
      <c r="G6" s="78">
        <f t="shared" si="2"/>
        <v>-2.5</v>
      </c>
    </row>
    <row r="7" spans="1:9" x14ac:dyDescent="0.25">
      <c r="A7">
        <v>40000000</v>
      </c>
      <c r="B7" s="65">
        <v>0</v>
      </c>
      <c r="C7" s="66" t="s">
        <v>233</v>
      </c>
      <c r="D7" s="66" t="s">
        <v>193</v>
      </c>
      <c r="E7">
        <f t="shared" si="0"/>
        <v>2</v>
      </c>
      <c r="F7" s="64">
        <f t="shared" si="1"/>
        <v>1</v>
      </c>
      <c r="G7" s="78">
        <f t="shared" si="2"/>
        <v>2</v>
      </c>
      <c r="I7" s="80" t="s">
        <v>234</v>
      </c>
    </row>
    <row r="8" spans="1:9" x14ac:dyDescent="0.25">
      <c r="A8">
        <v>40400000</v>
      </c>
      <c r="B8" s="65">
        <v>0</v>
      </c>
      <c r="C8" s="66" t="s">
        <v>233</v>
      </c>
      <c r="D8" s="66" t="s">
        <v>236</v>
      </c>
      <c r="E8">
        <f t="shared" si="0"/>
        <v>2</v>
      </c>
      <c r="F8" s="64">
        <f t="shared" si="1"/>
        <v>1.5</v>
      </c>
      <c r="G8" s="78">
        <f t="shared" si="2"/>
        <v>3</v>
      </c>
      <c r="I8" s="80" t="s">
        <v>235</v>
      </c>
    </row>
    <row r="9" spans="1:9" x14ac:dyDescent="0.25">
      <c r="E9">
        <f t="shared" si="0"/>
        <v>5.8774717541114375E-39</v>
      </c>
      <c r="F9" s="64">
        <f t="shared" si="1"/>
        <v>0</v>
      </c>
      <c r="G9" s="78">
        <f t="shared" si="2"/>
        <v>0</v>
      </c>
    </row>
    <row r="10" spans="1:9" x14ac:dyDescent="0.25">
      <c r="E10">
        <f t="shared" si="0"/>
        <v>5.8774717541114375E-39</v>
      </c>
      <c r="F10" s="64">
        <f t="shared" si="1"/>
        <v>0</v>
      </c>
      <c r="G10" s="78">
        <f t="shared" si="2"/>
        <v>0</v>
      </c>
    </row>
    <row r="11" spans="1:9" x14ac:dyDescent="0.25">
      <c r="E11">
        <f t="shared" si="0"/>
        <v>5.8774717541114375E-39</v>
      </c>
      <c r="F11" s="64">
        <f t="shared" si="1"/>
        <v>0</v>
      </c>
      <c r="G11" s="78">
        <f t="shared" si="2"/>
        <v>0</v>
      </c>
    </row>
    <row r="12" spans="1:9" x14ac:dyDescent="0.25">
      <c r="E12">
        <f t="shared" si="0"/>
        <v>5.8774717541114375E-39</v>
      </c>
      <c r="F12" s="64">
        <f t="shared" si="1"/>
        <v>0</v>
      </c>
      <c r="G12" s="78">
        <f t="shared" si="2"/>
        <v>0</v>
      </c>
    </row>
    <row r="13" spans="1:9" x14ac:dyDescent="0.25">
      <c r="E13">
        <f t="shared" si="0"/>
        <v>5.8774717541114375E-39</v>
      </c>
      <c r="F13" s="64">
        <f t="shared" si="1"/>
        <v>0</v>
      </c>
      <c r="G13" s="78">
        <f t="shared" si="2"/>
        <v>0</v>
      </c>
    </row>
    <row r="14" spans="1:9" x14ac:dyDescent="0.25">
      <c r="E14">
        <f t="shared" si="0"/>
        <v>5.8774717541114375E-39</v>
      </c>
      <c r="F14" s="64">
        <f t="shared" si="1"/>
        <v>0</v>
      </c>
      <c r="G14" s="78">
        <f t="shared" si="2"/>
        <v>0</v>
      </c>
    </row>
    <row r="15" spans="1:9" x14ac:dyDescent="0.25">
      <c r="E15">
        <f t="shared" si="0"/>
        <v>5.8774717541114375E-39</v>
      </c>
      <c r="F15" s="64">
        <f t="shared" si="1"/>
        <v>0</v>
      </c>
      <c r="G15" s="78">
        <f t="shared" si="2"/>
        <v>0</v>
      </c>
    </row>
    <row r="16" spans="1:9" x14ac:dyDescent="0.25">
      <c r="E16">
        <f t="shared" si="0"/>
        <v>5.8774717541114375E-39</v>
      </c>
      <c r="F16" s="64">
        <f t="shared" si="1"/>
        <v>0</v>
      </c>
      <c r="G16" s="78">
        <f t="shared" si="2"/>
        <v>0</v>
      </c>
    </row>
    <row r="17" spans="5:7" x14ac:dyDescent="0.25">
      <c r="E17">
        <f t="shared" si="0"/>
        <v>5.8774717541114375E-39</v>
      </c>
      <c r="F17" s="64">
        <f t="shared" si="1"/>
        <v>0</v>
      </c>
      <c r="G17" s="78">
        <f t="shared" si="2"/>
        <v>0</v>
      </c>
    </row>
    <row r="18" spans="5:7" x14ac:dyDescent="0.25">
      <c r="E18">
        <f t="shared" si="0"/>
        <v>5.8774717541114375E-39</v>
      </c>
      <c r="F18" s="64">
        <f t="shared" si="1"/>
        <v>0</v>
      </c>
      <c r="G18" s="78">
        <f t="shared" si="2"/>
        <v>0</v>
      </c>
    </row>
    <row r="19" spans="5:7" x14ac:dyDescent="0.25">
      <c r="E19">
        <f t="shared" si="0"/>
        <v>5.8774717541114375E-39</v>
      </c>
      <c r="F19" s="64">
        <f t="shared" si="1"/>
        <v>0</v>
      </c>
      <c r="G19" s="78">
        <f t="shared" si="2"/>
        <v>0</v>
      </c>
    </row>
    <row r="20" spans="5:7" x14ac:dyDescent="0.25">
      <c r="E20">
        <f t="shared" si="0"/>
        <v>5.8774717541114375E-39</v>
      </c>
      <c r="F20" s="64">
        <f t="shared" si="1"/>
        <v>0</v>
      </c>
      <c r="G20" s="78">
        <f t="shared" si="2"/>
        <v>0</v>
      </c>
    </row>
    <row r="21" spans="5:7" x14ac:dyDescent="0.25">
      <c r="E21">
        <f t="shared" si="0"/>
        <v>5.8774717541114375E-39</v>
      </c>
      <c r="F21" s="64">
        <f t="shared" si="1"/>
        <v>0</v>
      </c>
      <c r="G21" s="78">
        <f t="shared" si="2"/>
        <v>0</v>
      </c>
    </row>
    <row r="22" spans="5:7" x14ac:dyDescent="0.25">
      <c r="E22">
        <f t="shared" si="0"/>
        <v>5.8774717541114375E-39</v>
      </c>
      <c r="F22" s="64">
        <f t="shared" si="1"/>
        <v>0</v>
      </c>
      <c r="G22" s="78">
        <f t="shared" si="2"/>
        <v>0</v>
      </c>
    </row>
    <row r="23" spans="5:7" x14ac:dyDescent="0.25">
      <c r="E23">
        <f t="shared" si="0"/>
        <v>5.8774717541114375E-39</v>
      </c>
      <c r="F23" s="64">
        <f t="shared" si="1"/>
        <v>0</v>
      </c>
      <c r="G23" s="78">
        <f t="shared" si="2"/>
        <v>0</v>
      </c>
    </row>
    <row r="24" spans="5:7" x14ac:dyDescent="0.25">
      <c r="E24">
        <f t="shared" si="0"/>
        <v>5.8774717541114375E-39</v>
      </c>
      <c r="F24" s="64">
        <f t="shared" si="1"/>
        <v>0</v>
      </c>
      <c r="G24" s="78">
        <f t="shared" si="2"/>
        <v>0</v>
      </c>
    </row>
    <row r="25" spans="5:7" x14ac:dyDescent="0.25">
      <c r="E25">
        <f t="shared" si="0"/>
        <v>5.8774717541114375E-39</v>
      </c>
      <c r="F25" s="64">
        <f t="shared" si="1"/>
        <v>0</v>
      </c>
      <c r="G25" s="78">
        <f t="shared" si="2"/>
        <v>0</v>
      </c>
    </row>
    <row r="26" spans="5:7" x14ac:dyDescent="0.25">
      <c r="E26">
        <f t="shared" si="0"/>
        <v>5.8774717541114375E-39</v>
      </c>
      <c r="F26" s="64">
        <f t="shared" si="1"/>
        <v>0</v>
      </c>
      <c r="G26" s="78">
        <f t="shared" si="2"/>
        <v>0</v>
      </c>
    </row>
    <row r="27" spans="5:7" x14ac:dyDescent="0.25">
      <c r="E27">
        <f t="shared" si="0"/>
        <v>5.8774717541114375E-39</v>
      </c>
      <c r="F27" s="64">
        <f t="shared" si="1"/>
        <v>0</v>
      </c>
      <c r="G27" s="78">
        <f t="shared" si="2"/>
        <v>0</v>
      </c>
    </row>
    <row r="28" spans="5:7" x14ac:dyDescent="0.25">
      <c r="E28">
        <f t="shared" si="0"/>
        <v>5.8774717541114375E-39</v>
      </c>
      <c r="F28" s="64">
        <f t="shared" si="1"/>
        <v>0</v>
      </c>
      <c r="G28" s="78">
        <f t="shared" si="2"/>
        <v>0</v>
      </c>
    </row>
    <row r="29" spans="5:7" x14ac:dyDescent="0.25">
      <c r="E29">
        <f t="shared" si="0"/>
        <v>5.8774717541114375E-39</v>
      </c>
      <c r="F29" s="64">
        <f t="shared" si="1"/>
        <v>0</v>
      </c>
      <c r="G29" s="78">
        <f t="shared" si="2"/>
        <v>0</v>
      </c>
    </row>
    <row r="30" spans="5:7" x14ac:dyDescent="0.25">
      <c r="E30">
        <f t="shared" si="0"/>
        <v>5.8774717541114375E-39</v>
      </c>
      <c r="F30" s="64">
        <f t="shared" si="1"/>
        <v>0</v>
      </c>
      <c r="G30" s="78">
        <f t="shared" si="2"/>
        <v>0</v>
      </c>
    </row>
    <row r="31" spans="5:7" x14ac:dyDescent="0.25">
      <c r="E31">
        <f t="shared" si="0"/>
        <v>5.8774717541114375E-39</v>
      </c>
      <c r="F31" s="64">
        <f t="shared" si="1"/>
        <v>0</v>
      </c>
      <c r="G31" s="78">
        <f t="shared" si="2"/>
        <v>0</v>
      </c>
    </row>
    <row r="32" spans="5:7" x14ac:dyDescent="0.25">
      <c r="E32">
        <f t="shared" si="0"/>
        <v>5.8774717541114375E-39</v>
      </c>
      <c r="F32" s="64">
        <f t="shared" si="1"/>
        <v>0</v>
      </c>
      <c r="G32" s="78">
        <f t="shared" si="2"/>
        <v>0</v>
      </c>
    </row>
    <row r="33" spans="5:7" x14ac:dyDescent="0.25">
      <c r="E33">
        <f t="shared" si="0"/>
        <v>5.8774717541114375E-39</v>
      </c>
      <c r="F33" s="64">
        <f t="shared" si="1"/>
        <v>0</v>
      </c>
      <c r="G33" s="78">
        <f t="shared" si="2"/>
        <v>0</v>
      </c>
    </row>
    <row r="34" spans="5:7" x14ac:dyDescent="0.25">
      <c r="E34">
        <f t="shared" si="0"/>
        <v>5.8774717541114375E-39</v>
      </c>
      <c r="F34" s="64">
        <f t="shared" si="1"/>
        <v>0</v>
      </c>
      <c r="G34" s="78">
        <f t="shared" si="2"/>
        <v>0</v>
      </c>
    </row>
    <row r="35" spans="5:7" x14ac:dyDescent="0.25">
      <c r="E35">
        <f t="shared" si="0"/>
        <v>5.8774717541114375E-39</v>
      </c>
      <c r="F35" s="64">
        <f t="shared" si="1"/>
        <v>0</v>
      </c>
      <c r="G35" s="78">
        <f t="shared" si="2"/>
        <v>0</v>
      </c>
    </row>
    <row r="36" spans="5:7" x14ac:dyDescent="0.25">
      <c r="E36">
        <f t="shared" si="0"/>
        <v>5.8774717541114375E-39</v>
      </c>
      <c r="F36" s="64">
        <f t="shared" si="1"/>
        <v>0</v>
      </c>
      <c r="G36" s="78">
        <f t="shared" si="2"/>
        <v>0</v>
      </c>
    </row>
    <row r="37" spans="5:7" x14ac:dyDescent="0.25">
      <c r="E37">
        <f t="shared" si="0"/>
        <v>5.8774717541114375E-39</v>
      </c>
      <c r="F37" s="64">
        <f t="shared" si="1"/>
        <v>0</v>
      </c>
      <c r="G37" s="78">
        <f t="shared" si="2"/>
        <v>0</v>
      </c>
    </row>
    <row r="38" spans="5:7" x14ac:dyDescent="0.25">
      <c r="E38">
        <f t="shared" si="0"/>
        <v>5.8774717541114375E-39</v>
      </c>
      <c r="F38" s="64">
        <f t="shared" si="1"/>
        <v>0</v>
      </c>
      <c r="G38" s="78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REGMAP</vt:lpstr>
      <vt:lpstr>CHIPSCOPE</vt:lpstr>
      <vt:lpstr>CHIPSCOPE (2)</vt:lpstr>
      <vt:lpstr>samples</vt:lpstr>
      <vt:lpstr>SPFP Ref</vt:lpstr>
    </vt:vector>
  </TitlesOfParts>
  <Company>PSI - Paul Scherrer Institut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Malatesta Alessandro</dc:creator>
  <cp:lastModifiedBy>Malatesta Alessandro</cp:lastModifiedBy>
  <cp:lastPrinted>2016-03-17T09:18:03Z</cp:lastPrinted>
  <dcterms:created xsi:type="dcterms:W3CDTF">2016-03-08T13:35:38Z</dcterms:created>
  <dcterms:modified xsi:type="dcterms:W3CDTF">2016-12-23T08:42:27Z</dcterms:modified>
</cp:coreProperties>
</file>