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abri\Desktop\Informes Clinica Jerusalen\"/>
    </mc:Choice>
  </mc:AlternateContent>
  <bookViews>
    <workbookView xWindow="0" yWindow="0" windowWidth="21600" windowHeight="9735" activeTab="3"/>
  </bookViews>
  <sheets>
    <sheet name="Calidad Externa" sheetId="1" r:id="rId1"/>
    <sheet name="Calidad Interna" sheetId="2" r:id="rId2"/>
    <sheet name="Calidad de Uso" sheetId="3" r:id="rId3"/>
    <sheet name="Evaluación total"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 i="4" l="1"/>
  <c r="G25" i="4"/>
  <c r="G24" i="4"/>
  <c r="G23" i="4"/>
  <c r="G22" i="4"/>
  <c r="H22" i="4" s="1"/>
  <c r="G19" i="4"/>
  <c r="G18" i="4"/>
  <c r="G17" i="4"/>
  <c r="G16" i="4"/>
  <c r="G15" i="4"/>
  <c r="G14" i="4"/>
  <c r="H14" i="4" s="1"/>
  <c r="G11" i="4"/>
  <c r="G10" i="4"/>
  <c r="G9" i="4"/>
  <c r="G8" i="4"/>
  <c r="G7" i="4"/>
  <c r="G6" i="4"/>
  <c r="H6" i="4" s="1"/>
  <c r="G32" i="3"/>
  <c r="G31" i="3"/>
  <c r="G30" i="3"/>
  <c r="G29" i="3"/>
  <c r="H32" i="3"/>
  <c r="H31" i="3"/>
  <c r="H30" i="3"/>
  <c r="H29" i="3"/>
  <c r="I29" i="3" s="1"/>
  <c r="N5" i="3"/>
  <c r="M11" i="3"/>
  <c r="M9" i="3"/>
  <c r="M5" i="3"/>
  <c r="M19" i="3"/>
  <c r="L21" i="3"/>
  <c r="L17" i="3"/>
  <c r="L19" i="3"/>
  <c r="L15" i="3"/>
  <c r="L13" i="3"/>
  <c r="L11" i="3"/>
  <c r="L9" i="3"/>
  <c r="L7" i="3"/>
  <c r="F43" i="2" l="1"/>
  <c r="F47" i="2"/>
  <c r="G47" i="2"/>
  <c r="F44" i="2"/>
  <c r="F45" i="2"/>
  <c r="G48" i="2"/>
  <c r="G46" i="2"/>
  <c r="G45" i="2"/>
  <c r="G44" i="2"/>
  <c r="G43" i="2"/>
  <c r="N6" i="2"/>
  <c r="M16" i="2"/>
  <c r="M35" i="2"/>
  <c r="L37" i="2"/>
  <c r="L35" i="2"/>
  <c r="L30" i="2"/>
  <c r="L28" i="2"/>
  <c r="M28" i="2" s="1"/>
  <c r="L24" i="2"/>
  <c r="L22" i="2"/>
  <c r="L20" i="2"/>
  <c r="L18" i="2"/>
  <c r="L16" i="2"/>
  <c r="M6" i="2"/>
  <c r="L12" i="2"/>
  <c r="L10" i="2"/>
  <c r="L8" i="2"/>
  <c r="L6" i="2"/>
  <c r="H43" i="2" l="1"/>
  <c r="G42" i="1"/>
  <c r="G43" i="1"/>
  <c r="G44" i="1"/>
  <c r="G45" i="1"/>
  <c r="G46" i="1"/>
  <c r="G41" i="1"/>
  <c r="H41" i="1" s="1"/>
  <c r="F45" i="1"/>
  <c r="F43" i="1"/>
  <c r="F42" i="1"/>
  <c r="F41" i="1"/>
  <c r="M6" i="1"/>
  <c r="L20" i="1"/>
  <c r="L14" i="1"/>
  <c r="L22" i="1"/>
  <c r="L34" i="1"/>
  <c r="M34" i="1" s="1"/>
  <c r="L29" i="1"/>
  <c r="M27" i="1"/>
  <c r="L27" i="1"/>
  <c r="L18" i="1" l="1"/>
  <c r="L16" i="1"/>
  <c r="M14" i="1"/>
  <c r="N6" i="1" s="1"/>
  <c r="L6" i="1" l="1"/>
  <c r="L10" i="1"/>
  <c r="L8" i="1"/>
</calcChain>
</file>

<file path=xl/sharedStrings.xml><?xml version="1.0" encoding="utf-8"?>
<sst xmlns="http://schemas.openxmlformats.org/spreadsheetml/2006/main" count="499" uniqueCount="276">
  <si>
    <t xml:space="preserve">Característica </t>
  </si>
  <si>
    <t xml:space="preserve">Subcaracterística </t>
  </si>
  <si>
    <t xml:space="preserve">Métrica </t>
  </si>
  <si>
    <t xml:space="preserve">Método de aplicación </t>
  </si>
  <si>
    <t xml:space="preserve">Procesos que se realizo </t>
  </si>
  <si>
    <t xml:space="preserve">Resultado del proceso e implementación </t>
  </si>
  <si>
    <t>Formula</t>
  </si>
  <si>
    <t xml:space="preserve">Parámetros Descripción </t>
  </si>
  <si>
    <t xml:space="preserve">Valor parámetro </t>
  </si>
  <si>
    <t xml:space="preserve">Valor medido </t>
  </si>
  <si>
    <t xml:space="preserve">Valor Promedio de características </t>
  </si>
  <si>
    <t xml:space="preserve">Funcionalidad </t>
  </si>
  <si>
    <t xml:space="preserve">Adecuación </t>
  </si>
  <si>
    <t xml:space="preserve">Completa implementación funcional </t>
  </si>
  <si>
    <t>Hacer pruebas funcionales(pruebas de la caja negra del sistema de acuerdo a las especificaciones de requisitos )</t>
  </si>
  <si>
    <t xml:space="preserve">Exactitud </t>
  </si>
  <si>
    <t xml:space="preserve">Precisión </t>
  </si>
  <si>
    <t xml:space="preserve">Anote el número de resultados con la precisión adecuada </t>
  </si>
  <si>
    <t xml:space="preserve">Cumplimiento de la funcionalidad </t>
  </si>
  <si>
    <t xml:space="preserve">Cumplimiento funcional </t>
  </si>
  <si>
    <t xml:space="preserve">Cuente el número de artículos que requiere de cumplimiento, que se han cumplido y comparar con el número de elementos que requieran el cumplimiento del pliego de condiciones </t>
  </si>
  <si>
    <t xml:space="preserve">valor Promedio Total de calidad externa </t>
  </si>
  <si>
    <t xml:space="preserve">Se realizaron varias pruebas funcionales en los módulos  según en lo detallado por los requerimientos </t>
  </si>
  <si>
    <t xml:space="preserve">Calidad Externa </t>
  </si>
  <si>
    <t>X=1-A/B</t>
  </si>
  <si>
    <t xml:space="preserve">T = tiempo de funcionamiento </t>
  </si>
  <si>
    <t>X=A/T</t>
  </si>
  <si>
    <t>X=A/B</t>
  </si>
  <si>
    <t xml:space="preserve">Fiabilidad </t>
  </si>
  <si>
    <t xml:space="preserve">Madurez </t>
  </si>
  <si>
    <t xml:space="preserve">Tolerancia  fallos </t>
  </si>
  <si>
    <t xml:space="preserve">Prueba de madurez </t>
  </si>
  <si>
    <t xml:space="preserve">Evitar fallos </t>
  </si>
  <si>
    <t xml:space="preserve">Evitar operación incorrecta </t>
  </si>
  <si>
    <t xml:space="preserve">Tiempo medio de inactividad </t>
  </si>
  <si>
    <t xml:space="preserve">Reiniciabilidad </t>
  </si>
  <si>
    <t xml:space="preserve">Cuente el numero de patrones de fallos evitando y compara con el numero patrones de fallos considerados </t>
  </si>
  <si>
    <t xml:space="preserve">B= Numero de casos de prueba que se realiza para cubrir las necesidades </t>
  </si>
  <si>
    <t xml:space="preserve">A= Numero de casos de prueba que se realiza para cubrir las necesidades </t>
  </si>
  <si>
    <t>X = A/B</t>
  </si>
  <si>
    <t xml:space="preserve">B = Numero de casos de prueba ejecutados de incorrecto funcionamiento </t>
  </si>
  <si>
    <t xml:space="preserve">T= tiempo de inactividad </t>
  </si>
  <si>
    <t xml:space="preserve">En Promedio se tenia 14 segundos de retraso para poder poner un valor adecuado para posteriormente realizar la sumarizacion se realizo estas pruebas en las 45 pruebas realizadas en el sistema </t>
  </si>
  <si>
    <t xml:space="preserve">B = Numero total de reinicios durante el periodo de pruebas o soporte del usuario </t>
  </si>
  <si>
    <t xml:space="preserve">Usabilidad </t>
  </si>
  <si>
    <t xml:space="preserve">Capacidad para ser entendido </t>
  </si>
  <si>
    <t>Capacidad para ser aprendido</t>
  </si>
  <si>
    <t xml:space="preserve">Cuestionario  a los usuarios </t>
  </si>
  <si>
    <t>X</t>
  </si>
  <si>
    <t>B= numero de demostraciones/tutoriales disponibles</t>
  </si>
  <si>
    <t>B= numero total de tareas probadas</t>
  </si>
  <si>
    <t>N/A</t>
  </si>
  <si>
    <t>Mantenibilidad</t>
  </si>
  <si>
    <t>Capacidad para ser Analizado</t>
  </si>
  <si>
    <t>Capacidad monitoreo de Status</t>
  </si>
  <si>
    <t>X = 1- A/B</t>
  </si>
  <si>
    <t>Funcionalidad</t>
  </si>
  <si>
    <t>Exactitud</t>
  </si>
  <si>
    <t>Seguridad de Acceso</t>
  </si>
  <si>
    <t>Cumplimiento Funcional</t>
  </si>
  <si>
    <t>X=1 - A/B</t>
  </si>
  <si>
    <t>X = A/T</t>
  </si>
  <si>
    <t>B= numero de funciones que se describen en las especificaciones de requisitos</t>
  </si>
  <si>
    <t>T= tiempo de funcionamiento</t>
  </si>
  <si>
    <t>B= funciones especificadas en los requisitos</t>
  </si>
  <si>
    <t>Madurez</t>
  </si>
  <si>
    <t>Tolerancia a fallos</t>
  </si>
  <si>
    <t>Prueba de madurez</t>
  </si>
  <si>
    <t>Evitar fallos</t>
  </si>
  <si>
    <t>Evitar operación incorrecta</t>
  </si>
  <si>
    <t>Tiempo medio de inactividad</t>
  </si>
  <si>
    <t>Reiniciabilidad</t>
  </si>
  <si>
    <t>Contar el numero de casos de prueba que realmente se han ejecutado y comparado con el numero total de casos de prueba que se realizará según los requisitos</t>
  </si>
  <si>
    <t>Cuenta el numero de patrones de fallo evitados y compara con el numero patrones de fallos considerados</t>
  </si>
  <si>
    <t xml:space="preserve">Medir el tiempo de inactividad del sistema durante un periodo especifico de prueba y calcular el tiempo medio </t>
  </si>
  <si>
    <t>Cuenta el numero de veces que el sistema se reinicia y provee servicios a los usuarios dentro del tiempo objetivo y lo compara con el total de reinicios durante el periodo de prueba</t>
  </si>
  <si>
    <t>X = T/N</t>
  </si>
  <si>
    <t>A= numero de casos de prueba pasados durante la prueba u operación</t>
  </si>
  <si>
    <t>B= numero de casos de prueba que se realiza para cubrir las necesidades</t>
  </si>
  <si>
    <t>B= numero de casos de prueba ejecutados de incorrecto funcionamiento</t>
  </si>
  <si>
    <t>T= tiempo de inactividad</t>
  </si>
  <si>
    <t>A= numero de reinicios que se encontraron durante el periodo de prueba o soporte del usuario</t>
  </si>
  <si>
    <t>B= numero total de reinicios durante el periodo de prueba o soporte del usuario</t>
  </si>
  <si>
    <t>Usabilidad</t>
  </si>
  <si>
    <t>Capacidad para ser entendido</t>
  </si>
  <si>
    <t>Cuestionario a los usuarios</t>
  </si>
  <si>
    <t xml:space="preserve">X </t>
  </si>
  <si>
    <t xml:space="preserve">B= numero de demostraciones/tutoriales disponibles </t>
  </si>
  <si>
    <t>Capacidad para ser analizado</t>
  </si>
  <si>
    <t>Capacidad Monitoreo de Status</t>
  </si>
  <si>
    <t xml:space="preserve">Observar el comportamiento de los usuario o personal de mantenimiento que esta tratando de obtener datos de seguimiento de estado del software de grabacion durante la operación </t>
  </si>
  <si>
    <t>De cada 10 casos de monitoreo 2. por uno u otra circunstancia no pueden controlar los fallos por lo que A = 2 y B = 10</t>
  </si>
  <si>
    <t xml:space="preserve">Efectividad </t>
  </si>
  <si>
    <t xml:space="preserve">Productividad </t>
  </si>
  <si>
    <t>Seguridad</t>
  </si>
  <si>
    <t xml:space="preserve">Daños del software </t>
  </si>
  <si>
    <t xml:space="preserve">Uso Discrecional </t>
  </si>
  <si>
    <t>Eficacia en la tarea</t>
  </si>
  <si>
    <t>Test de usuario. ¿Qué proporciona de los objetivos de la tarea son cumplidos correctamente?</t>
  </si>
  <si>
    <t>Respectiva eficiencia del usuario</t>
  </si>
  <si>
    <t>Salud y Seguridad del Usuario</t>
  </si>
  <si>
    <t>Seguridad de las personas afectadas por el uso del sistema</t>
  </si>
  <si>
    <t xml:space="preserve">Test de usuario. ¿Qué proporciona de las tareas son completados? </t>
  </si>
  <si>
    <r>
      <t>X = [1-</t>
    </r>
    <r>
      <rPr>
        <sz val="8"/>
        <color theme="1"/>
        <rFont val="Calibri"/>
        <family val="2"/>
      </rPr>
      <t>∑</t>
    </r>
    <r>
      <rPr>
        <sz val="8"/>
        <color theme="1"/>
        <rFont val="Arial"/>
        <family val="2"/>
      </rPr>
      <t>Ai]</t>
    </r>
  </si>
  <si>
    <t>X = 1-(A / B)</t>
  </si>
  <si>
    <t>A = valor proporcional de cada error o componente incorrecto en la salida de la tarea</t>
  </si>
  <si>
    <t>A = Eficacia de la tarea de un usuario normal</t>
  </si>
  <si>
    <t>B = Eficacia de la tarea de un usuario experto</t>
  </si>
  <si>
    <t>A = numero de usuario reportando RSI</t>
  </si>
  <si>
    <t>B = numero Total de usuarios</t>
  </si>
  <si>
    <t>A = numero de personas puestas en peligro</t>
  </si>
  <si>
    <t>B = numero total de personas que pueden verse afectados por el sistema</t>
  </si>
  <si>
    <t>B = numero total de situaciones</t>
  </si>
  <si>
    <r>
      <t xml:space="preserve">X = </t>
    </r>
    <r>
      <rPr>
        <sz val="8"/>
        <color theme="1"/>
        <rFont val="Calibri"/>
        <family val="2"/>
      </rPr>
      <t>∑</t>
    </r>
    <r>
      <rPr>
        <sz val="8"/>
        <color theme="1"/>
        <rFont val="Arial"/>
        <family val="2"/>
      </rPr>
      <t>(Ai)/n</t>
    </r>
  </si>
  <si>
    <t>A = Respuestas a una pregunta</t>
  </si>
  <si>
    <t>n = numero de respuestas</t>
  </si>
  <si>
    <t>A = numero de tareas completadas</t>
  </si>
  <si>
    <t>Se cumplieron 20 tareas, 7 no se pudieron completar por lentitud del sistema y por tiempo del usuario.</t>
  </si>
  <si>
    <t>De cada 10 casos de monitoreo 2. por uno u otra circunstancia no pueden controlar los fallos, por lo que A= 4 y B= 10</t>
  </si>
  <si>
    <t>X =1- A/B</t>
  </si>
  <si>
    <t xml:space="preserve">A = Numero de casos de prueba pasados durante la prueba u operación    </t>
  </si>
  <si>
    <t>X=1-T/N</t>
  </si>
  <si>
    <t>METRICAS DE EVALUAION DE CALIDAD EXTERNA PARA IXOMED</t>
  </si>
  <si>
    <t xml:space="preserve">Resultados </t>
  </si>
  <si>
    <t>Fiabilidad</t>
  </si>
  <si>
    <t>Eficiencia</t>
  </si>
  <si>
    <t>Portabilidad</t>
  </si>
  <si>
    <t>Nivel de importancia</t>
  </si>
  <si>
    <t>Valor Normal</t>
  </si>
  <si>
    <t>Valor Total Medido</t>
  </si>
  <si>
    <t xml:space="preserve">Primordial </t>
  </si>
  <si>
    <t>Opcional</t>
  </si>
  <si>
    <t xml:space="preserve">No funcional </t>
  </si>
  <si>
    <t xml:space="preserve">Se realizaron pruebas de caja negra en los módulos del sistema </t>
  </si>
  <si>
    <t xml:space="preserve">A= Numero de funciones de funciones que faltan detectando  en la evaluación </t>
  </si>
  <si>
    <t xml:space="preserve">B= Numero de funciones que se describen en las especificaciones de requisitos </t>
  </si>
  <si>
    <t xml:space="preserve">se le pidió a los usuarios que utilizan el software de la clínica que ejecuten las actividades normalmente como creación de una historia clínica, facturación entre otras, se observo  la forma de navegación  al desarrollar tareas determinadas en un tiempo determinado </t>
  </si>
  <si>
    <t xml:space="preserve">Cada usuario maneja a la perfección el sistema con un tiempo promedio aceptable en cada modulo pero el sistema tiene algunas falencias de tiempo de respuesta y cambios de variable, de los 5 módulos que maneja el sistema 4 de 2 de ellos proporcionan información  no coherente </t>
  </si>
  <si>
    <t xml:space="preserve">A = numero de resultados encontrados por los usuarios con un nivel de precisión diferente a la necesaria </t>
  </si>
  <si>
    <t xml:space="preserve">Se revisaron los requerimientos iniciales del proyecto y se comprobó que estén implementados en el software  </t>
  </si>
  <si>
    <t xml:space="preserve">Como se revisaron los 5 módulos de los cuales los 5 de ellos cumplieron con la funcionalidad para cual fue implementado </t>
  </si>
  <si>
    <t xml:space="preserve">A = Numero de ítems de cumplimento de funcionalidad que no han sido implementados </t>
  </si>
  <si>
    <t xml:space="preserve">B = Numero de ítems totales del cumplimento funcional </t>
  </si>
  <si>
    <t xml:space="preserve">Contar el numero de casos de prueba que realmente han ejecutado y compararlo con el numero total de casos de prueba que se realizaron según los requisitos </t>
  </si>
  <si>
    <t xml:space="preserve">se realizaron pruebas en todos los módulos del funcionamiento y la madurez de cada uno en recepción se realizo la creación de una nueva historia clínica, consulta externa, hospitalización, colaboradores y facturación en los otros módulos también se realizaron pruebas de todos los procesos que se realizan en cada uno </t>
  </si>
  <si>
    <t xml:space="preserve">De las 45 tareas, 30 fueron satisfactorias las otras 15 pruebas se tuvieron inconvenientes como por ejemplo no se guardo correctamente la primera vez, o por lentitud se perdió la información ose cayo el sistema, es importante recalcar que estas pruebas se hicieron en varios periodos de tiempo es decir en una ocasión se hizo 6 pruebas en otra 5, y  diferentes horas y diferentes días </t>
  </si>
  <si>
    <t xml:space="preserve">Se realizaron pruebas en el modulo mas importante que es recepción ya que aquí se realiza el registro y la facturación se realizo 15 pruebas las cuales 8 fallaron con caídas del sistema o demasiada lentitud </t>
  </si>
  <si>
    <t xml:space="preserve">Se obtuvieron 2 fallas graves que fueron producto de la caída del sistema </t>
  </si>
  <si>
    <t xml:space="preserve">B = Numero de casos de prueba ejecutados del patrón de fallos </t>
  </si>
  <si>
    <t xml:space="preserve">Cuenta el numero de casos de prueba de funcionamiento incorrecto que evitaron fallos graves y críticos , en comparación con el numero de casos de prueba con respecto a los patrones de fallo considerados  </t>
  </si>
  <si>
    <t xml:space="preserve">Se realizaron pruebas en un modulo importante este es farmacia ya que aquí se realiza la facturación de los medicamentos, se realizo 12 pruebas las cuales 9 fallaron con caídas del sistema o demasiada lentitud </t>
  </si>
  <si>
    <t xml:space="preserve">Se obtuvo 0 fallas graves que producen la caída del sistema </t>
  </si>
  <si>
    <t xml:space="preserve">A= Numero de fallos graves y críticos evitando son respecto al patrón de fallo </t>
  </si>
  <si>
    <t xml:space="preserve">Capacidad de recuperación </t>
  </si>
  <si>
    <t xml:space="preserve">Medir el tiempo de inactividad del sistema durante un periodo especifico de prueba y calcular el tiempo medido </t>
  </si>
  <si>
    <t xml:space="preserve">A través de varias pruebas que se realizo en farmacia y en recepción se tenia una tendencia de 14 segundos de inactividad del sistema </t>
  </si>
  <si>
    <t xml:space="preserve">N = Numero de casos observados en los que el sistema no entro en recuperación </t>
  </si>
  <si>
    <t xml:space="preserve">Cuenta el numero de veces que el sistema se reinicia y provee servicios a los usuarios dentro del tiempo objetivo y lo compara con el total de reinicios durante el periodo de prueba </t>
  </si>
  <si>
    <t xml:space="preserve">a través de todas las pruebas realizadas se reinicio el sistema 3 veces de un total de 45 pruebas de varias funcionalidades </t>
  </si>
  <si>
    <t>De las 3 veces que se reinicio el sistema en ninguno de los casos se guardo la información que se estaba ingresando o modificando, se perdió la información y se tuvo que volver a hacer de nuevo el proceso</t>
  </si>
  <si>
    <t xml:space="preserve">A = Numero de reinicios que se encontraron durante el periodo de prueba o soporte del usuario </t>
  </si>
  <si>
    <t xml:space="preserve">Demostración de accesibilidad </t>
  </si>
  <si>
    <t xml:space="preserve">Realizar pruebas de usuario y observa su comportamiento. Cortar el numero de funciones que estén debidamente demostrables y comparar con el numero de funciones que rigen demostración </t>
  </si>
  <si>
    <t>Se probaron las principales funcionalidades según los procesos principales de la clínica y se revisaron los manuales de usuario</t>
  </si>
  <si>
    <t>Al seguir el procedimiento de las funciones dentro de los 5 módulos del software, se puede realizar la tarea indicada, en este caso que no existe manual de usuario, por lo tanto tomaremos como A=0 B=5</t>
  </si>
  <si>
    <t>A= numero de demostraciones/tutoriales a los que el usuario accede satisfactoriamente</t>
  </si>
  <si>
    <t xml:space="preserve">Efectividad de la documentación o capacitación inicial de usuario y/o ayudas del sistema </t>
  </si>
  <si>
    <t>Gestionar las pruebas de usuario y observar el comportamiento del usuario. Contar el numero de tareas completadas exitosamente después de acceder a la ayuda en línea y/o documentación y comparar con el numero de total de tareas probadas.</t>
  </si>
  <si>
    <t>Se le pido a un usuario realizar y tarea, en este caso no existe ayuda en línea ya que el usuario recibió capacitación sobre el funcionamiento del software.</t>
  </si>
  <si>
    <t>A= numero de tareas completadas exitosamente después de acceder a la ayuda en línea y/o documentación</t>
  </si>
  <si>
    <t xml:space="preserve">Capacidad de atracción </t>
  </si>
  <si>
    <t>Interacción Atractiva</t>
  </si>
  <si>
    <t>Realización de la encuesta para medir la calidad en Uso, basándonos en la pregunta de si el usuario esta satisfecho al utilizar el software.</t>
  </si>
  <si>
    <t>A través de las respuestas de la Encuesta para medir la calidad en Uso, basándonos en la pregunta para saber el grado de satisfacción por usar el software, el valor promedio de los encuestados es 60%, por lo que x=0,6</t>
  </si>
  <si>
    <t>Observar el comportamiento de los usuarios o personal de mantenimiento que esta tratando de obtener datos de seguimiento de estado de software de grabación durante la operación</t>
  </si>
  <si>
    <t>Se estableció con la administradora de la clínica Jerusalén ,  evaluar esta métrica según la experiencia que actualmente se tiene en el departamento.</t>
  </si>
  <si>
    <t>A= numero de casos en el cual el personal de manteamiento no consiguió controlar fallos.</t>
  </si>
  <si>
    <t>B= numero de casos que el personal de mantenimiento (o usuario) trato de obtener datos de seguimiento de estado de los registros de software durante la operación</t>
  </si>
  <si>
    <t xml:space="preserve">Características </t>
  </si>
  <si>
    <t>Ponderación %</t>
  </si>
  <si>
    <t xml:space="preserve">Valor Con ponderación </t>
  </si>
  <si>
    <t>Hacer Pruebas funcionales( prueba de la caja negra) del sistemas de acuerdo a las especificaciones de requisitos</t>
  </si>
  <si>
    <t>METRICAS DE EVALUACION DE CALIDAD INTERNA PARA IXOMED</t>
  </si>
  <si>
    <t>Se realizaron pruebas de caja negra en los módulos del sistema , según lo detallado en los requerimientos, por lo tanto A=1 B=100</t>
  </si>
  <si>
    <t xml:space="preserve">Cada usuario maneja a la perfección el sistema con un tiempo promedio aceptable en cada modulo pero el sistema tiene algunas falencias de tiempo de respuesta y cambios de variable, de los 5 módulos que maneja el sistema, 2 de ellos proporcionan información  no coherente </t>
  </si>
  <si>
    <t xml:space="preserve">De las 45 tareas, 35 fueron satisfactorias las otras 15 pruebas se tuvieron inconvenientes como por ejemplo no se guardo correctamente la primera vez, o por lentitud se perdió la información ose cayo el sistema, es importante recalcar que estas pruebas se hicieron en varios periodos de tiempo es decir en una ocasión se hizo 6 pruebas en otra 5, y  diferentes horas y diferentes días </t>
  </si>
  <si>
    <t xml:space="preserve">Se realizaron pruebas en el modulo mas importante que es recepción ya que aquí se realiza el registro y la facturación se realizo 15 pruebas las cuales 2 fallaron por datos mal ingresados </t>
  </si>
  <si>
    <t xml:space="preserve">Se realizaron pruebas en el modulo mas importante que es recepción ya que aquí se realiza el registro y la facturación se realizo 15 pruebas de las cuales 2 fallaron por falta de mensajes emergentes de datos correctos o incorrectos  </t>
  </si>
  <si>
    <t>0.96</t>
  </si>
  <si>
    <t xml:space="preserve">Evaluación Interna </t>
  </si>
  <si>
    <t>Adecuación</t>
  </si>
  <si>
    <t>Completa Implementación Funcional</t>
  </si>
  <si>
    <t xml:space="preserve">Se realizaron pruebas de Caja negra de los mas importante en los módulos y todas las funciones que se detallan en los requerimientos del usuario están completas por lo tanto A=1 y B= 100 , ya que A debe ser diferente de cero para poder realizar la operación de división </t>
  </si>
  <si>
    <t>A= numero de funciones que faltan detectado en la evaluación</t>
  </si>
  <si>
    <t>Precisión</t>
  </si>
  <si>
    <t>Anote el numero de resultados con la precisión adecuada</t>
  </si>
  <si>
    <t>A= numero de resultados encontrados por los usuarios con un nivel de precisión diferente de la necesaria</t>
  </si>
  <si>
    <t>Prevención de Corrupción de Datos</t>
  </si>
  <si>
    <t>Cuente el numero de instancias implementadas de prevención de Corrupción de Datos especificados y compárelos con el numero de instancias de Acceso al sistema, especificado en los requerimientos que se refieren al login</t>
  </si>
  <si>
    <t>La seguridad en el software no es tan efectiva como una clave de seguridad de nivel alto, pero según la encuesta de los usuarios la clave debe ser fácil de recordar, fácil de ingresar y fácil de modificar</t>
  </si>
  <si>
    <t>El código fuente cumple con lo establecido en los Requisitos del Sistema software para el login</t>
  </si>
  <si>
    <t>A= funciones implementadas y verificadas al revisar el código del Sistema</t>
  </si>
  <si>
    <t>Cumplimiento de la Funcionalidad</t>
  </si>
  <si>
    <t>Cuente el numero de artículos que requieren de cumplimiento que se han cumplido y comparar con el numero de elementos que requieran el cumplimiento del pliego de condiciones</t>
  </si>
  <si>
    <t>A= numero de ítems de cumplimiento de funcionalidad que no han sido implementadas durante la prueba</t>
  </si>
  <si>
    <t>B= numero de ítems totales del cumplimiento funcional</t>
  </si>
  <si>
    <t xml:space="preserve">Se obtuvieron 2 fallas las cuales se produjeron por la mala digitación de información </t>
  </si>
  <si>
    <t>A=numero de los fallos graves y críticos evitados con respecto al patrón de fallo</t>
  </si>
  <si>
    <t>B= numero de casos de prueba ejecutados del patrón de fallos</t>
  </si>
  <si>
    <t>Cuenta el numero de casos de prueba de funcionamiento incorrecto que evitaron fallos graves y críticos, en comparación con el numero de casos de prueba con respecto a los patrones de fallo considerados.</t>
  </si>
  <si>
    <t>A= numero de fallos graves y críticos evitados con respecto al patrón de fallo</t>
  </si>
  <si>
    <t>Capacidad de Recuperación</t>
  </si>
  <si>
    <t>N= numero de casos observados en los que el sistemas entro en recuperación</t>
  </si>
  <si>
    <t>Demostración de Accesibilidad</t>
  </si>
  <si>
    <t>Al seguir el procedimiento de las funciones dentro de los 5 módulos del software, se puede realizar la tarea indicada, en este caso que no existe manual de usuario, por lo tanto tomaremos como A=0 B=5 pero se dio una capacitación la cual fue productiva y logro un índice alto de productividad A=5 B=5</t>
  </si>
  <si>
    <t>A= numero de demostraciones/ tutoriales a los que el usuario accede satisfactoriamente</t>
  </si>
  <si>
    <t>Efectividad de la documentación de usuario y/o ayudas del sistema</t>
  </si>
  <si>
    <t>Gestionar las pruebas de usuario y observar el comportamiento del usuario. Contar el numero de tareas completadas exitosamente después de acceder a la ayudar en línea y/o documentación y comparar con el numero total de tareas probadas</t>
  </si>
  <si>
    <t xml:space="preserve">Interacción Atractiva </t>
  </si>
  <si>
    <t>Se estableció con la administradora de la clínica, evaluar estas métricas según la experiencia que actualmente se tiene en el departamento.</t>
  </si>
  <si>
    <t>A= numero de casos en el cual el personal de manteamiento no consiguió controlar los fallos</t>
  </si>
  <si>
    <t>B= numero de casos que el personal de manteamiento (o usuario) trato de obtener datos de seguimiento de estado de los registros de software durante la operación</t>
  </si>
  <si>
    <t>Índice de matenibilidad de PHP5</t>
  </si>
  <si>
    <t>Índice de Matenibilidad de PHP 5</t>
  </si>
  <si>
    <t>Índice de mantenimiento: calcula un valor de índice entre 0 y 100 que representa la facilidad relativa de manteniendo del código. Un valor alto significa mayor facilidad de manteniendo. Las calificaciones codificadas por colores se pueden utilizar para identificar rápidamente puntos problemáticos del código. una clasificación verde se encuentra entre 20 y 100 e indica que el manteniendo del código es bueno. una clasificación amarilla se encuentra entre 10 y 19 e indica que el manteniendo del código es moderado. una clasificación roja se encuentra entre 0 y 9 e indica un manteniendo pobre.</t>
  </si>
  <si>
    <t>Se realizo le calculo para los 5 módulos que se están evaluando. En el modulo de Recepción = 100, Modulo Hospitalización = 100, Modulo Administración = 100, Modulo Doctores = 100 y el Modulo de Contabilidad = 80. en promedio de los tres nos da X= 96, convirtiendo este valor para nuestro modelo de calidad entonces X 0,96</t>
  </si>
  <si>
    <t>Se realizo el calculo para los 5 módulos que se están evaluando. En el modulo de Recepción = 100, Modulo Hospitalización = 100, Modulo Administración = 100, Modulo Doctores = 100 y el Modulo de Contabilidad = 80. en promedio de los tres nos da X= 96</t>
  </si>
  <si>
    <t>X = índice de matenibilidad de Visual Studio</t>
  </si>
  <si>
    <t>Matenibilidad</t>
  </si>
  <si>
    <t>Calidad De Uso</t>
  </si>
  <si>
    <t>METRICAS DE EVALUACION DE CALIDAD DE USO PARA IXOMED</t>
  </si>
  <si>
    <t>0.08</t>
  </si>
  <si>
    <t>0.92</t>
  </si>
  <si>
    <t xml:space="preserve">Valor Promedio Total de calidad externa </t>
  </si>
  <si>
    <t>Efectividad</t>
  </si>
  <si>
    <t>Productividad</t>
  </si>
  <si>
    <t>Calidad Externa</t>
  </si>
  <si>
    <t>Calidad Interna</t>
  </si>
  <si>
    <t>Calidad en Uso</t>
  </si>
  <si>
    <t>Valor Sub - Total Medido</t>
  </si>
  <si>
    <t>EVALUACION DE CALIDAD DEL SISTEMA IXOMED DE LA CLINICA JERUSALEN UTILIZANO LA NORMA ISO/IEC 14598</t>
  </si>
  <si>
    <t xml:space="preserve">Evaluacion Total del IXOMED - con Ponderacion </t>
  </si>
  <si>
    <t>Métrica de calidad de Uso</t>
  </si>
  <si>
    <t>Se realizo una encuesta a 10 usuarios del software, con las preguntas 2.1, 2.2, 2.3,2.4 se estableció el % de objetivos cumplidos correctamente y con las preguntas 3.1, 3.2, 3.3,3.4  se estableció el % de errores comúnmente presentados.</t>
  </si>
  <si>
    <r>
      <t xml:space="preserve">Como se están evaluando 4 módulos, sacamos el proporcional del % de errores presentados en cada modulo, en este caso tenemos que el promedio de errores totales presentados es aproximadamente el 8% por tal motivo </t>
    </r>
    <r>
      <rPr>
        <sz val="8"/>
        <color theme="1"/>
        <rFont val="Calibri"/>
        <family val="2"/>
      </rPr>
      <t>∑Ai = 0,08</t>
    </r>
  </si>
  <si>
    <t>Terminación de la tarea</t>
  </si>
  <si>
    <t>Se realizo una encuesta a 10 usuarios del software, con las preguntas 2.1, 2.2, 2.3,2.4 se estableció el % de objetivos cumplidos correctamente y con las preguntas 2.1, 2.2.2, 2.2.3,2.4 se estableció el % de las tareas que si se cumplen</t>
  </si>
  <si>
    <t>Como están evaluando 4 módulos, nuestro total va a ser el 100% es de B= 100 y A va ser el promedio de los % de las tareas completadas según las encuestas resueltas por los usuarios del software, en este caso el % de la complejidad de las tareas aproximadamente nos da el 96% es de A = 96</t>
  </si>
  <si>
    <t xml:space="preserve">B= Numero total de tareas intentas o realizadas </t>
  </si>
  <si>
    <t>Test de usuario. ¿Qué tan eficiencia es un usuario en comparación con un experto</t>
  </si>
  <si>
    <t>Se realizo una encuesta a 10 usuarios del tiempo que se demora en realizar las actividades de los 4 módulos correspondientes, se tomo como tiempo ideal 1 minutos, esto se estimo junto a la persona administrativa de la clínica Jerusalén ya que tiene mucha experiencia en estos procesos, es decir lo ideal es 1 minutos</t>
  </si>
  <si>
    <t>Como eficacia máxima vamos a tomar como B los 4 módulos por que, es decir 22 respuestas favorables, dentro de las encuestas se tomara como respuestas favorable las respuestas que sean de 1 minuto hasta 3 minutos en total de 20 respuestas son 12 respuestas favorables entonces A = 12</t>
  </si>
  <si>
    <t>Estadísticas de Uso. ¿Cuál es la incidencia de problemas de salud entre los usuarios del producto?</t>
  </si>
  <si>
    <t>Se realizo una encuesta a 10 usuarios del software, con las preguntas 6.1, 6.2, 6.3 se estableció el aproximado de incidencias de problemas de Salud y Seguridad que causa el uso del software</t>
  </si>
  <si>
    <t>Como se están evaluando 4 módulos, y a 10 usuarios, nuestro numero total de situaciones van a ser 40* 10 = 40 situaciones, es decir B = 40, tomando en cuenta que el software esta en producción 6 años, y se han tenido uno o dos casos aproximadamente y haciendo una relación, tiempo por numero de casos este es prácticamente imperceptible, tendiendo  A =1</t>
  </si>
  <si>
    <t>Estadísticas de Uso. ¿Cuál es la incidencia de peligro para las personas afectadas por el uso del sistema?</t>
  </si>
  <si>
    <t>Se realizo una encuesta a 10 usuarios del software con las preguntas 6.1, 6.2, 6.3,6.4,6.5 se estableció al aproximado de incidencia de peligro que causa el uso del software</t>
  </si>
  <si>
    <t>Como se están evaluando 4 módulos, y a 10 usuarios, nuestro numero total de situaciones van a ser 4* 10 = 40 situaciones, es decir B = 40, tomando en cuenta que el software esta en producción 6 años, y se han tenido uno o dos casos aproximadamente y haciendo una relación, tiempo por numero de casos este es prácticamente imperceptible, tendiendo A=5</t>
  </si>
  <si>
    <t>Daños económicos</t>
  </si>
  <si>
    <t xml:space="preserve">Estadísticas de Uso. ¿Cuál es la incidencia de los daños económicos?  </t>
  </si>
  <si>
    <t>Se realizo una encuesta a 10 usuarios del software, con las preguntas 6.1, 6.2, 6.3,6.4,6.5 se estableció el aproximado de daño que causa el uso del software</t>
  </si>
  <si>
    <t>Como se están evaluando 4 módulos, y a 10 usuarios, nuestro numero total de situaciones van a ser 4* 10 = 40 situaciones, es decir B = 40, tomando en cuenta que el software esta en producción 6 año, y se tiene una respuesta muy negativa con aspecto a la economía de la empresa, según la encuesta el 100 porciento de las usuarios encuestados fueron afectados económicamente de una u otra manera por lo tanto B =40</t>
  </si>
  <si>
    <t>A = numero de casos de daño económico</t>
  </si>
  <si>
    <t>Estadística de Uso. ¿Cual es la incidencia de la corrupción de software?</t>
  </si>
  <si>
    <t>Se realizo una encuesta a 10 usuarios del software, con las preguntas 6.1, 6.2, 6.3,6.4,,6.5 se estableció el aproximado de daño que causa el uso del software</t>
  </si>
  <si>
    <t>A = numero de ocurrencias de corrupción de Software</t>
  </si>
  <si>
    <t xml:space="preserve">Satisfacción </t>
  </si>
  <si>
    <t xml:space="preserve">Cuestionario de satisfacción </t>
  </si>
  <si>
    <t xml:space="preserve">Test de usuario. ¿Qué tan satisfecho esta el usuario con las características del software especifico? </t>
  </si>
  <si>
    <t>Se realizo una encuesta a 10 usuarios del software, con las preguntas 7.1, 7.2, 7.3,7.4,7.5 se estableció el % de satisfacción por parte del usuario</t>
  </si>
  <si>
    <r>
      <t xml:space="preserve">Como se están evaluando 4 módulos, y a 10 usuarios, nuestro numero total de situaciones van a ser 4* 10 = 40 situaciones, es decir B = 40, al analizar las respuestas, es decir n=40  tenemos que la mayoría selección la respuesta satisfecho y al sacar el promedio tenemos que el 50% aproximadamente esta satisfecho de utilizar el software, es decir que el 50% de 40 es 20, X = </t>
    </r>
    <r>
      <rPr>
        <sz val="8"/>
        <color theme="1"/>
        <rFont val="Calibri"/>
        <family val="2"/>
      </rPr>
      <t>∑</t>
    </r>
    <r>
      <rPr>
        <sz val="8"/>
        <color theme="1"/>
        <rFont val="Arial"/>
        <family val="2"/>
      </rPr>
      <t>(Ai) = 20</t>
    </r>
  </si>
  <si>
    <t>Observación de uso. ¿Que proporción de usuarios potenciales optan por utilizar al sistema?</t>
  </si>
  <si>
    <t>Se realizo una encuesta a 10 usuarios del software, con la pregunta 8 se estableció el proporcional de usuarios que optan por utilizar el sistema</t>
  </si>
  <si>
    <t>Como se están evaluando 10 usuarios vamos a tomar como los B 10 usuarios, B = 10; y como A el numero de usuarios que si optan por utilizar el sistema. El total de las encuesta nos dan como A = 8</t>
  </si>
  <si>
    <t>A = numero de veces que funciones/ aplicaciones/ sistemas específicos del software se utilizan</t>
  </si>
  <si>
    <t>B = números de veces que están destinados a ser usados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</si>
</sst>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11" x14ac:knownFonts="1">
    <font>
      <sz val="11"/>
      <color theme="1"/>
      <name val="Calibri"/>
      <family val="2"/>
      <scheme val="minor"/>
    </font>
    <font>
      <sz val="8"/>
      <color theme="1"/>
      <name val="Arial"/>
      <family val="2"/>
    </font>
    <font>
      <sz val="8"/>
      <color theme="1"/>
      <name val="Calibri"/>
      <family val="2"/>
      <scheme val="minor"/>
    </font>
    <font>
      <sz val="8"/>
      <color theme="1"/>
      <name val="Calibri"/>
      <family val="2"/>
    </font>
    <font>
      <sz val="18"/>
      <color theme="1"/>
      <name val="Calibri"/>
      <family val="2"/>
      <scheme val="minor"/>
    </font>
    <font>
      <sz val="22"/>
      <color theme="1"/>
      <name val="Calibri"/>
      <family val="2"/>
      <scheme val="minor"/>
    </font>
    <font>
      <b/>
      <sz val="20"/>
      <color theme="1"/>
      <name val="Calibri"/>
      <family val="2"/>
      <scheme val="minor"/>
    </font>
    <font>
      <u/>
      <sz val="8"/>
      <color theme="1"/>
      <name val="Arial"/>
      <family val="2"/>
    </font>
    <font>
      <b/>
      <sz val="28"/>
      <color theme="1"/>
      <name val="Calibri"/>
      <family val="2"/>
      <scheme val="minor"/>
    </font>
    <font>
      <sz val="24"/>
      <color theme="1"/>
      <name val="Calibri"/>
      <family val="2"/>
      <scheme val="minor"/>
    </font>
    <font>
      <sz val="8"/>
      <color rgb="FF00000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119">
    <xf numFmtId="0" fontId="0" fillId="0" borderId="0" xfId="0"/>
    <xf numFmtId="0" fontId="1"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0" xfId="0" applyFont="1"/>
    <xf numFmtId="0" fontId="2" fillId="2" borderId="1" xfId="0" applyFont="1" applyFill="1" applyBorder="1" applyAlignment="1">
      <alignment horizontal="center" vertical="center"/>
    </xf>
    <xf numFmtId="0" fontId="2" fillId="0" borderId="1" xfId="0" applyFont="1" applyBorder="1" applyAlignment="1">
      <alignment horizontal="center" wrapText="1"/>
    </xf>
    <xf numFmtId="0" fontId="2" fillId="0" borderId="0" xfId="0" applyFont="1" applyAlignment="1">
      <alignment wrapText="1"/>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Border="1" applyAlignment="1">
      <alignment horizontal="center" vertical="center" wrapText="1"/>
    </xf>
    <xf numFmtId="0" fontId="1" fillId="0" borderId="0" xfId="0" applyFont="1" applyBorder="1" applyAlignment="1">
      <alignment vertical="center" wrapText="1"/>
    </xf>
    <xf numFmtId="0" fontId="1" fillId="0" borderId="1" xfId="0" applyFont="1" applyBorder="1"/>
    <xf numFmtId="0" fontId="2" fillId="0" borderId="3" xfId="0" applyFont="1" applyBorder="1" applyAlignment="1">
      <alignment horizontal="center" vertical="center" wrapText="1"/>
    </xf>
    <xf numFmtId="0" fontId="2" fillId="0" borderId="2"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0" xfId="0" applyFont="1" applyBorder="1"/>
    <xf numFmtId="0" fontId="1" fillId="0" borderId="1" xfId="0" applyFont="1" applyBorder="1" applyAlignment="1">
      <alignment horizontal="center" vertical="center"/>
    </xf>
    <xf numFmtId="0" fontId="2" fillId="0" borderId="1" xfId="0" applyFont="1" applyBorder="1" applyAlignment="1">
      <alignment horizontal="center" vertical="center"/>
    </xf>
    <xf numFmtId="9" fontId="2" fillId="0" borderId="1" xfId="0" applyNumberFormat="1" applyFont="1" applyBorder="1" applyAlignment="1">
      <alignment horizontal="center" vertical="center"/>
    </xf>
    <xf numFmtId="0" fontId="1" fillId="3" borderId="8" xfId="0" applyFont="1" applyFill="1" applyBorder="1" applyAlignment="1">
      <alignment horizontal="center" vertical="center" wrapText="1"/>
    </xf>
    <xf numFmtId="0" fontId="4" fillId="0" borderId="0" xfId="0" applyFont="1"/>
    <xf numFmtId="0" fontId="5" fillId="0" borderId="0" xfId="0" applyFont="1"/>
    <xf numFmtId="0" fontId="1" fillId="3" borderId="9" xfId="0" applyFont="1" applyFill="1" applyBorder="1" applyAlignment="1">
      <alignment horizontal="center" vertical="center" wrapText="1"/>
    </xf>
    <xf numFmtId="0" fontId="2" fillId="3" borderId="1" xfId="0" applyFont="1" applyFill="1" applyBorder="1" applyAlignment="1">
      <alignment horizontal="center" vertical="center"/>
    </xf>
    <xf numFmtId="0" fontId="2" fillId="0" borderId="1" xfId="0" applyNumberFormat="1" applyFont="1" applyBorder="1" applyAlignment="1">
      <alignment horizontal="center" vertical="center"/>
    </xf>
    <xf numFmtId="165" fontId="2"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0" fillId="0" borderId="0" xfId="0" applyBorder="1"/>
    <xf numFmtId="0" fontId="4" fillId="0" borderId="0" xfId="0" applyFont="1" applyBorder="1" applyAlignment="1"/>
    <xf numFmtId="0" fontId="1" fillId="0" borderId="1" xfId="0" applyFont="1" applyBorder="1" applyAlignment="1">
      <alignment horizontal="center"/>
    </xf>
    <xf numFmtId="0" fontId="2" fillId="3" borderId="3"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NumberFormat="1" applyFont="1" applyFill="1" applyBorder="1" applyAlignment="1">
      <alignment horizontal="center" vertical="center"/>
    </xf>
    <xf numFmtId="165" fontId="2" fillId="0" borderId="0" xfId="0" applyNumberFormat="1" applyFont="1" applyFill="1" applyBorder="1" applyAlignment="1">
      <alignment horizontal="center" vertical="center"/>
    </xf>
    <xf numFmtId="2" fontId="2" fillId="0" borderId="0" xfId="0" applyNumberFormat="1" applyFont="1" applyFill="1" applyBorder="1" applyAlignment="1">
      <alignment vertical="center"/>
    </xf>
    <xf numFmtId="2" fontId="2" fillId="0" borderId="1" xfId="0" applyNumberFormat="1" applyFont="1" applyBorder="1" applyAlignment="1">
      <alignment horizontal="center" vertical="center"/>
    </xf>
    <xf numFmtId="0" fontId="2" fillId="3" borderId="1" xfId="0" applyFont="1" applyFill="1" applyBorder="1" applyAlignment="1">
      <alignment horizontal="center" vertical="center" wrapText="1"/>
    </xf>
    <xf numFmtId="0" fontId="0" fillId="0" borderId="0" xfId="0" applyFill="1" applyBorder="1" applyAlignment="1">
      <alignment vertical="center" textRotation="255" wrapText="1"/>
    </xf>
    <xf numFmtId="0" fontId="2" fillId="3" borderId="3" xfId="0" applyFont="1" applyFill="1" applyBorder="1" applyAlignment="1">
      <alignment horizontal="center" vertical="center" wrapText="1"/>
    </xf>
    <xf numFmtId="0" fontId="2" fillId="0" borderId="8" xfId="0" applyNumberFormat="1" applyFont="1" applyBorder="1" applyAlignment="1">
      <alignment horizontal="center" vertical="center" wrapText="1"/>
    </xf>
    <xf numFmtId="0" fontId="2" fillId="0" borderId="9" xfId="0" applyNumberFormat="1" applyFont="1" applyBorder="1" applyAlignment="1">
      <alignment horizontal="center" vertical="center" wrapText="1"/>
    </xf>
    <xf numFmtId="0" fontId="10" fillId="0" borderId="1" xfId="0" applyFont="1" applyBorder="1" applyAlignment="1">
      <alignment horizontal="center" vertical="center"/>
    </xf>
    <xf numFmtId="0" fontId="2" fillId="0" borderId="8" xfId="0" applyNumberFormat="1" applyFont="1" applyBorder="1" applyAlignment="1">
      <alignment horizontal="center" vertical="center"/>
    </xf>
    <xf numFmtId="0" fontId="2" fillId="0" borderId="9" xfId="0" applyNumberFormat="1" applyFont="1" applyBorder="1" applyAlignment="1">
      <alignment horizontal="center" vertical="center"/>
    </xf>
    <xf numFmtId="0" fontId="2" fillId="3" borderId="8" xfId="0" applyFont="1" applyFill="1" applyBorder="1" applyAlignment="1">
      <alignment horizontal="center" vertical="center" wrapText="1"/>
    </xf>
    <xf numFmtId="0" fontId="2" fillId="3" borderId="8" xfId="0" applyFont="1" applyFill="1" applyBorder="1" applyAlignment="1">
      <alignment horizontal="center" vertical="center"/>
    </xf>
    <xf numFmtId="0" fontId="2" fillId="3" borderId="1" xfId="0" applyFont="1" applyFill="1" applyBorder="1" applyAlignment="1">
      <alignment horizontal="center" wrapText="1"/>
    </xf>
    <xf numFmtId="0" fontId="1" fillId="0" borderId="3" xfId="0" applyFont="1" applyBorder="1" applyAlignment="1">
      <alignment horizontal="center" vertical="center" wrapText="1"/>
    </xf>
    <xf numFmtId="0" fontId="1" fillId="0" borderId="2" xfId="0" applyFont="1" applyBorder="1" applyAlignment="1">
      <alignment horizontal="center" vertical="center" wrapText="1"/>
    </xf>
    <xf numFmtId="164" fontId="1" fillId="2" borderId="5" xfId="0" applyNumberFormat="1" applyFont="1" applyFill="1" applyBorder="1" applyAlignment="1">
      <alignment horizontal="center" vertical="center" wrapText="1"/>
    </xf>
    <xf numFmtId="164" fontId="1" fillId="2" borderId="6" xfId="0" applyNumberFormat="1" applyFont="1" applyFill="1" applyBorder="1" applyAlignment="1">
      <alignment horizontal="center" vertical="center" wrapText="1"/>
    </xf>
    <xf numFmtId="164" fontId="1" fillId="2" borderId="7" xfId="0" applyNumberFormat="1"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2" fillId="0" borderId="0" xfId="0" applyFont="1" applyAlignment="1">
      <alignment horizontal="center"/>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2" fillId="0" borderId="3" xfId="0" applyFont="1" applyBorder="1" applyAlignment="1">
      <alignment horizontal="center" vertical="center"/>
    </xf>
    <xf numFmtId="0" fontId="2" fillId="0" borderId="2" xfId="0" applyFont="1" applyBorder="1" applyAlignment="1">
      <alignment horizontal="center" vertical="center"/>
    </xf>
    <xf numFmtId="2" fontId="1" fillId="0" borderId="3" xfId="0" applyNumberFormat="1" applyFont="1" applyBorder="1" applyAlignment="1">
      <alignment horizontal="center" vertical="center" wrapText="1"/>
    </xf>
    <xf numFmtId="2" fontId="1" fillId="0" borderId="2" xfId="0" applyNumberFormat="1" applyFont="1" applyBorder="1" applyAlignment="1">
      <alignment horizontal="center" vertical="center" wrapText="1"/>
    </xf>
    <xf numFmtId="164" fontId="1" fillId="0" borderId="3" xfId="0" applyNumberFormat="1" applyFont="1" applyBorder="1" applyAlignment="1">
      <alignment horizontal="center" vertical="center" wrapText="1"/>
    </xf>
    <xf numFmtId="164" fontId="1" fillId="0" borderId="2" xfId="0" applyNumberFormat="1" applyFont="1" applyBorder="1" applyAlignment="1">
      <alignment horizontal="center" vertical="center" wrapText="1"/>
    </xf>
    <xf numFmtId="0" fontId="2" fillId="0" borderId="3" xfId="0" applyFont="1" applyBorder="1" applyAlignment="1">
      <alignment horizontal="center" vertical="center" wrapText="1"/>
    </xf>
    <xf numFmtId="0" fontId="2" fillId="0" borderId="2" xfId="0" applyFont="1" applyBorder="1" applyAlignment="1">
      <alignment horizontal="center" vertical="center" wrapText="1"/>
    </xf>
    <xf numFmtId="0" fontId="6" fillId="0" borderId="1" xfId="0" applyFont="1" applyBorder="1" applyAlignment="1">
      <alignment horizontal="center" vertical="center" textRotation="255"/>
    </xf>
    <xf numFmtId="0" fontId="2" fillId="0" borderId="10" xfId="0" applyFont="1" applyBorder="1" applyAlignment="1">
      <alignment horizontal="center" vertical="center" wrapText="1"/>
    </xf>
    <xf numFmtId="0" fontId="2" fillId="0" borderId="12" xfId="0" applyFont="1" applyBorder="1" applyAlignment="1">
      <alignment horizontal="center" vertical="center" wrapText="1"/>
    </xf>
    <xf numFmtId="0" fontId="1" fillId="0" borderId="9" xfId="0" applyFont="1" applyBorder="1" applyAlignment="1">
      <alignment horizontal="center" vertical="center" wrapText="1"/>
    </xf>
    <xf numFmtId="0" fontId="2" fillId="0" borderId="11" xfId="0" applyFont="1" applyBorder="1" applyAlignment="1">
      <alignment horizontal="center" vertical="center" wrapText="1"/>
    </xf>
    <xf numFmtId="2" fontId="1" fillId="2" borderId="1" xfId="0" applyNumberFormat="1" applyFont="1" applyFill="1" applyBorder="1" applyAlignment="1">
      <alignment horizontal="center" vertical="center" wrapText="1"/>
    </xf>
    <xf numFmtId="0" fontId="4" fillId="0" borderId="1" xfId="0" applyFont="1" applyBorder="1" applyAlignment="1">
      <alignment horizontal="center"/>
    </xf>
    <xf numFmtId="2" fontId="2" fillId="0" borderId="3" xfId="0" applyNumberFormat="1" applyFont="1" applyBorder="1" applyAlignment="1">
      <alignment horizontal="center" vertical="center"/>
    </xf>
    <xf numFmtId="2" fontId="2" fillId="0" borderId="4" xfId="0" applyNumberFormat="1" applyFont="1" applyBorder="1" applyAlignment="1">
      <alignment horizontal="center" vertical="center"/>
    </xf>
    <xf numFmtId="2" fontId="2" fillId="0" borderId="2" xfId="0" applyNumberFormat="1" applyFont="1" applyBorder="1" applyAlignment="1">
      <alignment horizontal="center" vertical="center"/>
    </xf>
    <xf numFmtId="2" fontId="2" fillId="0" borderId="5" xfId="0" applyNumberFormat="1" applyFont="1" applyBorder="1" applyAlignment="1">
      <alignment horizontal="center" vertical="center" wrapText="1"/>
    </xf>
    <xf numFmtId="2" fontId="2" fillId="0" borderId="6" xfId="0" applyNumberFormat="1" applyFont="1" applyBorder="1" applyAlignment="1">
      <alignment horizontal="center" vertical="center" wrapText="1"/>
    </xf>
    <xf numFmtId="2" fontId="2" fillId="0" borderId="7" xfId="0" applyNumberFormat="1" applyFont="1" applyBorder="1" applyAlignment="1">
      <alignment horizontal="center" vertical="center" wrapText="1"/>
    </xf>
    <xf numFmtId="0" fontId="2" fillId="0" borderId="5" xfId="0" applyFont="1" applyBorder="1" applyAlignment="1">
      <alignment horizontal="center" vertical="center" wrapText="1"/>
    </xf>
    <xf numFmtId="0" fontId="2" fillId="0" borderId="7" xfId="0" applyFont="1" applyBorder="1" applyAlignment="1">
      <alignment horizontal="center" vertical="center" wrapText="1"/>
    </xf>
    <xf numFmtId="164" fontId="1" fillId="0" borderId="5" xfId="0" applyNumberFormat="1"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2" xfId="0" applyFont="1" applyBorder="1" applyAlignment="1">
      <alignment horizontal="center" vertical="center"/>
    </xf>
    <xf numFmtId="165" fontId="1" fillId="0" borderId="3" xfId="0" applyNumberFormat="1" applyFont="1" applyBorder="1" applyAlignment="1">
      <alignment horizontal="center" vertical="center"/>
    </xf>
    <xf numFmtId="165" fontId="1" fillId="0" borderId="4" xfId="0" applyNumberFormat="1" applyFont="1" applyBorder="1" applyAlignment="1">
      <alignment horizontal="center" vertical="center"/>
    </xf>
    <xf numFmtId="165" fontId="1" fillId="0" borderId="2" xfId="0" applyNumberFormat="1"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8" fillId="0" borderId="1" xfId="0" applyFont="1" applyBorder="1" applyAlignment="1">
      <alignment horizontal="center" vertical="center" textRotation="255"/>
    </xf>
    <xf numFmtId="165"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164" fontId="1" fillId="0" borderId="3" xfId="0" applyNumberFormat="1" applyFont="1" applyBorder="1" applyAlignment="1">
      <alignment horizontal="center" vertical="center"/>
    </xf>
    <xf numFmtId="164" fontId="1" fillId="0" borderId="4" xfId="0" applyNumberFormat="1" applyFont="1" applyBorder="1" applyAlignment="1">
      <alignment horizontal="center" vertical="center"/>
    </xf>
    <xf numFmtId="164" fontId="1" fillId="0" borderId="2" xfId="0" applyNumberFormat="1" applyFont="1" applyBorder="1" applyAlignment="1">
      <alignment horizontal="center" vertical="center"/>
    </xf>
    <xf numFmtId="2" fontId="1" fillId="0" borderId="3" xfId="0" applyNumberFormat="1" applyFont="1" applyBorder="1" applyAlignment="1">
      <alignment horizontal="center" vertical="center"/>
    </xf>
    <xf numFmtId="2" fontId="1" fillId="0" borderId="2" xfId="0" applyNumberFormat="1" applyFont="1" applyBorder="1" applyAlignment="1">
      <alignment horizontal="center" vertical="center"/>
    </xf>
    <xf numFmtId="0" fontId="1" fillId="0" borderId="4" xfId="0" applyFont="1" applyBorder="1" applyAlignment="1">
      <alignment horizontal="center" vertical="center" wrapText="1"/>
    </xf>
    <xf numFmtId="0" fontId="9" fillId="0" borderId="3" xfId="0" applyFont="1" applyBorder="1" applyAlignment="1">
      <alignment horizontal="center" vertical="center" textRotation="255" wrapText="1"/>
    </xf>
    <xf numFmtId="0" fontId="9" fillId="0" borderId="4" xfId="0" applyFont="1" applyBorder="1" applyAlignment="1">
      <alignment horizontal="center" vertical="center" textRotation="255" wrapText="1"/>
    </xf>
    <xf numFmtId="0" fontId="9" fillId="0" borderId="2" xfId="0" applyFont="1" applyBorder="1" applyAlignment="1">
      <alignment horizontal="center" vertical="center" textRotation="255" wrapText="1"/>
    </xf>
    <xf numFmtId="2" fontId="2" fillId="0" borderId="5" xfId="0" applyNumberFormat="1" applyFont="1" applyBorder="1" applyAlignment="1">
      <alignment horizontal="center" vertical="center"/>
    </xf>
    <xf numFmtId="2" fontId="2" fillId="0" borderId="6" xfId="0" applyNumberFormat="1" applyFont="1" applyBorder="1" applyAlignment="1">
      <alignment horizontal="center" vertical="center"/>
    </xf>
    <xf numFmtId="2" fontId="2" fillId="0" borderId="7" xfId="0" applyNumberFormat="1" applyFont="1" applyBorder="1" applyAlignment="1">
      <alignment horizontal="center" vertical="center"/>
    </xf>
    <xf numFmtId="0" fontId="0" fillId="3" borderId="1" xfId="0" applyFill="1" applyBorder="1" applyAlignment="1">
      <alignment horizontal="center" vertical="center" textRotation="255" wrapText="1"/>
    </xf>
    <xf numFmtId="2" fontId="0" fillId="0" borderId="1" xfId="0" applyNumberFormat="1" applyBorder="1" applyAlignment="1">
      <alignment horizontal="center" vertical="center"/>
    </xf>
    <xf numFmtId="0" fontId="0" fillId="0" borderId="1" xfId="0" applyBorder="1" applyAlignment="1">
      <alignment horizontal="center" vertical="center"/>
    </xf>
    <xf numFmtId="0" fontId="0" fillId="3" borderId="8" xfId="0" applyFill="1" applyBorder="1" applyAlignment="1">
      <alignment horizontal="center" wrapText="1"/>
    </xf>
    <xf numFmtId="0" fontId="0" fillId="3" borderId="13" xfId="0" applyFill="1" applyBorder="1" applyAlignment="1">
      <alignment horizontal="center" wrapText="1"/>
    </xf>
    <xf numFmtId="0" fontId="0" fillId="3" borderId="9"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8281</xdr:colOff>
      <xdr:row>0</xdr:row>
      <xdr:rowOff>172532</xdr:rowOff>
    </xdr:from>
    <xdr:to>
      <xdr:col>3</xdr:col>
      <xdr:colOff>273326</xdr:colOff>
      <xdr:row>3</xdr:row>
      <xdr:rowOff>17432</xdr:rowOff>
    </xdr:to>
    <xdr:pic>
      <xdr:nvPicPr>
        <xdr:cNvPr id="3" name="Imagen 2" descr="http://www.amawebs.com/storage/photos/f13bh27bbvum.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4324" y="172532"/>
          <a:ext cx="1217545" cy="11701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8281</xdr:colOff>
      <xdr:row>1</xdr:row>
      <xdr:rowOff>9247</xdr:rowOff>
    </xdr:from>
    <xdr:to>
      <xdr:col>3</xdr:col>
      <xdr:colOff>228600</xdr:colOff>
      <xdr:row>3</xdr:row>
      <xdr:rowOff>27215</xdr:rowOff>
    </xdr:to>
    <xdr:pic>
      <xdr:nvPicPr>
        <xdr:cNvPr id="2" name="Imagen 1" descr="http://www.amawebs.com/storage/photos/f13bh27bbvum.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6031" y="199747"/>
          <a:ext cx="1499390" cy="12834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8281</xdr:colOff>
      <xdr:row>0</xdr:row>
      <xdr:rowOff>9247</xdr:rowOff>
    </xdr:from>
    <xdr:to>
      <xdr:col>3</xdr:col>
      <xdr:colOff>616324</xdr:colOff>
      <xdr:row>1</xdr:row>
      <xdr:rowOff>661147</xdr:rowOff>
    </xdr:to>
    <xdr:pic>
      <xdr:nvPicPr>
        <xdr:cNvPr id="4" name="Imagen 3" descr="http://www.amawebs.com/storage/photos/f13bh27bbvum.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8516" y="9247"/>
          <a:ext cx="1370043" cy="11897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topLeftCell="A16" zoomScale="55" zoomScaleNormal="55" workbookViewId="0">
      <selection activeCell="I6" sqref="I6:I7"/>
    </sheetView>
  </sheetViews>
  <sheetFormatPr baseColWidth="10" defaultRowHeight="15" x14ac:dyDescent="0.25"/>
  <cols>
    <col min="1" max="2" width="4.85546875" customWidth="1"/>
    <col min="3" max="3" width="14.28515625" customWidth="1"/>
    <col min="4" max="4" width="18.7109375" customWidth="1"/>
    <col min="5" max="5" width="15" customWidth="1"/>
    <col min="6" max="6" width="33.140625" customWidth="1"/>
    <col min="7" max="7" width="45.42578125" customWidth="1"/>
    <col min="8" max="8" width="32.85546875" customWidth="1"/>
    <col min="10" max="10" width="34.140625" customWidth="1"/>
    <col min="11" max="11" width="17.140625" customWidth="1"/>
    <col min="12" max="13" width="11.7109375" bestFit="1" customWidth="1"/>
  </cols>
  <sheetData>
    <row r="1" spans="1:15" x14ac:dyDescent="0.25">
      <c r="A1" s="4"/>
      <c r="B1" s="4"/>
      <c r="C1" s="4"/>
      <c r="D1" s="4"/>
      <c r="E1" s="4"/>
      <c r="F1" s="4"/>
      <c r="G1" s="4"/>
      <c r="H1" s="4"/>
      <c r="I1" s="4"/>
      <c r="J1" s="4"/>
      <c r="K1" s="4"/>
      <c r="L1" s="4"/>
      <c r="M1" s="4"/>
      <c r="N1" s="4"/>
      <c r="O1" s="4"/>
    </row>
    <row r="2" spans="1:15" ht="23.25" x14ac:dyDescent="0.35">
      <c r="A2" s="4"/>
      <c r="B2" s="4"/>
      <c r="C2" s="77" t="s">
        <v>240</v>
      </c>
      <c r="D2" s="77"/>
      <c r="E2" s="77"/>
      <c r="F2" s="77"/>
      <c r="G2" s="77"/>
      <c r="H2" s="77"/>
      <c r="I2" s="77"/>
      <c r="J2" s="77"/>
      <c r="K2" s="77"/>
      <c r="L2" s="77"/>
      <c r="M2" s="77"/>
      <c r="N2" s="77"/>
      <c r="O2" s="4"/>
    </row>
    <row r="3" spans="1:15" ht="66" customHeight="1" x14ac:dyDescent="0.35">
      <c r="A3" s="4"/>
      <c r="B3" s="4"/>
      <c r="C3" s="77" t="s">
        <v>122</v>
      </c>
      <c r="D3" s="77"/>
      <c r="E3" s="77"/>
      <c r="F3" s="77"/>
      <c r="G3" s="77"/>
      <c r="H3" s="77"/>
      <c r="I3" s="77"/>
      <c r="J3" s="77"/>
      <c r="K3" s="77"/>
      <c r="L3" s="77"/>
      <c r="M3" s="77"/>
      <c r="N3" s="77"/>
      <c r="O3" s="4"/>
    </row>
    <row r="4" spans="1:15" ht="23.25" x14ac:dyDescent="0.35">
      <c r="A4" s="4"/>
      <c r="B4" s="4"/>
      <c r="C4" s="22"/>
      <c r="D4" s="22"/>
      <c r="E4" s="22"/>
      <c r="F4" s="22"/>
      <c r="G4" s="4"/>
      <c r="H4" s="4"/>
      <c r="I4" s="4"/>
      <c r="J4" s="4"/>
      <c r="K4" s="4"/>
      <c r="L4" s="4"/>
      <c r="M4" s="4"/>
      <c r="N4" s="4"/>
      <c r="O4" s="4"/>
    </row>
    <row r="5" spans="1:15" ht="45" customHeight="1" x14ac:dyDescent="0.25">
      <c r="A5" s="59"/>
      <c r="B5" s="71" t="s">
        <v>23</v>
      </c>
      <c r="C5" s="24" t="s">
        <v>0</v>
      </c>
      <c r="D5" s="2" t="s">
        <v>1</v>
      </c>
      <c r="E5" s="2" t="s">
        <v>2</v>
      </c>
      <c r="F5" s="2" t="s">
        <v>3</v>
      </c>
      <c r="G5" s="2" t="s">
        <v>4</v>
      </c>
      <c r="H5" s="2" t="s">
        <v>5</v>
      </c>
      <c r="I5" s="2" t="s">
        <v>6</v>
      </c>
      <c r="J5" s="2" t="s">
        <v>7</v>
      </c>
      <c r="K5" s="2" t="s">
        <v>8</v>
      </c>
      <c r="L5" s="2" t="s">
        <v>9</v>
      </c>
      <c r="M5" s="2" t="s">
        <v>10</v>
      </c>
      <c r="N5" s="2" t="s">
        <v>21</v>
      </c>
      <c r="O5" s="4"/>
    </row>
    <row r="6" spans="1:15" ht="37.5" customHeight="1" x14ac:dyDescent="0.25">
      <c r="A6" s="59"/>
      <c r="B6" s="71"/>
      <c r="C6" s="60" t="s">
        <v>11</v>
      </c>
      <c r="D6" s="50" t="s">
        <v>12</v>
      </c>
      <c r="E6" s="50" t="s">
        <v>13</v>
      </c>
      <c r="F6" s="50" t="s">
        <v>14</v>
      </c>
      <c r="G6" s="50" t="s">
        <v>22</v>
      </c>
      <c r="H6" s="50" t="s">
        <v>133</v>
      </c>
      <c r="I6" s="50" t="s">
        <v>24</v>
      </c>
      <c r="J6" s="3" t="s">
        <v>134</v>
      </c>
      <c r="K6" s="3">
        <v>1</v>
      </c>
      <c r="L6" s="55">
        <f>1-K6/K7</f>
        <v>0.99</v>
      </c>
      <c r="M6" s="52">
        <f>(L6+L8+L10)/3</f>
        <v>0.79666666666666675</v>
      </c>
      <c r="N6" s="76">
        <f>AVERAGE(M6:M35)</f>
        <v>0.67805555555555563</v>
      </c>
      <c r="O6" s="4"/>
    </row>
    <row r="7" spans="1:15" ht="51" customHeight="1" x14ac:dyDescent="0.25">
      <c r="A7" s="59"/>
      <c r="B7" s="71"/>
      <c r="C7" s="61"/>
      <c r="D7" s="51"/>
      <c r="E7" s="51"/>
      <c r="F7" s="51"/>
      <c r="G7" s="51"/>
      <c r="H7" s="51"/>
      <c r="I7" s="51"/>
      <c r="J7" s="3" t="s">
        <v>135</v>
      </c>
      <c r="K7" s="5">
        <v>100</v>
      </c>
      <c r="L7" s="56"/>
      <c r="M7" s="53"/>
      <c r="N7" s="76"/>
      <c r="O7" s="4"/>
    </row>
    <row r="8" spans="1:15" ht="51" customHeight="1" x14ac:dyDescent="0.25">
      <c r="A8" s="59"/>
      <c r="B8" s="71"/>
      <c r="C8" s="61"/>
      <c r="D8" s="50" t="s">
        <v>15</v>
      </c>
      <c r="E8" s="50" t="s">
        <v>16</v>
      </c>
      <c r="F8" s="50" t="s">
        <v>17</v>
      </c>
      <c r="G8" s="50" t="s">
        <v>136</v>
      </c>
      <c r="H8" s="50" t="s">
        <v>137</v>
      </c>
      <c r="I8" s="50" t="s">
        <v>26</v>
      </c>
      <c r="J8" s="3" t="s">
        <v>138</v>
      </c>
      <c r="K8" s="5">
        <v>2</v>
      </c>
      <c r="L8" s="55">
        <f>K8/K9</f>
        <v>0.4</v>
      </c>
      <c r="M8" s="53"/>
      <c r="N8" s="76"/>
      <c r="O8" s="4"/>
    </row>
    <row r="9" spans="1:15" ht="73.5" customHeight="1" x14ac:dyDescent="0.25">
      <c r="A9" s="59"/>
      <c r="B9" s="71"/>
      <c r="C9" s="61"/>
      <c r="D9" s="51"/>
      <c r="E9" s="51"/>
      <c r="F9" s="51"/>
      <c r="G9" s="51"/>
      <c r="H9" s="51"/>
      <c r="I9" s="51"/>
      <c r="J9" s="3" t="s">
        <v>25</v>
      </c>
      <c r="K9" s="3">
        <v>5</v>
      </c>
      <c r="L9" s="56"/>
      <c r="M9" s="53"/>
      <c r="N9" s="76"/>
      <c r="O9" s="4"/>
    </row>
    <row r="10" spans="1:15" ht="37.5" customHeight="1" x14ac:dyDescent="0.25">
      <c r="A10" s="59"/>
      <c r="B10" s="71"/>
      <c r="C10" s="61"/>
      <c r="D10" s="50" t="s">
        <v>18</v>
      </c>
      <c r="E10" s="50" t="s">
        <v>19</v>
      </c>
      <c r="F10" s="50" t="s">
        <v>20</v>
      </c>
      <c r="G10" s="50" t="s">
        <v>139</v>
      </c>
      <c r="H10" s="50" t="s">
        <v>140</v>
      </c>
      <c r="I10" s="50" t="s">
        <v>27</v>
      </c>
      <c r="J10" s="3" t="s">
        <v>141</v>
      </c>
      <c r="K10" s="3">
        <v>5</v>
      </c>
      <c r="L10" s="55">
        <f>K10/K11</f>
        <v>1</v>
      </c>
      <c r="M10" s="53"/>
      <c r="N10" s="76"/>
      <c r="O10" s="4"/>
    </row>
    <row r="11" spans="1:15" ht="42" customHeight="1" x14ac:dyDescent="0.25">
      <c r="A11" s="59"/>
      <c r="B11" s="71"/>
      <c r="C11" s="62"/>
      <c r="D11" s="51"/>
      <c r="E11" s="51"/>
      <c r="F11" s="51"/>
      <c r="G11" s="51"/>
      <c r="H11" s="51"/>
      <c r="I11" s="51"/>
      <c r="J11" s="6" t="s">
        <v>142</v>
      </c>
      <c r="K11" s="1">
        <v>5</v>
      </c>
      <c r="L11" s="56"/>
      <c r="M11" s="54"/>
      <c r="N11" s="76"/>
      <c r="O11" s="4"/>
    </row>
    <row r="12" spans="1:15" x14ac:dyDescent="0.25">
      <c r="A12" s="4"/>
      <c r="B12" s="71"/>
      <c r="C12" s="4"/>
      <c r="D12" s="4"/>
      <c r="E12" s="4"/>
      <c r="F12" s="4"/>
      <c r="G12" s="4"/>
      <c r="H12" s="4"/>
      <c r="I12" s="4"/>
      <c r="J12" s="4"/>
      <c r="K12" s="4"/>
      <c r="L12" s="4"/>
      <c r="M12" s="4"/>
      <c r="N12" s="76"/>
      <c r="O12" s="4"/>
    </row>
    <row r="13" spans="1:15" ht="55.5" customHeight="1" x14ac:dyDescent="0.25">
      <c r="A13" s="4"/>
      <c r="B13" s="71"/>
      <c r="C13" s="24" t="s">
        <v>0</v>
      </c>
      <c r="D13" s="2" t="s">
        <v>1</v>
      </c>
      <c r="E13" s="2" t="s">
        <v>2</v>
      </c>
      <c r="F13" s="2" t="s">
        <v>3</v>
      </c>
      <c r="G13" s="2" t="s">
        <v>4</v>
      </c>
      <c r="H13" s="2" t="s">
        <v>5</v>
      </c>
      <c r="I13" s="2" t="s">
        <v>6</v>
      </c>
      <c r="J13" s="2" t="s">
        <v>7</v>
      </c>
      <c r="K13" s="2" t="s">
        <v>8</v>
      </c>
      <c r="L13" s="2" t="s">
        <v>9</v>
      </c>
      <c r="M13" s="21" t="s">
        <v>10</v>
      </c>
      <c r="N13" s="76"/>
      <c r="O13" s="4"/>
    </row>
    <row r="14" spans="1:15" ht="66.75" customHeight="1" x14ac:dyDescent="0.25">
      <c r="A14" s="4"/>
      <c r="B14" s="71"/>
      <c r="C14" s="74" t="s">
        <v>28</v>
      </c>
      <c r="D14" s="57" t="s">
        <v>29</v>
      </c>
      <c r="E14" s="58" t="s">
        <v>31</v>
      </c>
      <c r="F14" s="58" t="s">
        <v>143</v>
      </c>
      <c r="G14" s="58" t="s">
        <v>144</v>
      </c>
      <c r="H14" s="58" t="s">
        <v>145</v>
      </c>
      <c r="I14" s="58" t="s">
        <v>27</v>
      </c>
      <c r="J14" s="1" t="s">
        <v>120</v>
      </c>
      <c r="K14" s="1">
        <v>30</v>
      </c>
      <c r="L14" s="65">
        <f>K14/K15</f>
        <v>0.66666666666666663</v>
      </c>
      <c r="M14" s="86">
        <f>(L14+L16+L18+L20+L22)/5</f>
        <v>0.69888888888888889</v>
      </c>
      <c r="N14" s="76"/>
      <c r="O14" s="4"/>
    </row>
    <row r="15" spans="1:15" ht="72.75" customHeight="1" x14ac:dyDescent="0.25">
      <c r="A15" s="4"/>
      <c r="B15" s="71"/>
      <c r="C15" s="74"/>
      <c r="D15" s="57"/>
      <c r="E15" s="58"/>
      <c r="F15" s="58"/>
      <c r="G15" s="58"/>
      <c r="H15" s="58"/>
      <c r="I15" s="58"/>
      <c r="J15" s="1" t="s">
        <v>37</v>
      </c>
      <c r="K15" s="1">
        <v>45</v>
      </c>
      <c r="L15" s="66"/>
      <c r="M15" s="87"/>
      <c r="N15" s="76"/>
      <c r="O15" s="4"/>
    </row>
    <row r="16" spans="1:15" ht="30.75" customHeight="1" x14ac:dyDescent="0.25">
      <c r="A16" s="4"/>
      <c r="B16" s="71"/>
      <c r="C16" s="74"/>
      <c r="D16" s="58" t="s">
        <v>30</v>
      </c>
      <c r="E16" s="58" t="s">
        <v>32</v>
      </c>
      <c r="F16" s="58" t="s">
        <v>36</v>
      </c>
      <c r="G16" s="58" t="s">
        <v>146</v>
      </c>
      <c r="H16" s="58" t="s">
        <v>147</v>
      </c>
      <c r="I16" s="58" t="s">
        <v>27</v>
      </c>
      <c r="J16" s="1" t="s">
        <v>38</v>
      </c>
      <c r="K16" s="1">
        <v>8</v>
      </c>
      <c r="L16" s="65">
        <f>K16/K17</f>
        <v>0.53333333333333333</v>
      </c>
      <c r="M16" s="87"/>
      <c r="N16" s="76"/>
      <c r="O16" s="4"/>
    </row>
    <row r="17" spans="1:15" ht="39.75" customHeight="1" x14ac:dyDescent="0.25">
      <c r="A17" s="4"/>
      <c r="B17" s="71"/>
      <c r="C17" s="74"/>
      <c r="D17" s="58"/>
      <c r="E17" s="58"/>
      <c r="F17" s="58"/>
      <c r="G17" s="58"/>
      <c r="H17" s="58"/>
      <c r="I17" s="58"/>
      <c r="J17" s="1" t="s">
        <v>148</v>
      </c>
      <c r="K17" s="1">
        <v>15</v>
      </c>
      <c r="L17" s="66"/>
      <c r="M17" s="87"/>
      <c r="N17" s="76"/>
      <c r="O17" s="4"/>
    </row>
    <row r="18" spans="1:15" ht="60.75" customHeight="1" x14ac:dyDescent="0.25">
      <c r="A18" s="4"/>
      <c r="B18" s="71"/>
      <c r="C18" s="74"/>
      <c r="D18" s="58"/>
      <c r="E18" s="58" t="s">
        <v>33</v>
      </c>
      <c r="F18" s="58" t="s">
        <v>149</v>
      </c>
      <c r="G18" s="58" t="s">
        <v>150</v>
      </c>
      <c r="H18" s="58" t="s">
        <v>151</v>
      </c>
      <c r="I18" s="58" t="s">
        <v>39</v>
      </c>
      <c r="J18" s="1" t="s">
        <v>152</v>
      </c>
      <c r="K18" s="1">
        <v>9</v>
      </c>
      <c r="L18" s="50">
        <f>K18/K19</f>
        <v>0.75</v>
      </c>
      <c r="M18" s="87"/>
      <c r="N18" s="76"/>
      <c r="O18" s="4"/>
    </row>
    <row r="19" spans="1:15" ht="38.25" customHeight="1" x14ac:dyDescent="0.25">
      <c r="A19" s="4"/>
      <c r="B19" s="71"/>
      <c r="C19" s="74"/>
      <c r="D19" s="58"/>
      <c r="E19" s="58"/>
      <c r="F19" s="58"/>
      <c r="G19" s="58"/>
      <c r="H19" s="58"/>
      <c r="I19" s="58"/>
      <c r="J19" s="1" t="s">
        <v>40</v>
      </c>
      <c r="K19" s="1">
        <v>12</v>
      </c>
      <c r="L19" s="51"/>
      <c r="M19" s="87"/>
      <c r="N19" s="76"/>
      <c r="O19" s="4"/>
    </row>
    <row r="20" spans="1:15" ht="30.75" customHeight="1" x14ac:dyDescent="0.25">
      <c r="A20" s="4"/>
      <c r="B20" s="71"/>
      <c r="C20" s="74"/>
      <c r="D20" s="58" t="s">
        <v>153</v>
      </c>
      <c r="E20" s="58" t="s">
        <v>34</v>
      </c>
      <c r="F20" s="58" t="s">
        <v>154</v>
      </c>
      <c r="G20" s="58" t="s">
        <v>155</v>
      </c>
      <c r="H20" s="58" t="s">
        <v>42</v>
      </c>
      <c r="I20" s="58" t="s">
        <v>121</v>
      </c>
      <c r="J20" s="1" t="s">
        <v>41</v>
      </c>
      <c r="K20" s="1">
        <v>14</v>
      </c>
      <c r="L20" s="65">
        <f>1-K20/K21</f>
        <v>0.61111111111111116</v>
      </c>
      <c r="M20" s="87"/>
      <c r="N20" s="76"/>
      <c r="O20" s="4"/>
    </row>
    <row r="21" spans="1:15" ht="35.25" customHeight="1" x14ac:dyDescent="0.25">
      <c r="A21" s="4"/>
      <c r="B21" s="71"/>
      <c r="C21" s="74"/>
      <c r="D21" s="58"/>
      <c r="E21" s="58"/>
      <c r="F21" s="58"/>
      <c r="G21" s="58"/>
      <c r="H21" s="58"/>
      <c r="I21" s="58"/>
      <c r="J21" s="1" t="s">
        <v>156</v>
      </c>
      <c r="K21" s="1">
        <v>36</v>
      </c>
      <c r="L21" s="66"/>
      <c r="M21" s="87"/>
      <c r="N21" s="76"/>
      <c r="O21" s="4"/>
    </row>
    <row r="22" spans="1:15" ht="39" customHeight="1" x14ac:dyDescent="0.25">
      <c r="A22" s="4"/>
      <c r="B22" s="71"/>
      <c r="C22" s="74"/>
      <c r="D22" s="58"/>
      <c r="E22" s="58" t="s">
        <v>35</v>
      </c>
      <c r="F22" s="58" t="s">
        <v>157</v>
      </c>
      <c r="G22" s="58" t="s">
        <v>158</v>
      </c>
      <c r="H22" s="58" t="s">
        <v>159</v>
      </c>
      <c r="I22" s="58" t="s">
        <v>119</v>
      </c>
      <c r="J22" s="1" t="s">
        <v>160</v>
      </c>
      <c r="K22" s="1">
        <v>3</v>
      </c>
      <c r="L22" s="67">
        <f>1-K22/K23</f>
        <v>0.93333333333333335</v>
      </c>
      <c r="M22" s="87"/>
      <c r="N22" s="76"/>
      <c r="O22" s="4"/>
    </row>
    <row r="23" spans="1:15" ht="27" customHeight="1" x14ac:dyDescent="0.25">
      <c r="A23" s="4"/>
      <c r="B23" s="71"/>
      <c r="C23" s="74"/>
      <c r="D23" s="58"/>
      <c r="E23" s="58"/>
      <c r="F23" s="58"/>
      <c r="G23" s="58"/>
      <c r="H23" s="58"/>
      <c r="I23" s="58"/>
      <c r="J23" s="1" t="s">
        <v>43</v>
      </c>
      <c r="K23" s="1">
        <v>45</v>
      </c>
      <c r="L23" s="68"/>
      <c r="M23" s="88"/>
      <c r="N23" s="76"/>
      <c r="O23" s="4"/>
    </row>
    <row r="24" spans="1:15" x14ac:dyDescent="0.25">
      <c r="A24" s="4"/>
      <c r="B24" s="71"/>
      <c r="C24" s="11"/>
      <c r="D24" s="10"/>
      <c r="E24" s="10"/>
      <c r="F24" s="10"/>
      <c r="G24" s="10"/>
      <c r="H24" s="10"/>
      <c r="I24" s="10"/>
      <c r="J24" s="10"/>
      <c r="K24" s="10"/>
      <c r="L24" s="10"/>
      <c r="M24" s="10"/>
      <c r="N24" s="76"/>
      <c r="O24" s="4"/>
    </row>
    <row r="25" spans="1:15" x14ac:dyDescent="0.25">
      <c r="A25" s="4"/>
      <c r="B25" s="71"/>
      <c r="C25" s="7"/>
      <c r="D25" s="7"/>
      <c r="E25" s="7"/>
      <c r="F25" s="7"/>
      <c r="G25" s="7"/>
      <c r="H25" s="7"/>
      <c r="I25" s="7"/>
      <c r="J25" s="7"/>
      <c r="K25" s="7"/>
      <c r="L25" s="7"/>
      <c r="M25" s="7"/>
      <c r="N25" s="76"/>
      <c r="O25" s="4"/>
    </row>
    <row r="26" spans="1:15" ht="45" customHeight="1" x14ac:dyDescent="0.25">
      <c r="A26" s="4"/>
      <c r="B26" s="71"/>
      <c r="C26" s="24" t="s">
        <v>0</v>
      </c>
      <c r="D26" s="2" t="s">
        <v>1</v>
      </c>
      <c r="E26" s="2" t="s">
        <v>2</v>
      </c>
      <c r="F26" s="2" t="s">
        <v>3</v>
      </c>
      <c r="G26" s="2" t="s">
        <v>4</v>
      </c>
      <c r="H26" s="2" t="s">
        <v>5</v>
      </c>
      <c r="I26" s="2" t="s">
        <v>6</v>
      </c>
      <c r="J26" s="2" t="s">
        <v>7</v>
      </c>
      <c r="K26" s="2" t="s">
        <v>8</v>
      </c>
      <c r="L26" s="2" t="s">
        <v>9</v>
      </c>
      <c r="M26" s="21" t="s">
        <v>10</v>
      </c>
      <c r="N26" s="76"/>
      <c r="O26" s="4"/>
    </row>
    <row r="27" spans="1:15" ht="59.25" customHeight="1" x14ac:dyDescent="0.25">
      <c r="A27" s="4"/>
      <c r="B27" s="71"/>
      <c r="C27" s="72" t="s">
        <v>44</v>
      </c>
      <c r="D27" s="69" t="s">
        <v>45</v>
      </c>
      <c r="E27" s="69" t="s">
        <v>161</v>
      </c>
      <c r="F27" s="69" t="s">
        <v>162</v>
      </c>
      <c r="G27" s="69" t="s">
        <v>163</v>
      </c>
      <c r="H27" s="69" t="s">
        <v>164</v>
      </c>
      <c r="I27" s="63" t="s">
        <v>27</v>
      </c>
      <c r="J27" s="13" t="s">
        <v>165</v>
      </c>
      <c r="K27" s="8">
        <v>0</v>
      </c>
      <c r="L27" s="69">
        <f>K27/K28</f>
        <v>0</v>
      </c>
      <c r="M27" s="81">
        <f>AVERAGE(L27:L31)</f>
        <v>0.41666666666666669</v>
      </c>
      <c r="N27" s="76"/>
      <c r="O27" s="4"/>
    </row>
    <row r="28" spans="1:15" ht="42.75" customHeight="1" x14ac:dyDescent="0.25">
      <c r="A28" s="4"/>
      <c r="B28" s="71"/>
      <c r="C28" s="75"/>
      <c r="D28" s="70"/>
      <c r="E28" s="70"/>
      <c r="F28" s="70"/>
      <c r="G28" s="70"/>
      <c r="H28" s="70"/>
      <c r="I28" s="64"/>
      <c r="J28" s="14" t="s">
        <v>49</v>
      </c>
      <c r="K28" s="8">
        <v>5</v>
      </c>
      <c r="L28" s="70"/>
      <c r="M28" s="82"/>
      <c r="N28" s="76"/>
      <c r="O28" s="4"/>
    </row>
    <row r="29" spans="1:15" ht="51.75" customHeight="1" x14ac:dyDescent="0.25">
      <c r="A29" s="4"/>
      <c r="B29" s="71"/>
      <c r="C29" s="75"/>
      <c r="D29" s="69" t="s">
        <v>46</v>
      </c>
      <c r="E29" s="69" t="s">
        <v>166</v>
      </c>
      <c r="F29" s="69" t="s">
        <v>167</v>
      </c>
      <c r="G29" s="69" t="s">
        <v>168</v>
      </c>
      <c r="H29" s="69" t="s">
        <v>117</v>
      </c>
      <c r="I29" s="63" t="s">
        <v>27</v>
      </c>
      <c r="J29" s="8" t="s">
        <v>169</v>
      </c>
      <c r="K29" s="19">
        <v>13</v>
      </c>
      <c r="L29" s="69">
        <f>K29/K30</f>
        <v>0.65</v>
      </c>
      <c r="M29" s="82"/>
      <c r="N29" s="76"/>
      <c r="O29" s="4"/>
    </row>
    <row r="30" spans="1:15" ht="51" customHeight="1" x14ac:dyDescent="0.25">
      <c r="A30" s="4"/>
      <c r="B30" s="71"/>
      <c r="C30" s="75"/>
      <c r="D30" s="70"/>
      <c r="E30" s="70"/>
      <c r="F30" s="70"/>
      <c r="G30" s="70"/>
      <c r="H30" s="70"/>
      <c r="I30" s="64"/>
      <c r="J30" s="19" t="s">
        <v>50</v>
      </c>
      <c r="K30" s="19">
        <v>20</v>
      </c>
      <c r="L30" s="70"/>
      <c r="M30" s="82"/>
      <c r="N30" s="76"/>
      <c r="O30" s="4"/>
    </row>
    <row r="31" spans="1:15" ht="77.25" customHeight="1" x14ac:dyDescent="0.25">
      <c r="A31" s="4"/>
      <c r="B31" s="71"/>
      <c r="C31" s="73"/>
      <c r="D31" s="8" t="s">
        <v>170</v>
      </c>
      <c r="E31" s="19" t="s">
        <v>171</v>
      </c>
      <c r="F31" s="19" t="s">
        <v>47</v>
      </c>
      <c r="G31" s="8" t="s">
        <v>172</v>
      </c>
      <c r="H31" s="8" t="s">
        <v>173</v>
      </c>
      <c r="I31" s="8" t="s">
        <v>48</v>
      </c>
      <c r="J31" s="8" t="s">
        <v>51</v>
      </c>
      <c r="K31" s="20">
        <v>0.6</v>
      </c>
      <c r="L31" s="19">
        <v>0.6</v>
      </c>
      <c r="M31" s="83"/>
      <c r="N31" s="76"/>
      <c r="O31" s="4"/>
    </row>
    <row r="32" spans="1:15" x14ac:dyDescent="0.25">
      <c r="A32" s="4"/>
      <c r="B32" s="71"/>
      <c r="C32" s="4"/>
      <c r="D32" s="4"/>
      <c r="E32" s="4"/>
      <c r="F32" s="4"/>
      <c r="G32" s="4"/>
      <c r="H32" s="4"/>
      <c r="I32" s="4"/>
      <c r="J32" s="4"/>
      <c r="K32" s="4"/>
      <c r="L32" s="4"/>
      <c r="M32" s="4"/>
      <c r="N32" s="76"/>
      <c r="O32" s="4"/>
    </row>
    <row r="33" spans="1:15" ht="45" customHeight="1" x14ac:dyDescent="0.25">
      <c r="A33" s="4"/>
      <c r="B33" s="71"/>
      <c r="C33" s="24" t="s">
        <v>0</v>
      </c>
      <c r="D33" s="2" t="s">
        <v>1</v>
      </c>
      <c r="E33" s="2" t="s">
        <v>2</v>
      </c>
      <c r="F33" s="2" t="s">
        <v>3</v>
      </c>
      <c r="G33" s="2" t="s">
        <v>4</v>
      </c>
      <c r="H33" s="2" t="s">
        <v>5</v>
      </c>
      <c r="I33" s="2" t="s">
        <v>6</v>
      </c>
      <c r="J33" s="2" t="s">
        <v>7</v>
      </c>
      <c r="K33" s="2" t="s">
        <v>8</v>
      </c>
      <c r="L33" s="2" t="s">
        <v>9</v>
      </c>
      <c r="M33" s="21" t="s">
        <v>10</v>
      </c>
      <c r="N33" s="76"/>
      <c r="O33" s="4"/>
    </row>
    <row r="34" spans="1:15" ht="53.25" customHeight="1" x14ac:dyDescent="0.25">
      <c r="A34" s="4"/>
      <c r="B34" s="71"/>
      <c r="C34" s="72" t="s">
        <v>52</v>
      </c>
      <c r="D34" s="69" t="s">
        <v>53</v>
      </c>
      <c r="E34" s="69" t="s">
        <v>54</v>
      </c>
      <c r="F34" s="69" t="s">
        <v>174</v>
      </c>
      <c r="G34" s="69" t="s">
        <v>175</v>
      </c>
      <c r="H34" s="69" t="s">
        <v>118</v>
      </c>
      <c r="I34" s="69" t="s">
        <v>55</v>
      </c>
      <c r="J34" s="8" t="s">
        <v>176</v>
      </c>
      <c r="K34" s="8">
        <v>2</v>
      </c>
      <c r="L34" s="69">
        <f>1-K34/K35</f>
        <v>0.8</v>
      </c>
      <c r="M34" s="84">
        <f>L34</f>
        <v>0.8</v>
      </c>
      <c r="N34" s="76"/>
      <c r="O34" s="4"/>
    </row>
    <row r="35" spans="1:15" ht="45.75" customHeight="1" x14ac:dyDescent="0.25">
      <c r="A35" s="4"/>
      <c r="B35" s="71"/>
      <c r="C35" s="73"/>
      <c r="D35" s="70"/>
      <c r="E35" s="70"/>
      <c r="F35" s="70"/>
      <c r="G35" s="70"/>
      <c r="H35" s="70"/>
      <c r="I35" s="70"/>
      <c r="J35" s="8" t="s">
        <v>177</v>
      </c>
      <c r="K35" s="8">
        <v>10</v>
      </c>
      <c r="L35" s="70"/>
      <c r="M35" s="85"/>
      <c r="N35" s="76"/>
      <c r="O35" s="4"/>
    </row>
    <row r="36" spans="1:15" x14ac:dyDescent="0.25">
      <c r="A36" s="4"/>
      <c r="B36" s="4"/>
      <c r="C36" s="4"/>
      <c r="D36" s="4"/>
      <c r="E36" s="4"/>
      <c r="F36" s="4"/>
      <c r="G36" s="4"/>
      <c r="H36" s="4"/>
      <c r="I36" s="4"/>
      <c r="J36" s="4"/>
      <c r="K36" s="4"/>
      <c r="L36" s="4"/>
      <c r="M36" s="4"/>
      <c r="N36" s="4"/>
      <c r="O36" s="4"/>
    </row>
    <row r="37" spans="1:15" x14ac:dyDescent="0.25">
      <c r="A37" s="4"/>
      <c r="B37" s="4"/>
      <c r="C37" s="4"/>
      <c r="D37" s="4"/>
      <c r="E37" s="4"/>
      <c r="F37" s="4"/>
      <c r="G37" s="4"/>
      <c r="H37" s="4"/>
      <c r="I37" s="4"/>
      <c r="J37" s="4"/>
      <c r="K37" s="4"/>
      <c r="L37" s="4"/>
      <c r="M37" s="4"/>
      <c r="N37" s="4"/>
      <c r="O37" s="4"/>
    </row>
    <row r="38" spans="1:15" ht="28.5" x14ac:dyDescent="0.45">
      <c r="A38" s="4"/>
      <c r="B38" s="4"/>
      <c r="C38" s="23" t="s">
        <v>123</v>
      </c>
      <c r="D38" s="4"/>
      <c r="E38" s="4"/>
      <c r="G38" s="4"/>
      <c r="H38" s="4"/>
      <c r="I38" s="4"/>
      <c r="J38" s="4"/>
      <c r="K38" s="4"/>
      <c r="L38" s="4"/>
      <c r="M38" s="4"/>
      <c r="N38" s="4"/>
      <c r="O38" s="4"/>
    </row>
    <row r="39" spans="1:15" x14ac:dyDescent="0.25">
      <c r="A39" s="4"/>
      <c r="B39" s="4"/>
      <c r="C39" s="4"/>
      <c r="D39" s="4"/>
      <c r="E39" s="4"/>
      <c r="F39" s="4"/>
      <c r="G39" s="4"/>
      <c r="H39" s="4"/>
      <c r="I39" s="4"/>
      <c r="J39" s="4"/>
      <c r="K39" s="4"/>
      <c r="L39" s="4"/>
      <c r="M39" s="4"/>
      <c r="N39" s="4"/>
      <c r="O39" s="4"/>
    </row>
    <row r="40" spans="1:15" x14ac:dyDescent="0.25">
      <c r="A40" s="4"/>
      <c r="B40" s="4"/>
      <c r="C40" s="25" t="s">
        <v>178</v>
      </c>
      <c r="D40" s="25" t="s">
        <v>127</v>
      </c>
      <c r="E40" s="25" t="s">
        <v>179</v>
      </c>
      <c r="F40" s="25" t="s">
        <v>128</v>
      </c>
      <c r="G40" s="25" t="s">
        <v>180</v>
      </c>
      <c r="H40" s="25" t="s">
        <v>129</v>
      </c>
      <c r="I40" s="4"/>
      <c r="J40" s="4"/>
      <c r="K40" s="4"/>
      <c r="L40" s="4"/>
      <c r="M40" s="4"/>
      <c r="N40" s="4"/>
      <c r="O40" s="4"/>
    </row>
    <row r="41" spans="1:15" x14ac:dyDescent="0.25">
      <c r="A41" s="4"/>
      <c r="B41" s="4"/>
      <c r="C41" s="25" t="s">
        <v>56</v>
      </c>
      <c r="D41" s="19" t="s">
        <v>130</v>
      </c>
      <c r="E41" s="26">
        <v>60</v>
      </c>
      <c r="F41" s="19">
        <f>(L6+L8+L10)/3</f>
        <v>0.79666666666666675</v>
      </c>
      <c r="G41" s="26">
        <f>((E41)/100)+F41</f>
        <v>1.3966666666666667</v>
      </c>
      <c r="H41" s="78">
        <f>AVERAGE(G41:G46)</f>
        <v>0.74370370370370376</v>
      </c>
      <c r="I41" s="4"/>
      <c r="J41" s="4"/>
      <c r="K41" s="4"/>
      <c r="L41" s="4"/>
      <c r="M41" s="4"/>
      <c r="N41" s="4"/>
      <c r="O41" s="4"/>
    </row>
    <row r="42" spans="1:15" x14ac:dyDescent="0.25">
      <c r="A42" s="4"/>
      <c r="B42" s="4"/>
      <c r="C42" s="25" t="s">
        <v>124</v>
      </c>
      <c r="D42" s="19" t="s">
        <v>130</v>
      </c>
      <c r="E42" s="26">
        <v>20</v>
      </c>
      <c r="F42" s="19">
        <f>(L14+L16+L18+L20+L22)/5</f>
        <v>0.69888888888888889</v>
      </c>
      <c r="G42" s="26">
        <f t="shared" ref="G42:G46" si="0">((E42)/100)+F42</f>
        <v>0.89888888888888885</v>
      </c>
      <c r="H42" s="79"/>
      <c r="I42" s="4"/>
      <c r="J42" s="4"/>
      <c r="K42" s="4"/>
      <c r="L42" s="4"/>
      <c r="M42" s="4"/>
      <c r="N42" s="4"/>
      <c r="O42" s="4"/>
    </row>
    <row r="43" spans="1:15" x14ac:dyDescent="0.25">
      <c r="A43" s="4"/>
      <c r="B43" s="4"/>
      <c r="C43" s="25" t="s">
        <v>83</v>
      </c>
      <c r="D43" s="19" t="s">
        <v>130</v>
      </c>
      <c r="E43" s="26">
        <v>80</v>
      </c>
      <c r="F43" s="19">
        <f>AVERAGE(L27:L31)</f>
        <v>0.41666666666666669</v>
      </c>
      <c r="G43" s="26">
        <f t="shared" si="0"/>
        <v>1.2166666666666668</v>
      </c>
      <c r="H43" s="79"/>
      <c r="I43" s="4"/>
      <c r="J43" s="4"/>
      <c r="K43" s="4"/>
      <c r="L43" s="4"/>
      <c r="M43" s="4"/>
      <c r="N43" s="4"/>
      <c r="O43" s="4"/>
    </row>
    <row r="44" spans="1:15" x14ac:dyDescent="0.25">
      <c r="A44" s="4"/>
      <c r="B44" s="4"/>
      <c r="C44" s="25" t="s">
        <v>125</v>
      </c>
      <c r="D44" s="19" t="s">
        <v>130</v>
      </c>
      <c r="E44" s="26">
        <v>0</v>
      </c>
      <c r="F44" s="19">
        <v>0</v>
      </c>
      <c r="G44" s="26">
        <f t="shared" si="0"/>
        <v>0</v>
      </c>
      <c r="H44" s="79"/>
      <c r="I44" s="4"/>
      <c r="J44" s="4"/>
      <c r="K44" s="4"/>
      <c r="L44" s="4"/>
      <c r="M44" s="4"/>
      <c r="N44" s="4"/>
      <c r="O44" s="4"/>
    </row>
    <row r="45" spans="1:15" x14ac:dyDescent="0.25">
      <c r="A45" s="4"/>
      <c r="B45" s="4"/>
      <c r="C45" s="25" t="s">
        <v>52</v>
      </c>
      <c r="D45" s="19" t="s">
        <v>131</v>
      </c>
      <c r="E45" s="26">
        <v>15</v>
      </c>
      <c r="F45" s="19">
        <f>L34</f>
        <v>0.8</v>
      </c>
      <c r="G45" s="26">
        <f t="shared" si="0"/>
        <v>0.95000000000000007</v>
      </c>
      <c r="H45" s="79"/>
      <c r="I45" s="4"/>
      <c r="J45" s="4"/>
      <c r="K45" s="4"/>
      <c r="L45" s="4"/>
      <c r="M45" s="4"/>
      <c r="N45" s="4"/>
      <c r="O45" s="4"/>
    </row>
    <row r="46" spans="1:15" x14ac:dyDescent="0.25">
      <c r="A46" s="4"/>
      <c r="B46" s="4"/>
      <c r="C46" s="25" t="s">
        <v>126</v>
      </c>
      <c r="D46" s="19" t="s">
        <v>132</v>
      </c>
      <c r="E46" s="26">
        <v>0</v>
      </c>
      <c r="F46" s="19">
        <v>0</v>
      </c>
      <c r="G46" s="26">
        <f t="shared" si="0"/>
        <v>0</v>
      </c>
      <c r="H46" s="80"/>
      <c r="I46" s="4"/>
      <c r="J46" s="4"/>
      <c r="K46" s="4"/>
      <c r="L46" s="4"/>
      <c r="M46" s="4"/>
      <c r="N46" s="4"/>
      <c r="O46" s="4"/>
    </row>
    <row r="47" spans="1:15" x14ac:dyDescent="0.25">
      <c r="A47" s="4"/>
      <c r="B47" s="4"/>
      <c r="C47" s="4"/>
      <c r="D47" s="4"/>
      <c r="E47" s="4"/>
      <c r="F47" s="4"/>
      <c r="G47" s="4"/>
      <c r="H47" s="4"/>
      <c r="I47" s="4"/>
      <c r="J47" s="4"/>
      <c r="K47" s="4"/>
      <c r="L47" s="4"/>
      <c r="M47" s="4"/>
      <c r="N47" s="4"/>
      <c r="O47" s="4"/>
    </row>
    <row r="48" spans="1:15" x14ac:dyDescent="0.25">
      <c r="A48" s="4"/>
      <c r="B48" s="4"/>
      <c r="C48" s="4"/>
      <c r="D48" s="4"/>
      <c r="E48" s="4"/>
      <c r="F48" s="4"/>
      <c r="G48" s="4"/>
      <c r="H48" s="4"/>
      <c r="I48" s="4"/>
      <c r="J48" s="4"/>
      <c r="K48" s="4"/>
      <c r="L48" s="4"/>
      <c r="M48" s="4"/>
      <c r="N48" s="4"/>
      <c r="O48" s="4"/>
    </row>
    <row r="49" spans="1:15" x14ac:dyDescent="0.25">
      <c r="A49" s="4"/>
      <c r="B49" s="4"/>
      <c r="C49" s="4"/>
      <c r="D49" s="4"/>
      <c r="E49" s="4"/>
      <c r="F49" s="4"/>
      <c r="G49" s="4"/>
      <c r="H49" s="4"/>
      <c r="I49" s="4"/>
      <c r="J49" s="4"/>
      <c r="K49" s="4"/>
      <c r="L49" s="4"/>
      <c r="M49" s="4"/>
      <c r="N49" s="4"/>
      <c r="O49" s="4"/>
    </row>
    <row r="50" spans="1:15" x14ac:dyDescent="0.25">
      <c r="A50" s="4"/>
      <c r="B50" s="4"/>
      <c r="C50" s="4"/>
      <c r="D50" s="4"/>
      <c r="E50" s="4"/>
      <c r="F50" s="4"/>
      <c r="G50" s="4"/>
      <c r="H50" s="4"/>
      <c r="I50" s="4"/>
      <c r="J50" s="4"/>
      <c r="K50" s="4"/>
      <c r="L50" s="4"/>
      <c r="M50" s="4"/>
      <c r="N50" s="4"/>
      <c r="O50" s="4"/>
    </row>
    <row r="51" spans="1:15" x14ac:dyDescent="0.25">
      <c r="A51" s="4"/>
      <c r="B51" s="4"/>
      <c r="C51" s="4"/>
      <c r="D51" s="4"/>
      <c r="E51" s="4"/>
      <c r="F51" s="4"/>
      <c r="G51" s="4"/>
      <c r="H51" s="4"/>
      <c r="I51" s="4"/>
      <c r="J51" s="4"/>
      <c r="K51" s="4"/>
      <c r="L51" s="4"/>
      <c r="M51" s="4"/>
      <c r="N51" s="4"/>
      <c r="O51" s="4"/>
    </row>
  </sheetData>
  <mergeCells count="89">
    <mergeCell ref="N6:N35"/>
    <mergeCell ref="C2:N2"/>
    <mergeCell ref="C3:N3"/>
    <mergeCell ref="H41:H46"/>
    <mergeCell ref="L27:L28"/>
    <mergeCell ref="L29:L30"/>
    <mergeCell ref="M27:M31"/>
    <mergeCell ref="L34:L35"/>
    <mergeCell ref="M34:M35"/>
    <mergeCell ref="H34:H35"/>
    <mergeCell ref="I34:I35"/>
    <mergeCell ref="G34:G35"/>
    <mergeCell ref="H14:H15"/>
    <mergeCell ref="I14:I15"/>
    <mergeCell ref="G14:G15"/>
    <mergeCell ref="M14:M23"/>
    <mergeCell ref="B5:B35"/>
    <mergeCell ref="C34:C35"/>
    <mergeCell ref="D34:D35"/>
    <mergeCell ref="E34:E35"/>
    <mergeCell ref="F34:F35"/>
    <mergeCell ref="C14:C23"/>
    <mergeCell ref="F16:F17"/>
    <mergeCell ref="F18:F19"/>
    <mergeCell ref="F20:F21"/>
    <mergeCell ref="F22:F23"/>
    <mergeCell ref="C27:C31"/>
    <mergeCell ref="D27:D28"/>
    <mergeCell ref="D29:D30"/>
    <mergeCell ref="E27:E28"/>
    <mergeCell ref="E29:E30"/>
    <mergeCell ref="F27:F28"/>
    <mergeCell ref="G27:G28"/>
    <mergeCell ref="F29:F30"/>
    <mergeCell ref="G29:G30"/>
    <mergeCell ref="H27:H28"/>
    <mergeCell ref="H29:H30"/>
    <mergeCell ref="I27:I28"/>
    <mergeCell ref="I29:I30"/>
    <mergeCell ref="L14:L15"/>
    <mergeCell ref="L16:L17"/>
    <mergeCell ref="L18:L19"/>
    <mergeCell ref="L20:L21"/>
    <mergeCell ref="L22:L23"/>
    <mergeCell ref="H20:H21"/>
    <mergeCell ref="I20:I21"/>
    <mergeCell ref="H22:H23"/>
    <mergeCell ref="I22:I23"/>
    <mergeCell ref="H16:H17"/>
    <mergeCell ref="I16:I17"/>
    <mergeCell ref="H18:H19"/>
    <mergeCell ref="I18:I19"/>
    <mergeCell ref="G22:G23"/>
    <mergeCell ref="A5:A11"/>
    <mergeCell ref="D6:D7"/>
    <mergeCell ref="E8:E9"/>
    <mergeCell ref="D8:D9"/>
    <mergeCell ref="D20:D23"/>
    <mergeCell ref="E20:E21"/>
    <mergeCell ref="E22:E23"/>
    <mergeCell ref="C6:C11"/>
    <mergeCell ref="F6:F7"/>
    <mergeCell ref="E6:E7"/>
    <mergeCell ref="G16:G17"/>
    <mergeCell ref="G18:G19"/>
    <mergeCell ref="G20:G21"/>
    <mergeCell ref="G10:G11"/>
    <mergeCell ref="G6:G7"/>
    <mergeCell ref="D14:D15"/>
    <mergeCell ref="D16:D19"/>
    <mergeCell ref="E14:E15"/>
    <mergeCell ref="F14:F15"/>
    <mergeCell ref="E16:E17"/>
    <mergeCell ref="E18:E19"/>
    <mergeCell ref="D10:D11"/>
    <mergeCell ref="E10:E11"/>
    <mergeCell ref="F10:F11"/>
    <mergeCell ref="M6:M11"/>
    <mergeCell ref="I8:I9"/>
    <mergeCell ref="H8:H9"/>
    <mergeCell ref="G8:G9"/>
    <mergeCell ref="F8:F9"/>
    <mergeCell ref="H10:H11"/>
    <mergeCell ref="I10:I11"/>
    <mergeCell ref="L10:L11"/>
    <mergeCell ref="L6:L7"/>
    <mergeCell ref="I6:I7"/>
    <mergeCell ref="H6:H7"/>
    <mergeCell ref="L8:L9"/>
  </mergeCells>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48"/>
  <sheetViews>
    <sheetView topLeftCell="A13" zoomScale="70" zoomScaleNormal="70" workbookViewId="0">
      <selection activeCell="G6" sqref="G6:G7"/>
    </sheetView>
  </sheetViews>
  <sheetFormatPr baseColWidth="10" defaultRowHeight="15" x14ac:dyDescent="0.25"/>
  <cols>
    <col min="2" max="2" width="4.28515625" customWidth="1"/>
    <col min="3" max="3" width="19.140625" customWidth="1"/>
    <col min="4" max="4" width="23.140625" customWidth="1"/>
    <col min="5" max="5" width="20.7109375" customWidth="1"/>
    <col min="6" max="6" width="38.5703125" customWidth="1"/>
    <col min="7" max="7" width="38" customWidth="1"/>
    <col min="8" max="8" width="46.5703125" customWidth="1"/>
    <col min="9" max="9" width="19.85546875" customWidth="1"/>
    <col min="10" max="10" width="33.140625" customWidth="1"/>
    <col min="12" max="12" width="13.28515625" customWidth="1"/>
    <col min="13" max="13" width="14.28515625" customWidth="1"/>
  </cols>
  <sheetData>
    <row r="2" spans="2:14" ht="46.5" customHeight="1" x14ac:dyDescent="0.35">
      <c r="C2" s="77" t="s">
        <v>240</v>
      </c>
      <c r="D2" s="77"/>
      <c r="E2" s="77"/>
      <c r="F2" s="77"/>
      <c r="G2" s="77"/>
      <c r="H2" s="77"/>
      <c r="I2" s="77"/>
      <c r="J2" s="77"/>
      <c r="K2" s="77"/>
      <c r="L2" s="77"/>
      <c r="M2" s="77"/>
      <c r="N2" s="77"/>
    </row>
    <row r="3" spans="2:14" ht="54" customHeight="1" x14ac:dyDescent="0.35">
      <c r="C3" s="77" t="s">
        <v>182</v>
      </c>
      <c r="D3" s="77"/>
      <c r="E3" s="77"/>
      <c r="F3" s="77"/>
      <c r="G3" s="77"/>
      <c r="H3" s="77"/>
      <c r="I3" s="77"/>
      <c r="J3" s="77"/>
      <c r="K3" s="77"/>
      <c r="L3" s="77"/>
      <c r="M3" s="77"/>
      <c r="N3" s="77"/>
    </row>
    <row r="5" spans="2:14" ht="45" x14ac:dyDescent="0.25">
      <c r="B5" s="98" t="s">
        <v>189</v>
      </c>
      <c r="C5" s="24" t="s">
        <v>0</v>
      </c>
      <c r="D5" s="2" t="s">
        <v>1</v>
      </c>
      <c r="E5" s="2" t="s">
        <v>2</v>
      </c>
      <c r="F5" s="2" t="s">
        <v>3</v>
      </c>
      <c r="G5" s="2" t="s">
        <v>4</v>
      </c>
      <c r="H5" s="2" t="s">
        <v>5</v>
      </c>
      <c r="I5" s="2" t="s">
        <v>6</v>
      </c>
      <c r="J5" s="2" t="s">
        <v>7</v>
      </c>
      <c r="K5" s="2" t="s">
        <v>8</v>
      </c>
      <c r="L5" s="2" t="s">
        <v>9</v>
      </c>
      <c r="M5" s="2" t="s">
        <v>10</v>
      </c>
      <c r="N5" s="2" t="s">
        <v>21</v>
      </c>
    </row>
    <row r="6" spans="2:14" ht="46.5" customHeight="1" x14ac:dyDescent="0.25">
      <c r="B6" s="98"/>
      <c r="C6" s="60" t="s">
        <v>56</v>
      </c>
      <c r="D6" s="89" t="s">
        <v>190</v>
      </c>
      <c r="E6" s="50" t="s">
        <v>191</v>
      </c>
      <c r="F6" s="50" t="s">
        <v>181</v>
      </c>
      <c r="G6" s="50" t="s">
        <v>183</v>
      </c>
      <c r="H6" s="50" t="s">
        <v>192</v>
      </c>
      <c r="I6" s="50" t="s">
        <v>60</v>
      </c>
      <c r="J6" s="15" t="s">
        <v>193</v>
      </c>
      <c r="K6" s="16">
        <v>1</v>
      </c>
      <c r="L6" s="89">
        <f>1-K6/K7</f>
        <v>0.99</v>
      </c>
      <c r="M6" s="89">
        <f>AVERAGE(L6:L12)</f>
        <v>0.84750000000000003</v>
      </c>
      <c r="N6" s="99">
        <f>AVERAGE(M6,M16,M28,M35)</f>
        <v>0.79381944444444441</v>
      </c>
    </row>
    <row r="7" spans="2:14" ht="34.5" customHeight="1" x14ac:dyDescent="0.25">
      <c r="B7" s="98"/>
      <c r="C7" s="61"/>
      <c r="D7" s="91"/>
      <c r="E7" s="51"/>
      <c r="F7" s="51"/>
      <c r="G7" s="51"/>
      <c r="H7" s="51"/>
      <c r="I7" s="51"/>
      <c r="J7" s="15" t="s">
        <v>62</v>
      </c>
      <c r="K7" s="16">
        <v>100</v>
      </c>
      <c r="L7" s="91"/>
      <c r="M7" s="90"/>
      <c r="N7" s="100"/>
    </row>
    <row r="8" spans="2:14" ht="62.25" customHeight="1" x14ac:dyDescent="0.25">
      <c r="B8" s="98"/>
      <c r="C8" s="61"/>
      <c r="D8" s="89" t="s">
        <v>57</v>
      </c>
      <c r="E8" s="89" t="s">
        <v>194</v>
      </c>
      <c r="F8" s="50" t="s">
        <v>195</v>
      </c>
      <c r="G8" s="50" t="s">
        <v>136</v>
      </c>
      <c r="H8" s="50" t="s">
        <v>184</v>
      </c>
      <c r="I8" s="50" t="s">
        <v>61</v>
      </c>
      <c r="J8" s="15" t="s">
        <v>196</v>
      </c>
      <c r="K8" s="16">
        <v>2</v>
      </c>
      <c r="L8" s="89">
        <f>K8/K9</f>
        <v>0.4</v>
      </c>
      <c r="M8" s="90"/>
      <c r="N8" s="100"/>
    </row>
    <row r="9" spans="2:14" ht="27" customHeight="1" x14ac:dyDescent="0.25">
      <c r="B9" s="98"/>
      <c r="C9" s="61"/>
      <c r="D9" s="91"/>
      <c r="E9" s="91"/>
      <c r="F9" s="51"/>
      <c r="G9" s="51"/>
      <c r="H9" s="51"/>
      <c r="I9" s="51"/>
      <c r="J9" s="16" t="s">
        <v>63</v>
      </c>
      <c r="K9" s="16">
        <v>5</v>
      </c>
      <c r="L9" s="91"/>
      <c r="M9" s="90"/>
      <c r="N9" s="100"/>
    </row>
    <row r="10" spans="2:14" ht="48" customHeight="1" x14ac:dyDescent="0.25">
      <c r="B10" s="98"/>
      <c r="C10" s="61"/>
      <c r="D10" s="89" t="s">
        <v>58</v>
      </c>
      <c r="E10" s="50" t="s">
        <v>197</v>
      </c>
      <c r="F10" s="50" t="s">
        <v>198</v>
      </c>
      <c r="G10" s="50" t="s">
        <v>199</v>
      </c>
      <c r="H10" s="50" t="s">
        <v>200</v>
      </c>
      <c r="I10" s="50" t="s">
        <v>39</v>
      </c>
      <c r="J10" s="15" t="s">
        <v>201</v>
      </c>
      <c r="K10" s="16">
        <v>5</v>
      </c>
      <c r="L10" s="89">
        <f>K10/K11</f>
        <v>1</v>
      </c>
      <c r="M10" s="90"/>
      <c r="N10" s="100"/>
    </row>
    <row r="11" spans="2:14" ht="67.5" customHeight="1" x14ac:dyDescent="0.25">
      <c r="B11" s="98"/>
      <c r="C11" s="61"/>
      <c r="D11" s="91"/>
      <c r="E11" s="51"/>
      <c r="F11" s="51"/>
      <c r="G11" s="51"/>
      <c r="H11" s="51"/>
      <c r="I11" s="51"/>
      <c r="J11" s="15" t="s">
        <v>64</v>
      </c>
      <c r="K11" s="16">
        <v>5</v>
      </c>
      <c r="L11" s="91"/>
      <c r="M11" s="90"/>
      <c r="N11" s="100"/>
    </row>
    <row r="12" spans="2:14" ht="32.25" customHeight="1" x14ac:dyDescent="0.25">
      <c r="B12" s="98"/>
      <c r="C12" s="61"/>
      <c r="D12" s="50" t="s">
        <v>202</v>
      </c>
      <c r="E12" s="50" t="s">
        <v>59</v>
      </c>
      <c r="F12" s="50" t="s">
        <v>203</v>
      </c>
      <c r="G12" s="50" t="s">
        <v>139</v>
      </c>
      <c r="H12" s="50" t="s">
        <v>140</v>
      </c>
      <c r="I12" s="50" t="s">
        <v>39</v>
      </c>
      <c r="J12" s="15" t="s">
        <v>204</v>
      </c>
      <c r="K12" s="16">
        <v>5</v>
      </c>
      <c r="L12" s="50">
        <f>K12/K13</f>
        <v>1</v>
      </c>
      <c r="M12" s="90"/>
      <c r="N12" s="100"/>
    </row>
    <row r="13" spans="2:14" ht="48.75" customHeight="1" x14ac:dyDescent="0.25">
      <c r="B13" s="98"/>
      <c r="C13" s="62"/>
      <c r="D13" s="51"/>
      <c r="E13" s="51"/>
      <c r="F13" s="51"/>
      <c r="G13" s="51"/>
      <c r="H13" s="51"/>
      <c r="I13" s="51"/>
      <c r="J13" s="15" t="s">
        <v>205</v>
      </c>
      <c r="K13" s="16">
        <v>5</v>
      </c>
      <c r="L13" s="51"/>
      <c r="M13" s="91"/>
      <c r="N13" s="100"/>
    </row>
    <row r="14" spans="2:14" x14ac:dyDescent="0.25">
      <c r="B14" s="98"/>
      <c r="N14" s="100"/>
    </row>
    <row r="15" spans="2:14" ht="45" customHeight="1" x14ac:dyDescent="0.25">
      <c r="B15" s="98"/>
      <c r="C15" s="24" t="s">
        <v>0</v>
      </c>
      <c r="D15" s="2" t="s">
        <v>1</v>
      </c>
      <c r="E15" s="2" t="s">
        <v>2</v>
      </c>
      <c r="F15" s="2" t="s">
        <v>3</v>
      </c>
      <c r="G15" s="2" t="s">
        <v>4</v>
      </c>
      <c r="H15" s="2" t="s">
        <v>5</v>
      </c>
      <c r="I15" s="2" t="s">
        <v>6</v>
      </c>
      <c r="J15" s="2" t="s">
        <v>7</v>
      </c>
      <c r="K15" s="2" t="s">
        <v>8</v>
      </c>
      <c r="L15" s="2" t="s">
        <v>9</v>
      </c>
      <c r="M15" s="21" t="s">
        <v>10</v>
      </c>
      <c r="N15" s="100"/>
    </row>
    <row r="16" spans="2:14" ht="48" customHeight="1" x14ac:dyDescent="0.25">
      <c r="B16" s="98"/>
      <c r="C16" s="60" t="s">
        <v>124</v>
      </c>
      <c r="D16" s="89" t="s">
        <v>65</v>
      </c>
      <c r="E16" s="89" t="s">
        <v>67</v>
      </c>
      <c r="F16" s="50" t="s">
        <v>72</v>
      </c>
      <c r="G16" s="58" t="s">
        <v>144</v>
      </c>
      <c r="H16" s="58" t="s">
        <v>185</v>
      </c>
      <c r="I16" s="50" t="s">
        <v>39</v>
      </c>
      <c r="J16" s="1" t="s">
        <v>77</v>
      </c>
      <c r="K16" s="18">
        <v>35</v>
      </c>
      <c r="L16" s="89">
        <f>K16/K17</f>
        <v>0.77777777777777779</v>
      </c>
      <c r="M16" s="89">
        <f>L16:L25</f>
        <v>0.77777777777777779</v>
      </c>
      <c r="N16" s="100"/>
    </row>
    <row r="17" spans="2:14" ht="83.25" customHeight="1" x14ac:dyDescent="0.25">
      <c r="B17" s="98"/>
      <c r="C17" s="61"/>
      <c r="D17" s="91"/>
      <c r="E17" s="91"/>
      <c r="F17" s="51"/>
      <c r="G17" s="58"/>
      <c r="H17" s="58"/>
      <c r="I17" s="51"/>
      <c r="J17" s="1" t="s">
        <v>78</v>
      </c>
      <c r="K17" s="18">
        <v>45</v>
      </c>
      <c r="L17" s="91"/>
      <c r="M17" s="90"/>
      <c r="N17" s="100"/>
    </row>
    <row r="18" spans="2:14" ht="85.5" customHeight="1" x14ac:dyDescent="0.25">
      <c r="B18" s="98"/>
      <c r="C18" s="61"/>
      <c r="D18" s="89" t="s">
        <v>66</v>
      </c>
      <c r="E18" s="89" t="s">
        <v>68</v>
      </c>
      <c r="F18" s="50" t="s">
        <v>73</v>
      </c>
      <c r="G18" s="58" t="s">
        <v>186</v>
      </c>
      <c r="H18" s="58" t="s">
        <v>206</v>
      </c>
      <c r="I18" s="50" t="s">
        <v>55</v>
      </c>
      <c r="J18" s="1" t="s">
        <v>207</v>
      </c>
      <c r="K18" s="12">
        <v>2</v>
      </c>
      <c r="L18" s="89">
        <f>1-K18/K19</f>
        <v>0.8666666666666667</v>
      </c>
      <c r="M18" s="90"/>
      <c r="N18" s="100"/>
    </row>
    <row r="19" spans="2:14" ht="67.5" customHeight="1" x14ac:dyDescent="0.25">
      <c r="B19" s="98"/>
      <c r="C19" s="61"/>
      <c r="D19" s="90"/>
      <c r="E19" s="91"/>
      <c r="F19" s="51"/>
      <c r="G19" s="58"/>
      <c r="H19" s="58"/>
      <c r="I19" s="51"/>
      <c r="J19" s="1" t="s">
        <v>208</v>
      </c>
      <c r="K19" s="12">
        <v>15</v>
      </c>
      <c r="L19" s="91"/>
      <c r="M19" s="90"/>
      <c r="N19" s="100"/>
    </row>
    <row r="20" spans="2:14" ht="71.25" customHeight="1" x14ac:dyDescent="0.25">
      <c r="B20" s="98"/>
      <c r="C20" s="61"/>
      <c r="D20" s="90"/>
      <c r="E20" s="89" t="s">
        <v>69</v>
      </c>
      <c r="F20" s="50" t="s">
        <v>209</v>
      </c>
      <c r="G20" s="50" t="s">
        <v>187</v>
      </c>
      <c r="H20" s="58" t="s">
        <v>151</v>
      </c>
      <c r="I20" s="50" t="s">
        <v>55</v>
      </c>
      <c r="J20" s="1" t="s">
        <v>210</v>
      </c>
      <c r="K20" s="12">
        <v>0</v>
      </c>
      <c r="L20" s="89">
        <f>1-K20/K21</f>
        <v>1</v>
      </c>
      <c r="M20" s="90"/>
      <c r="N20" s="100"/>
    </row>
    <row r="21" spans="2:14" ht="36" customHeight="1" x14ac:dyDescent="0.25">
      <c r="B21" s="98"/>
      <c r="C21" s="61"/>
      <c r="D21" s="91"/>
      <c r="E21" s="91"/>
      <c r="F21" s="51"/>
      <c r="G21" s="51"/>
      <c r="H21" s="58"/>
      <c r="I21" s="51"/>
      <c r="J21" s="1" t="s">
        <v>79</v>
      </c>
      <c r="K21" s="12">
        <v>15</v>
      </c>
      <c r="L21" s="91"/>
      <c r="M21" s="90"/>
      <c r="N21" s="100"/>
    </row>
    <row r="22" spans="2:14" ht="45" customHeight="1" x14ac:dyDescent="0.25">
      <c r="B22" s="98"/>
      <c r="C22" s="61"/>
      <c r="D22" s="89" t="s">
        <v>211</v>
      </c>
      <c r="E22" s="89" t="s">
        <v>70</v>
      </c>
      <c r="F22" s="50" t="s">
        <v>74</v>
      </c>
      <c r="G22" s="58" t="s">
        <v>155</v>
      </c>
      <c r="H22" s="58" t="s">
        <v>42</v>
      </c>
      <c r="I22" s="50" t="s">
        <v>76</v>
      </c>
      <c r="J22" s="1" t="s">
        <v>80</v>
      </c>
      <c r="K22" s="12">
        <v>14</v>
      </c>
      <c r="L22" s="89">
        <f>K22/K23</f>
        <v>0.46666666666666667</v>
      </c>
      <c r="M22" s="90"/>
      <c r="N22" s="100"/>
    </row>
    <row r="23" spans="2:14" ht="42" customHeight="1" x14ac:dyDescent="0.25">
      <c r="B23" s="98"/>
      <c r="C23" s="61"/>
      <c r="D23" s="90"/>
      <c r="E23" s="91"/>
      <c r="F23" s="51"/>
      <c r="G23" s="58"/>
      <c r="H23" s="58"/>
      <c r="I23" s="51"/>
      <c r="J23" s="1" t="s">
        <v>212</v>
      </c>
      <c r="K23" s="12">
        <v>30</v>
      </c>
      <c r="L23" s="91"/>
      <c r="M23" s="90"/>
      <c r="N23" s="100"/>
    </row>
    <row r="24" spans="2:14" ht="45" customHeight="1" x14ac:dyDescent="0.25">
      <c r="B24" s="98"/>
      <c r="C24" s="61"/>
      <c r="D24" s="90"/>
      <c r="E24" s="89" t="s">
        <v>71</v>
      </c>
      <c r="F24" s="50" t="s">
        <v>75</v>
      </c>
      <c r="G24" s="58" t="s">
        <v>158</v>
      </c>
      <c r="H24" s="58" t="s">
        <v>159</v>
      </c>
      <c r="I24" s="50" t="s">
        <v>27</v>
      </c>
      <c r="J24" s="1" t="s">
        <v>81</v>
      </c>
      <c r="K24" s="12">
        <v>3</v>
      </c>
      <c r="L24" s="89">
        <f>K24/K25</f>
        <v>0.6</v>
      </c>
      <c r="M24" s="90"/>
      <c r="N24" s="100"/>
    </row>
    <row r="25" spans="2:14" ht="42" customHeight="1" x14ac:dyDescent="0.25">
      <c r="B25" s="98"/>
      <c r="C25" s="62"/>
      <c r="D25" s="91"/>
      <c r="E25" s="91"/>
      <c r="F25" s="51"/>
      <c r="G25" s="58"/>
      <c r="H25" s="58"/>
      <c r="I25" s="51"/>
      <c r="J25" s="1" t="s">
        <v>82</v>
      </c>
      <c r="K25" s="12">
        <v>5</v>
      </c>
      <c r="L25" s="91"/>
      <c r="M25" s="91"/>
      <c r="N25" s="100"/>
    </row>
    <row r="26" spans="2:14" x14ac:dyDescent="0.25">
      <c r="B26" s="98"/>
      <c r="N26" s="100"/>
    </row>
    <row r="27" spans="2:14" ht="45" customHeight="1" x14ac:dyDescent="0.25">
      <c r="B27" s="98"/>
      <c r="C27" s="24" t="s">
        <v>0</v>
      </c>
      <c r="D27" s="2" t="s">
        <v>1</v>
      </c>
      <c r="E27" s="2" t="s">
        <v>2</v>
      </c>
      <c r="F27" s="2" t="s">
        <v>3</v>
      </c>
      <c r="G27" s="2" t="s">
        <v>4</v>
      </c>
      <c r="H27" s="2" t="s">
        <v>5</v>
      </c>
      <c r="I27" s="2" t="s">
        <v>6</v>
      </c>
      <c r="J27" s="2" t="s">
        <v>7</v>
      </c>
      <c r="K27" s="2" t="s">
        <v>8</v>
      </c>
      <c r="L27" s="2" t="s">
        <v>9</v>
      </c>
      <c r="M27" s="21" t="s">
        <v>10</v>
      </c>
      <c r="N27" s="100"/>
    </row>
    <row r="28" spans="2:14" ht="39" customHeight="1" x14ac:dyDescent="0.25">
      <c r="B28" s="98"/>
      <c r="C28" s="95" t="s">
        <v>83</v>
      </c>
      <c r="D28" s="50" t="s">
        <v>84</v>
      </c>
      <c r="E28" s="50" t="s">
        <v>213</v>
      </c>
      <c r="F28" s="50" t="s">
        <v>162</v>
      </c>
      <c r="G28" s="69" t="s">
        <v>163</v>
      </c>
      <c r="H28" s="69" t="s">
        <v>214</v>
      </c>
      <c r="I28" s="50" t="s">
        <v>39</v>
      </c>
      <c r="J28" s="1" t="s">
        <v>215</v>
      </c>
      <c r="K28" s="8">
        <v>5</v>
      </c>
      <c r="L28" s="69">
        <f>K28/K29</f>
        <v>1</v>
      </c>
      <c r="M28" s="89">
        <f>AVERAGE(L28:L32)</f>
        <v>0.75</v>
      </c>
      <c r="N28" s="100"/>
    </row>
    <row r="29" spans="2:14" ht="54.75" customHeight="1" x14ac:dyDescent="0.25">
      <c r="B29" s="98"/>
      <c r="C29" s="96"/>
      <c r="D29" s="51"/>
      <c r="E29" s="51"/>
      <c r="F29" s="51"/>
      <c r="G29" s="70"/>
      <c r="H29" s="70"/>
      <c r="I29" s="51"/>
      <c r="J29" s="1" t="s">
        <v>87</v>
      </c>
      <c r="K29" s="8">
        <v>5</v>
      </c>
      <c r="L29" s="70"/>
      <c r="M29" s="90"/>
      <c r="N29" s="100"/>
    </row>
    <row r="30" spans="2:14" ht="43.5" customHeight="1" x14ac:dyDescent="0.25">
      <c r="B30" s="98"/>
      <c r="C30" s="96"/>
      <c r="D30" s="50" t="s">
        <v>46</v>
      </c>
      <c r="E30" s="50" t="s">
        <v>216</v>
      </c>
      <c r="F30" s="50" t="s">
        <v>217</v>
      </c>
      <c r="G30" s="69" t="s">
        <v>168</v>
      </c>
      <c r="H30" s="69" t="s">
        <v>117</v>
      </c>
      <c r="I30" s="50" t="s">
        <v>39</v>
      </c>
      <c r="J30" s="1" t="s">
        <v>169</v>
      </c>
      <c r="K30" s="19">
        <v>13</v>
      </c>
      <c r="L30" s="69">
        <f>K30/K31</f>
        <v>0.65</v>
      </c>
      <c r="M30" s="90"/>
      <c r="N30" s="100"/>
    </row>
    <row r="31" spans="2:14" ht="53.25" customHeight="1" x14ac:dyDescent="0.25">
      <c r="B31" s="98"/>
      <c r="C31" s="96"/>
      <c r="D31" s="51"/>
      <c r="E31" s="51"/>
      <c r="F31" s="51"/>
      <c r="G31" s="70"/>
      <c r="H31" s="70"/>
      <c r="I31" s="51"/>
      <c r="J31" s="1" t="s">
        <v>50</v>
      </c>
      <c r="K31" s="19">
        <v>20</v>
      </c>
      <c r="L31" s="70"/>
      <c r="M31" s="90"/>
      <c r="N31" s="100"/>
    </row>
    <row r="32" spans="2:14" ht="84" customHeight="1" x14ac:dyDescent="0.25">
      <c r="B32" s="98"/>
      <c r="C32" s="97"/>
      <c r="D32" s="1" t="s">
        <v>170</v>
      </c>
      <c r="E32" s="1" t="s">
        <v>218</v>
      </c>
      <c r="F32" s="1" t="s">
        <v>85</v>
      </c>
      <c r="G32" s="8" t="s">
        <v>172</v>
      </c>
      <c r="H32" s="8" t="s">
        <v>173</v>
      </c>
      <c r="I32" s="1" t="s">
        <v>86</v>
      </c>
      <c r="J32" s="1" t="s">
        <v>51</v>
      </c>
      <c r="K32" s="20">
        <v>0.6</v>
      </c>
      <c r="L32" s="19">
        <v>0.6</v>
      </c>
      <c r="M32" s="91"/>
      <c r="N32" s="100"/>
    </row>
    <row r="33" spans="2:14" x14ac:dyDescent="0.25">
      <c r="B33" s="98"/>
      <c r="N33" s="100"/>
    </row>
    <row r="34" spans="2:14" ht="45" customHeight="1" x14ac:dyDescent="0.25">
      <c r="B34" s="98"/>
      <c r="C34" s="24" t="s">
        <v>0</v>
      </c>
      <c r="D34" s="2" t="s">
        <v>1</v>
      </c>
      <c r="E34" s="2" t="s">
        <v>2</v>
      </c>
      <c r="F34" s="2" t="s">
        <v>3</v>
      </c>
      <c r="G34" s="2" t="s">
        <v>4</v>
      </c>
      <c r="H34" s="2" t="s">
        <v>5</v>
      </c>
      <c r="I34" s="2" t="s">
        <v>6</v>
      </c>
      <c r="J34" s="2" t="s">
        <v>7</v>
      </c>
      <c r="K34" s="2" t="s">
        <v>8</v>
      </c>
      <c r="L34" s="2" t="s">
        <v>9</v>
      </c>
      <c r="M34" s="21" t="s">
        <v>10</v>
      </c>
      <c r="N34" s="100"/>
    </row>
    <row r="35" spans="2:14" ht="35.25" customHeight="1" x14ac:dyDescent="0.25">
      <c r="B35" s="98"/>
      <c r="C35" s="60" t="s">
        <v>52</v>
      </c>
      <c r="D35" s="50" t="s">
        <v>88</v>
      </c>
      <c r="E35" s="50" t="s">
        <v>89</v>
      </c>
      <c r="F35" s="50" t="s">
        <v>90</v>
      </c>
      <c r="G35" s="50" t="s">
        <v>219</v>
      </c>
      <c r="H35" s="50" t="s">
        <v>91</v>
      </c>
      <c r="I35" s="50" t="s">
        <v>55</v>
      </c>
      <c r="J35" s="1" t="s">
        <v>220</v>
      </c>
      <c r="K35" s="12">
        <v>2</v>
      </c>
      <c r="L35" s="89">
        <f>1-K35/K36</f>
        <v>0.8</v>
      </c>
      <c r="M35" s="92">
        <f>AVERAGE(L35:L37)</f>
        <v>0.8</v>
      </c>
      <c r="N35" s="100"/>
    </row>
    <row r="36" spans="2:14" ht="49.5" customHeight="1" x14ac:dyDescent="0.25">
      <c r="B36" s="98"/>
      <c r="C36" s="61"/>
      <c r="D36" s="51"/>
      <c r="E36" s="51"/>
      <c r="F36" s="51"/>
      <c r="G36" s="51"/>
      <c r="H36" s="51"/>
      <c r="I36" s="51"/>
      <c r="J36" s="1" t="s">
        <v>221</v>
      </c>
      <c r="K36" s="12">
        <v>10</v>
      </c>
      <c r="L36" s="91"/>
      <c r="M36" s="93"/>
      <c r="N36" s="100"/>
    </row>
    <row r="37" spans="2:14" ht="180" customHeight="1" x14ac:dyDescent="0.25">
      <c r="B37" s="98"/>
      <c r="C37" s="62"/>
      <c r="D37" s="15" t="s">
        <v>222</v>
      </c>
      <c r="E37" s="1" t="s">
        <v>223</v>
      </c>
      <c r="F37" s="1" t="s">
        <v>224</v>
      </c>
      <c r="G37" s="1" t="s">
        <v>225</v>
      </c>
      <c r="H37" s="1" t="s">
        <v>226</v>
      </c>
      <c r="I37" s="1" t="s">
        <v>48</v>
      </c>
      <c r="J37" s="1" t="s">
        <v>227</v>
      </c>
      <c r="K37" s="18" t="s">
        <v>188</v>
      </c>
      <c r="L37" s="18" t="str">
        <f>K37</f>
        <v>0.96</v>
      </c>
      <c r="M37" s="94"/>
      <c r="N37" s="100"/>
    </row>
    <row r="40" spans="2:14" ht="28.5" x14ac:dyDescent="0.45">
      <c r="C40" s="23" t="s">
        <v>123</v>
      </c>
      <c r="D40" s="4"/>
      <c r="E40" s="4"/>
      <c r="G40" s="4"/>
      <c r="H40" s="4"/>
    </row>
    <row r="41" spans="2:14" x14ac:dyDescent="0.25">
      <c r="C41" s="4"/>
      <c r="D41" s="4"/>
      <c r="E41" s="4"/>
      <c r="F41" s="4"/>
      <c r="G41" s="4"/>
      <c r="H41" s="4"/>
    </row>
    <row r="42" spans="2:14" x14ac:dyDescent="0.25">
      <c r="C42" s="25" t="s">
        <v>178</v>
      </c>
      <c r="D42" s="25" t="s">
        <v>127</v>
      </c>
      <c r="E42" s="25" t="s">
        <v>179</v>
      </c>
      <c r="F42" s="25" t="s">
        <v>128</v>
      </c>
      <c r="G42" s="25" t="s">
        <v>180</v>
      </c>
      <c r="H42" s="25" t="s">
        <v>129</v>
      </c>
    </row>
    <row r="43" spans="2:14" x14ac:dyDescent="0.25">
      <c r="C43" s="25" t="s">
        <v>56</v>
      </c>
      <c r="D43" s="19" t="s">
        <v>130</v>
      </c>
      <c r="E43" s="26">
        <v>60</v>
      </c>
      <c r="F43" s="19">
        <f>M6</f>
        <v>0.84750000000000003</v>
      </c>
      <c r="G43" s="26">
        <f>((E43)/100)+F43</f>
        <v>1.4475</v>
      </c>
      <c r="H43" s="78">
        <f>AVERAGE(G43:G48)</f>
        <v>0.82087962962962957</v>
      </c>
    </row>
    <row r="44" spans="2:14" x14ac:dyDescent="0.25">
      <c r="C44" s="25" t="s">
        <v>124</v>
      </c>
      <c r="D44" s="19" t="s">
        <v>130</v>
      </c>
      <c r="E44" s="26">
        <v>20</v>
      </c>
      <c r="F44" s="19">
        <f>M16</f>
        <v>0.77777777777777779</v>
      </c>
      <c r="G44" s="26">
        <f t="shared" ref="G44:G48" si="0">((E44)/100)+F44</f>
        <v>0.97777777777777786</v>
      </c>
      <c r="H44" s="79"/>
    </row>
    <row r="45" spans="2:14" x14ac:dyDescent="0.25">
      <c r="C45" s="25" t="s">
        <v>83</v>
      </c>
      <c r="D45" s="19" t="s">
        <v>130</v>
      </c>
      <c r="E45" s="26">
        <v>80</v>
      </c>
      <c r="F45" s="19">
        <f>M28</f>
        <v>0.75</v>
      </c>
      <c r="G45" s="26">
        <f t="shared" si="0"/>
        <v>1.55</v>
      </c>
      <c r="H45" s="79"/>
    </row>
    <row r="46" spans="2:14" x14ac:dyDescent="0.25">
      <c r="C46" s="25" t="s">
        <v>125</v>
      </c>
      <c r="D46" s="19" t="s">
        <v>130</v>
      </c>
      <c r="E46" s="26">
        <v>0</v>
      </c>
      <c r="F46" s="19">
        <v>0</v>
      </c>
      <c r="G46" s="26">
        <f t="shared" si="0"/>
        <v>0</v>
      </c>
      <c r="H46" s="79"/>
    </row>
    <row r="47" spans="2:14" x14ac:dyDescent="0.25">
      <c r="C47" s="25" t="s">
        <v>228</v>
      </c>
      <c r="D47" s="19" t="s">
        <v>131</v>
      </c>
      <c r="E47" s="26">
        <v>15</v>
      </c>
      <c r="F47" s="27">
        <f>M35</f>
        <v>0.8</v>
      </c>
      <c r="G47" s="26">
        <f t="shared" si="0"/>
        <v>0.95000000000000007</v>
      </c>
      <c r="H47" s="79"/>
    </row>
    <row r="48" spans="2:14" x14ac:dyDescent="0.25">
      <c r="C48" s="25" t="s">
        <v>126</v>
      </c>
      <c r="D48" s="19" t="s">
        <v>132</v>
      </c>
      <c r="E48" s="26">
        <v>0</v>
      </c>
      <c r="F48" s="19">
        <v>0</v>
      </c>
      <c r="G48" s="26">
        <f t="shared" si="0"/>
        <v>0</v>
      </c>
      <c r="H48" s="80"/>
    </row>
  </sheetData>
  <mergeCells count="95">
    <mergeCell ref="B5:B37"/>
    <mergeCell ref="N6:N37"/>
    <mergeCell ref="L6:L7"/>
    <mergeCell ref="L8:L9"/>
    <mergeCell ref="L10:L11"/>
    <mergeCell ref="L12:L13"/>
    <mergeCell ref="M6:M13"/>
    <mergeCell ref="I35:I36"/>
    <mergeCell ref="C35:C37"/>
    <mergeCell ref="D35:D36"/>
    <mergeCell ref="E35:E36"/>
    <mergeCell ref="F35:F36"/>
    <mergeCell ref="G35:G36"/>
    <mergeCell ref="H35:H36"/>
    <mergeCell ref="H28:H29"/>
    <mergeCell ref="H30:H31"/>
    <mergeCell ref="I28:I29"/>
    <mergeCell ref="I30:I31"/>
    <mergeCell ref="C2:N2"/>
    <mergeCell ref="C3:N3"/>
    <mergeCell ref="G28:G29"/>
    <mergeCell ref="C28:C32"/>
    <mergeCell ref="D28:D29"/>
    <mergeCell ref="D30:D31"/>
    <mergeCell ref="E28:E29"/>
    <mergeCell ref="E30:E31"/>
    <mergeCell ref="G30:G31"/>
    <mergeCell ref="I24:I25"/>
    <mergeCell ref="F28:F29"/>
    <mergeCell ref="F30:F31"/>
    <mergeCell ref="H16:H17"/>
    <mergeCell ref="H18:H19"/>
    <mergeCell ref="H20:H21"/>
    <mergeCell ref="H22:H23"/>
    <mergeCell ref="H24:H25"/>
    <mergeCell ref="F20:F21"/>
    <mergeCell ref="F22:F23"/>
    <mergeCell ref="F24:F25"/>
    <mergeCell ref="G16:G17"/>
    <mergeCell ref="G18:G19"/>
    <mergeCell ref="G20:G21"/>
    <mergeCell ref="G22:G23"/>
    <mergeCell ref="G24:G25"/>
    <mergeCell ref="D22:D25"/>
    <mergeCell ref="E22:E23"/>
    <mergeCell ref="E24:E25"/>
    <mergeCell ref="E18:E19"/>
    <mergeCell ref="E20:E21"/>
    <mergeCell ref="E16:E17"/>
    <mergeCell ref="C16:C25"/>
    <mergeCell ref="I6:I7"/>
    <mergeCell ref="I8:I9"/>
    <mergeCell ref="I10:I11"/>
    <mergeCell ref="I12:I13"/>
    <mergeCell ref="D18:D21"/>
    <mergeCell ref="D16:D17"/>
    <mergeCell ref="F16:F17"/>
    <mergeCell ref="F18:F19"/>
    <mergeCell ref="G6:G7"/>
    <mergeCell ref="G8:G9"/>
    <mergeCell ref="G10:G11"/>
    <mergeCell ref="G12:G13"/>
    <mergeCell ref="H6:H7"/>
    <mergeCell ref="H8:H9"/>
    <mergeCell ref="H10:H11"/>
    <mergeCell ref="H12:H13"/>
    <mergeCell ref="C6:C13"/>
    <mergeCell ref="E6:E7"/>
    <mergeCell ref="E8:E9"/>
    <mergeCell ref="E10:E11"/>
    <mergeCell ref="E12:E13"/>
    <mergeCell ref="F6:F7"/>
    <mergeCell ref="F8:F9"/>
    <mergeCell ref="F10:F11"/>
    <mergeCell ref="F12:F13"/>
    <mergeCell ref="D6:D7"/>
    <mergeCell ref="D8:D9"/>
    <mergeCell ref="D10:D11"/>
    <mergeCell ref="D12:D13"/>
    <mergeCell ref="M16:M25"/>
    <mergeCell ref="H43:H48"/>
    <mergeCell ref="L28:L29"/>
    <mergeCell ref="L30:L31"/>
    <mergeCell ref="L35:L36"/>
    <mergeCell ref="M35:M37"/>
    <mergeCell ref="M28:M32"/>
    <mergeCell ref="L16:L17"/>
    <mergeCell ref="L18:L19"/>
    <mergeCell ref="L20:L21"/>
    <mergeCell ref="L22:L23"/>
    <mergeCell ref="L24:L25"/>
    <mergeCell ref="I16:I17"/>
    <mergeCell ref="I18:I19"/>
    <mergeCell ref="I20:I21"/>
    <mergeCell ref="I22:I23"/>
  </mergeCells>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4"/>
  <sheetViews>
    <sheetView topLeftCell="H4" zoomScale="115" zoomScaleNormal="115" workbookViewId="0">
      <selection activeCell="C1" sqref="C1:N1"/>
    </sheetView>
  </sheetViews>
  <sheetFormatPr baseColWidth="10" defaultRowHeight="15" x14ac:dyDescent="0.25"/>
  <cols>
    <col min="2" max="2" width="6.7109375" customWidth="1"/>
    <col min="4" max="4" width="18.85546875" customWidth="1"/>
    <col min="5" max="5" width="17.5703125" customWidth="1"/>
    <col min="6" max="6" width="29.28515625" customWidth="1"/>
    <col min="7" max="7" width="45.140625" customWidth="1"/>
    <col min="8" max="8" width="55.42578125" customWidth="1"/>
    <col min="9" max="9" width="15.28515625" customWidth="1"/>
    <col min="10" max="10" width="26.140625" customWidth="1"/>
    <col min="11" max="11" width="21.5703125" customWidth="1"/>
    <col min="13" max="13" width="21.7109375" customWidth="1"/>
    <col min="14" max="14" width="14.140625" customWidth="1"/>
  </cols>
  <sheetData>
    <row r="1" spans="2:16" ht="42.75" customHeight="1" x14ac:dyDescent="0.35">
      <c r="C1" s="77" t="s">
        <v>240</v>
      </c>
      <c r="D1" s="77"/>
      <c r="E1" s="77"/>
      <c r="F1" s="77"/>
      <c r="G1" s="77"/>
      <c r="H1" s="77"/>
      <c r="I1" s="77"/>
      <c r="J1" s="77"/>
      <c r="K1" s="77"/>
      <c r="L1" s="77"/>
      <c r="M1" s="77"/>
      <c r="N1" s="77"/>
      <c r="O1" s="31"/>
      <c r="P1" s="30"/>
    </row>
    <row r="2" spans="2:16" ht="52.5" customHeight="1" x14ac:dyDescent="0.35">
      <c r="C2" s="77" t="s">
        <v>230</v>
      </c>
      <c r="D2" s="77"/>
      <c r="E2" s="77"/>
      <c r="F2" s="77"/>
      <c r="G2" s="77"/>
      <c r="H2" s="77"/>
      <c r="I2" s="77"/>
      <c r="J2" s="77"/>
      <c r="K2" s="77"/>
      <c r="L2" s="77"/>
      <c r="M2" s="77"/>
      <c r="N2" s="77"/>
      <c r="O2" s="31"/>
      <c r="P2" s="30"/>
    </row>
    <row r="4" spans="2:16" ht="36.75" customHeight="1" x14ac:dyDescent="0.25">
      <c r="B4" s="98" t="s">
        <v>242</v>
      </c>
      <c r="C4" s="2" t="s">
        <v>0</v>
      </c>
      <c r="D4" s="2" t="s">
        <v>1</v>
      </c>
      <c r="E4" s="2" t="s">
        <v>2</v>
      </c>
      <c r="F4" s="2" t="s">
        <v>3</v>
      </c>
      <c r="G4" s="2" t="s">
        <v>4</v>
      </c>
      <c r="H4" s="2" t="s">
        <v>5</v>
      </c>
      <c r="I4" s="2" t="s">
        <v>6</v>
      </c>
      <c r="J4" s="2" t="s">
        <v>7</v>
      </c>
      <c r="K4" s="2" t="s">
        <v>8</v>
      </c>
      <c r="L4" s="2" t="s">
        <v>9</v>
      </c>
      <c r="M4" s="2" t="s">
        <v>10</v>
      </c>
      <c r="N4" s="2" t="s">
        <v>233</v>
      </c>
    </row>
    <row r="5" spans="2:16" ht="49.5" customHeight="1" x14ac:dyDescent="0.25">
      <c r="B5" s="98"/>
      <c r="C5" s="107" t="s">
        <v>229</v>
      </c>
      <c r="D5" s="50" t="s">
        <v>92</v>
      </c>
      <c r="E5" s="89" t="s">
        <v>97</v>
      </c>
      <c r="F5" s="50" t="s">
        <v>98</v>
      </c>
      <c r="G5" s="50" t="s">
        <v>243</v>
      </c>
      <c r="H5" s="50" t="s">
        <v>244</v>
      </c>
      <c r="I5" s="89" t="s">
        <v>103</v>
      </c>
      <c r="J5" s="50" t="s">
        <v>105</v>
      </c>
      <c r="K5" s="89" t="s">
        <v>231</v>
      </c>
      <c r="L5" s="89" t="s">
        <v>232</v>
      </c>
      <c r="M5" s="89">
        <f>AVERAGE(L5:L8)</f>
        <v>0.96</v>
      </c>
      <c r="N5" s="101">
        <f>AVERAGE(M5:M22)</f>
        <v>0.71542613636363639</v>
      </c>
      <c r="O5" s="17"/>
    </row>
    <row r="6" spans="2:16" ht="62.25" customHeight="1" x14ac:dyDescent="0.25">
      <c r="B6" s="98"/>
      <c r="C6" s="108"/>
      <c r="D6" s="106"/>
      <c r="E6" s="91"/>
      <c r="F6" s="51"/>
      <c r="G6" s="51"/>
      <c r="H6" s="51"/>
      <c r="I6" s="91"/>
      <c r="J6" s="51"/>
      <c r="K6" s="91"/>
      <c r="L6" s="91"/>
      <c r="M6" s="90"/>
      <c r="N6" s="102"/>
      <c r="O6" s="17"/>
    </row>
    <row r="7" spans="2:16" ht="62.25" customHeight="1" x14ac:dyDescent="0.25">
      <c r="B7" s="98"/>
      <c r="C7" s="108"/>
      <c r="D7" s="106"/>
      <c r="E7" s="89" t="s">
        <v>245</v>
      </c>
      <c r="F7" s="50" t="s">
        <v>102</v>
      </c>
      <c r="G7" s="50" t="s">
        <v>246</v>
      </c>
      <c r="H7" s="50" t="s">
        <v>247</v>
      </c>
      <c r="I7" s="89" t="s">
        <v>39</v>
      </c>
      <c r="J7" s="29" t="s">
        <v>116</v>
      </c>
      <c r="K7" s="18">
        <v>96</v>
      </c>
      <c r="L7" s="89">
        <f>K7/K8</f>
        <v>0.96</v>
      </c>
      <c r="M7" s="90"/>
      <c r="N7" s="102"/>
      <c r="O7" s="17"/>
    </row>
    <row r="8" spans="2:16" ht="78.75" customHeight="1" x14ac:dyDescent="0.25">
      <c r="B8" s="98"/>
      <c r="C8" s="108"/>
      <c r="D8" s="51"/>
      <c r="E8" s="91"/>
      <c r="F8" s="51"/>
      <c r="G8" s="51"/>
      <c r="H8" s="51"/>
      <c r="I8" s="91"/>
      <c r="J8" s="29" t="s">
        <v>248</v>
      </c>
      <c r="K8" s="16">
        <v>100</v>
      </c>
      <c r="L8" s="91"/>
      <c r="M8" s="91"/>
      <c r="N8" s="102"/>
      <c r="O8" s="17"/>
    </row>
    <row r="9" spans="2:16" ht="74.25" customHeight="1" x14ac:dyDescent="0.25">
      <c r="B9" s="98"/>
      <c r="C9" s="108"/>
      <c r="D9" s="50" t="s">
        <v>93</v>
      </c>
      <c r="E9" s="50" t="s">
        <v>99</v>
      </c>
      <c r="F9" s="50" t="s">
        <v>249</v>
      </c>
      <c r="G9" s="50" t="s">
        <v>250</v>
      </c>
      <c r="H9" s="50" t="s">
        <v>251</v>
      </c>
      <c r="I9" s="89" t="s">
        <v>39</v>
      </c>
      <c r="J9" s="15" t="s">
        <v>106</v>
      </c>
      <c r="K9" s="16">
        <v>12</v>
      </c>
      <c r="L9" s="104">
        <f>K9/K10</f>
        <v>0.54545454545454541</v>
      </c>
      <c r="M9" s="104">
        <f>L9</f>
        <v>0.54545454545454541</v>
      </c>
      <c r="N9" s="102"/>
      <c r="O9" s="17"/>
    </row>
    <row r="10" spans="2:16" ht="60.6" customHeight="1" x14ac:dyDescent="0.25">
      <c r="B10" s="98"/>
      <c r="C10" s="108"/>
      <c r="D10" s="51"/>
      <c r="E10" s="51"/>
      <c r="F10" s="51"/>
      <c r="G10" s="51"/>
      <c r="H10" s="51"/>
      <c r="I10" s="91"/>
      <c r="J10" s="15" t="s">
        <v>107</v>
      </c>
      <c r="K10" s="16">
        <v>22</v>
      </c>
      <c r="L10" s="105"/>
      <c r="M10" s="91"/>
      <c r="N10" s="102"/>
      <c r="O10" s="17"/>
    </row>
    <row r="11" spans="2:16" ht="63.6" customHeight="1" x14ac:dyDescent="0.25">
      <c r="B11" s="98"/>
      <c r="C11" s="108"/>
      <c r="D11" s="58" t="s">
        <v>94</v>
      </c>
      <c r="E11" s="50" t="s">
        <v>100</v>
      </c>
      <c r="F11" s="50" t="s">
        <v>252</v>
      </c>
      <c r="G11" s="50" t="s">
        <v>253</v>
      </c>
      <c r="H11" s="50" t="s">
        <v>254</v>
      </c>
      <c r="I11" s="89" t="s">
        <v>104</v>
      </c>
      <c r="J11" s="15" t="s">
        <v>108</v>
      </c>
      <c r="K11" s="16">
        <v>1</v>
      </c>
      <c r="L11" s="104">
        <f>1-K11/K12</f>
        <v>0.97499999999999998</v>
      </c>
      <c r="M11" s="104">
        <f>AVERAGE(L11:L18)</f>
        <v>0.70625000000000004</v>
      </c>
      <c r="N11" s="102"/>
      <c r="O11" s="17"/>
    </row>
    <row r="12" spans="2:16" ht="71.45" customHeight="1" x14ac:dyDescent="0.25">
      <c r="B12" s="98"/>
      <c r="C12" s="108"/>
      <c r="D12" s="58"/>
      <c r="E12" s="51"/>
      <c r="F12" s="51"/>
      <c r="G12" s="51"/>
      <c r="H12" s="51"/>
      <c r="I12" s="91"/>
      <c r="J12" s="15" t="s">
        <v>109</v>
      </c>
      <c r="K12" s="16">
        <v>40</v>
      </c>
      <c r="L12" s="105"/>
      <c r="M12" s="90"/>
      <c r="N12" s="102"/>
      <c r="O12" s="17"/>
    </row>
    <row r="13" spans="2:16" ht="62.45" customHeight="1" x14ac:dyDescent="0.25">
      <c r="B13" s="98"/>
      <c r="C13" s="108"/>
      <c r="D13" s="58"/>
      <c r="E13" s="50" t="s">
        <v>101</v>
      </c>
      <c r="F13" s="50" t="s">
        <v>255</v>
      </c>
      <c r="G13" s="50" t="s">
        <v>256</v>
      </c>
      <c r="H13" s="50" t="s">
        <v>257</v>
      </c>
      <c r="I13" s="89" t="s">
        <v>104</v>
      </c>
      <c r="J13" s="9" t="s">
        <v>110</v>
      </c>
      <c r="K13" s="28">
        <v>5</v>
      </c>
      <c r="L13" s="104">
        <f>1-K13/K14</f>
        <v>0.875</v>
      </c>
      <c r="M13" s="90"/>
      <c r="N13" s="102"/>
      <c r="O13" s="17"/>
    </row>
    <row r="14" spans="2:16" ht="66.599999999999994" customHeight="1" x14ac:dyDescent="0.25">
      <c r="B14" s="98"/>
      <c r="C14" s="108"/>
      <c r="D14" s="58"/>
      <c r="E14" s="51"/>
      <c r="F14" s="51"/>
      <c r="G14" s="51"/>
      <c r="H14" s="51"/>
      <c r="I14" s="91"/>
      <c r="J14" s="9" t="s">
        <v>111</v>
      </c>
      <c r="K14" s="28">
        <v>40</v>
      </c>
      <c r="L14" s="105"/>
      <c r="M14" s="90"/>
      <c r="N14" s="102"/>
      <c r="O14" s="17"/>
    </row>
    <row r="15" spans="2:16" ht="57" customHeight="1" x14ac:dyDescent="0.25">
      <c r="B15" s="98"/>
      <c r="C15" s="108"/>
      <c r="D15" s="58"/>
      <c r="E15" s="50" t="s">
        <v>258</v>
      </c>
      <c r="F15" s="50" t="s">
        <v>259</v>
      </c>
      <c r="G15" s="50" t="s">
        <v>260</v>
      </c>
      <c r="H15" s="50" t="s">
        <v>261</v>
      </c>
      <c r="I15" s="89" t="s">
        <v>104</v>
      </c>
      <c r="J15" s="9" t="s">
        <v>262</v>
      </c>
      <c r="K15" s="28">
        <v>40</v>
      </c>
      <c r="L15" s="104">
        <f>1-K15/K16</f>
        <v>0</v>
      </c>
      <c r="M15" s="90"/>
      <c r="N15" s="102"/>
      <c r="O15" s="17"/>
    </row>
    <row r="16" spans="2:16" ht="70.150000000000006" customHeight="1" x14ac:dyDescent="0.25">
      <c r="B16" s="98"/>
      <c r="C16" s="108"/>
      <c r="D16" s="58"/>
      <c r="E16" s="51"/>
      <c r="F16" s="51"/>
      <c r="G16" s="51"/>
      <c r="H16" s="51"/>
      <c r="I16" s="91"/>
      <c r="J16" s="9" t="s">
        <v>112</v>
      </c>
      <c r="K16" s="28">
        <v>40</v>
      </c>
      <c r="L16" s="105"/>
      <c r="M16" s="90"/>
      <c r="N16" s="102"/>
      <c r="O16" s="17"/>
    </row>
    <row r="17" spans="2:15" ht="52.9" customHeight="1" x14ac:dyDescent="0.25">
      <c r="B17" s="98"/>
      <c r="C17" s="108"/>
      <c r="D17" s="58"/>
      <c r="E17" s="50" t="s">
        <v>95</v>
      </c>
      <c r="F17" s="50" t="s">
        <v>263</v>
      </c>
      <c r="G17" s="50" t="s">
        <v>264</v>
      </c>
      <c r="H17" s="50" t="s">
        <v>254</v>
      </c>
      <c r="I17" s="50" t="s">
        <v>104</v>
      </c>
      <c r="J17" s="9" t="s">
        <v>265</v>
      </c>
      <c r="K17" s="28">
        <v>1</v>
      </c>
      <c r="L17" s="104">
        <f>1-K17/K18</f>
        <v>0.97499999999999998</v>
      </c>
      <c r="M17" s="90"/>
      <c r="N17" s="102"/>
      <c r="O17" s="17"/>
    </row>
    <row r="18" spans="2:15" ht="66.599999999999994" customHeight="1" x14ac:dyDescent="0.25">
      <c r="B18" s="98"/>
      <c r="C18" s="108"/>
      <c r="D18" s="58"/>
      <c r="E18" s="51"/>
      <c r="F18" s="51"/>
      <c r="G18" s="51"/>
      <c r="H18" s="51"/>
      <c r="I18" s="51"/>
      <c r="J18" s="9" t="s">
        <v>112</v>
      </c>
      <c r="K18" s="28">
        <v>40</v>
      </c>
      <c r="L18" s="105"/>
      <c r="M18" s="91"/>
      <c r="N18" s="102"/>
      <c r="O18" s="17"/>
    </row>
    <row r="19" spans="2:15" ht="50.45" customHeight="1" x14ac:dyDescent="0.25">
      <c r="B19" s="98"/>
      <c r="C19" s="108"/>
      <c r="D19" s="50" t="s">
        <v>266</v>
      </c>
      <c r="E19" s="50" t="s">
        <v>267</v>
      </c>
      <c r="F19" s="50" t="s">
        <v>268</v>
      </c>
      <c r="G19" s="50" t="s">
        <v>269</v>
      </c>
      <c r="H19" s="50" t="s">
        <v>270</v>
      </c>
      <c r="I19" s="50" t="s">
        <v>113</v>
      </c>
      <c r="J19" s="9" t="s">
        <v>114</v>
      </c>
      <c r="K19" s="32">
        <v>20</v>
      </c>
      <c r="L19" s="104">
        <f t="shared" ref="L19" si="0">1-K19/K20</f>
        <v>0.5</v>
      </c>
      <c r="M19" s="104">
        <f>AVERAGE(L19:L21)</f>
        <v>0.65</v>
      </c>
      <c r="N19" s="102"/>
      <c r="O19" s="17"/>
    </row>
    <row r="20" spans="2:15" ht="53.45" customHeight="1" x14ac:dyDescent="0.25">
      <c r="B20" s="98"/>
      <c r="C20" s="108"/>
      <c r="D20" s="106"/>
      <c r="E20" s="51"/>
      <c r="F20" s="51"/>
      <c r="G20" s="51"/>
      <c r="H20" s="51"/>
      <c r="I20" s="51"/>
      <c r="J20" s="9" t="s">
        <v>115</v>
      </c>
      <c r="K20" s="28">
        <v>40</v>
      </c>
      <c r="L20" s="105"/>
      <c r="M20" s="90"/>
      <c r="N20" s="102"/>
      <c r="O20" s="17"/>
    </row>
    <row r="21" spans="2:15" ht="59.25" customHeight="1" x14ac:dyDescent="0.25">
      <c r="B21" s="98"/>
      <c r="C21" s="108"/>
      <c r="D21" s="106"/>
      <c r="E21" s="58" t="s">
        <v>96</v>
      </c>
      <c r="F21" s="50" t="s">
        <v>271</v>
      </c>
      <c r="G21" s="50" t="s">
        <v>272</v>
      </c>
      <c r="H21" s="50" t="s">
        <v>273</v>
      </c>
      <c r="I21" s="50" t="s">
        <v>39</v>
      </c>
      <c r="J21" s="9" t="s">
        <v>274</v>
      </c>
      <c r="K21" s="28">
        <v>8</v>
      </c>
      <c r="L21" s="104">
        <f>K21/K22</f>
        <v>0.8</v>
      </c>
      <c r="M21" s="90"/>
      <c r="N21" s="102"/>
      <c r="O21" s="17"/>
    </row>
    <row r="22" spans="2:15" ht="57" customHeight="1" x14ac:dyDescent="0.25">
      <c r="B22" s="98"/>
      <c r="C22" s="109"/>
      <c r="D22" s="51"/>
      <c r="E22" s="58"/>
      <c r="F22" s="51"/>
      <c r="G22" s="51"/>
      <c r="H22" s="51"/>
      <c r="I22" s="51"/>
      <c r="J22" s="9" t="s">
        <v>275</v>
      </c>
      <c r="K22" s="28">
        <v>10</v>
      </c>
      <c r="L22" s="105"/>
      <c r="M22" s="91"/>
      <c r="N22" s="103"/>
      <c r="O22" s="17"/>
    </row>
    <row r="26" spans="2:15" ht="28.5" x14ac:dyDescent="0.45">
      <c r="D26" s="23" t="s">
        <v>123</v>
      </c>
      <c r="E26" s="4"/>
      <c r="F26" s="4"/>
      <c r="H26" s="4"/>
      <c r="I26" s="4"/>
    </row>
    <row r="27" spans="2:15" x14ac:dyDescent="0.25">
      <c r="D27" s="4"/>
      <c r="E27" s="4"/>
      <c r="F27" s="4"/>
      <c r="G27" s="4"/>
      <c r="H27" s="4"/>
      <c r="I27" s="4"/>
    </row>
    <row r="28" spans="2:15" x14ac:dyDescent="0.25">
      <c r="D28" s="25" t="s">
        <v>178</v>
      </c>
      <c r="E28" s="25" t="s">
        <v>127</v>
      </c>
      <c r="F28" s="25" t="s">
        <v>179</v>
      </c>
      <c r="G28" s="25" t="s">
        <v>128</v>
      </c>
      <c r="H28" s="25" t="s">
        <v>180</v>
      </c>
      <c r="I28" s="25" t="s">
        <v>129</v>
      </c>
    </row>
    <row r="29" spans="2:15" x14ac:dyDescent="0.25">
      <c r="D29" s="25" t="s">
        <v>234</v>
      </c>
      <c r="E29" s="19" t="s">
        <v>130</v>
      </c>
      <c r="F29" s="26">
        <v>30</v>
      </c>
      <c r="G29" s="19">
        <f>M5</f>
        <v>0.96</v>
      </c>
      <c r="H29" s="26">
        <f>((F29)/100)+G29</f>
        <v>1.26</v>
      </c>
      <c r="I29" s="78">
        <f>AVERAGE(H29:H34)</f>
        <v>0.96542613636363639</v>
      </c>
    </row>
    <row r="30" spans="2:15" x14ac:dyDescent="0.25">
      <c r="D30" s="25" t="s">
        <v>235</v>
      </c>
      <c r="E30" s="19" t="s">
        <v>130</v>
      </c>
      <c r="F30" s="26">
        <v>15</v>
      </c>
      <c r="G30" s="38">
        <f>M9</f>
        <v>0.54545454545454541</v>
      </c>
      <c r="H30" s="26">
        <f t="shared" ref="H30:H32" si="1">((F30)/100)+G30</f>
        <v>0.69545454545454544</v>
      </c>
      <c r="I30" s="79"/>
    </row>
    <row r="31" spans="2:15" x14ac:dyDescent="0.25">
      <c r="D31" s="25" t="s">
        <v>94</v>
      </c>
      <c r="E31" s="19" t="s">
        <v>130</v>
      </c>
      <c r="F31" s="26">
        <v>20</v>
      </c>
      <c r="G31" s="38">
        <f>M11</f>
        <v>0.70625000000000004</v>
      </c>
      <c r="H31" s="26">
        <f t="shared" si="1"/>
        <v>0.90625</v>
      </c>
      <c r="I31" s="79"/>
    </row>
    <row r="32" spans="2:15" x14ac:dyDescent="0.25">
      <c r="D32" s="25" t="s">
        <v>266</v>
      </c>
      <c r="E32" s="19" t="s">
        <v>130</v>
      </c>
      <c r="F32" s="26">
        <v>35</v>
      </c>
      <c r="G32" s="38">
        <f>M19</f>
        <v>0.65</v>
      </c>
      <c r="H32" s="26">
        <f t="shared" si="1"/>
        <v>1</v>
      </c>
      <c r="I32" s="80"/>
    </row>
    <row r="33" spans="4:9" x14ac:dyDescent="0.25">
      <c r="D33" s="34"/>
      <c r="E33" s="34"/>
      <c r="F33" s="35"/>
      <c r="G33" s="36"/>
      <c r="H33" s="35"/>
      <c r="I33" s="37"/>
    </row>
    <row r="34" spans="4:9" x14ac:dyDescent="0.25">
      <c r="D34" s="34"/>
      <c r="E34" s="34"/>
      <c r="F34" s="35"/>
      <c r="G34" s="34"/>
      <c r="H34" s="35"/>
      <c r="I34" s="37"/>
    </row>
  </sheetData>
  <mergeCells count="70">
    <mergeCell ref="E21:E22"/>
    <mergeCell ref="E19:E20"/>
    <mergeCell ref="E17:E18"/>
    <mergeCell ref="B4:B22"/>
    <mergeCell ref="C1:N1"/>
    <mergeCell ref="C2:N2"/>
    <mergeCell ref="D19:D22"/>
    <mergeCell ref="E9:E10"/>
    <mergeCell ref="E11:E12"/>
    <mergeCell ref="E13:E14"/>
    <mergeCell ref="E15:E16"/>
    <mergeCell ref="D11:D18"/>
    <mergeCell ref="C5:C22"/>
    <mergeCell ref="F5:F6"/>
    <mergeCell ref="F9:F10"/>
    <mergeCell ref="F11:F12"/>
    <mergeCell ref="D5:D8"/>
    <mergeCell ref="E5:E6"/>
    <mergeCell ref="D9:D10"/>
    <mergeCell ref="E7:E8"/>
    <mergeCell ref="I13:I14"/>
    <mergeCell ref="G5:G6"/>
    <mergeCell ref="G9:G10"/>
    <mergeCell ref="J5:J6"/>
    <mergeCell ref="F15:F16"/>
    <mergeCell ref="G15:G16"/>
    <mergeCell ref="H15:H16"/>
    <mergeCell ref="I15:I16"/>
    <mergeCell ref="H5:H6"/>
    <mergeCell ref="H9:H10"/>
    <mergeCell ref="I5:I6"/>
    <mergeCell ref="I9:I10"/>
    <mergeCell ref="F13:F14"/>
    <mergeCell ref="G11:G12"/>
    <mergeCell ref="G13:G14"/>
    <mergeCell ref="H11:H12"/>
    <mergeCell ref="H13:H14"/>
    <mergeCell ref="I11:I12"/>
    <mergeCell ref="F7:F8"/>
    <mergeCell ref="G7:G8"/>
    <mergeCell ref="H7:H8"/>
    <mergeCell ref="I7:I8"/>
    <mergeCell ref="I21:I22"/>
    <mergeCell ref="I19:I20"/>
    <mergeCell ref="I17:I18"/>
    <mergeCell ref="G17:G18"/>
    <mergeCell ref="G19:G20"/>
    <mergeCell ref="G21:G22"/>
    <mergeCell ref="H17:H18"/>
    <mergeCell ref="H19:H20"/>
    <mergeCell ref="H21:H22"/>
    <mergeCell ref="F19:F20"/>
    <mergeCell ref="F21:F22"/>
    <mergeCell ref="F17:F18"/>
    <mergeCell ref="I29:I32"/>
    <mergeCell ref="N5:N22"/>
    <mergeCell ref="L5:L6"/>
    <mergeCell ref="L7:L8"/>
    <mergeCell ref="L9:L10"/>
    <mergeCell ref="L11:L12"/>
    <mergeCell ref="L13:L14"/>
    <mergeCell ref="L15:L16"/>
    <mergeCell ref="L17:L18"/>
    <mergeCell ref="L19:L20"/>
    <mergeCell ref="L21:L22"/>
    <mergeCell ref="M19:M22"/>
    <mergeCell ref="M5:M8"/>
    <mergeCell ref="M9:M10"/>
    <mergeCell ref="M11:M18"/>
    <mergeCell ref="K5:K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7"/>
  <sheetViews>
    <sheetView tabSelected="1" topLeftCell="A13" workbookViewId="0">
      <selection activeCell="F22" sqref="F22:F25"/>
    </sheetView>
  </sheetViews>
  <sheetFormatPr baseColWidth="10" defaultRowHeight="15" x14ac:dyDescent="0.25"/>
  <cols>
    <col min="2" max="2" width="8" customWidth="1"/>
    <col min="3" max="3" width="23.140625" customWidth="1"/>
    <col min="4" max="4" width="12.140625" customWidth="1"/>
    <col min="5" max="5" width="13.28515625" customWidth="1"/>
    <col min="6" max="6" width="14.5703125" customWidth="1"/>
    <col min="8" max="8" width="13.42578125" customWidth="1"/>
  </cols>
  <sheetData>
    <row r="2" spans="2:9" x14ac:dyDescent="0.25">
      <c r="B2" s="116" t="s">
        <v>240</v>
      </c>
      <c r="C2" s="117"/>
      <c r="D2" s="117"/>
      <c r="E2" s="117"/>
      <c r="F2" s="117"/>
      <c r="G2" s="117"/>
      <c r="H2" s="117"/>
      <c r="I2" s="118"/>
    </row>
    <row r="3" spans="2:9" x14ac:dyDescent="0.25">
      <c r="B3" s="116" t="s">
        <v>241</v>
      </c>
      <c r="C3" s="117"/>
      <c r="D3" s="117"/>
      <c r="E3" s="117"/>
      <c r="F3" s="117"/>
      <c r="G3" s="117"/>
      <c r="H3" s="117"/>
      <c r="I3" s="118"/>
    </row>
    <row r="5" spans="2:9" ht="23.25" x14ac:dyDescent="0.25">
      <c r="B5" s="113" t="s">
        <v>236</v>
      </c>
      <c r="C5" s="39" t="s">
        <v>178</v>
      </c>
      <c r="D5" s="39" t="s">
        <v>127</v>
      </c>
      <c r="E5" s="39" t="s">
        <v>179</v>
      </c>
      <c r="F5" s="41" t="s">
        <v>128</v>
      </c>
      <c r="G5" s="39" t="s">
        <v>180</v>
      </c>
      <c r="H5" s="39" t="s">
        <v>239</v>
      </c>
      <c r="I5" s="49" t="s">
        <v>129</v>
      </c>
    </row>
    <row r="6" spans="2:9" x14ac:dyDescent="0.25">
      <c r="B6" s="113"/>
      <c r="C6" s="39" t="s">
        <v>56</v>
      </c>
      <c r="D6" s="8" t="s">
        <v>130</v>
      </c>
      <c r="E6" s="42">
        <v>60</v>
      </c>
      <c r="F6" s="44">
        <v>0.796666667</v>
      </c>
      <c r="G6" s="43">
        <f>((E6)/100)+F6</f>
        <v>1.3966666669999999</v>
      </c>
      <c r="H6" s="81">
        <f>AVERAGE(G6:G11)</f>
        <v>0.7437037038333334</v>
      </c>
      <c r="I6" s="114">
        <f>AVERAGE(H6:H25)</f>
        <v>0.84402777783333338</v>
      </c>
    </row>
    <row r="7" spans="2:9" x14ac:dyDescent="0.25">
      <c r="B7" s="113"/>
      <c r="C7" s="39" t="s">
        <v>124</v>
      </c>
      <c r="D7" s="8" t="s">
        <v>130</v>
      </c>
      <c r="E7" s="42">
        <v>20</v>
      </c>
      <c r="F7" s="44">
        <v>0.69888888900000001</v>
      </c>
      <c r="G7" s="43">
        <f t="shared" ref="G7:G11" si="0">((E7)/100)+F7</f>
        <v>0.89888888899999997</v>
      </c>
      <c r="H7" s="82"/>
      <c r="I7" s="115"/>
    </row>
    <row r="8" spans="2:9" x14ac:dyDescent="0.25">
      <c r="B8" s="113"/>
      <c r="C8" s="39" t="s">
        <v>83</v>
      </c>
      <c r="D8" s="8" t="s">
        <v>130</v>
      </c>
      <c r="E8" s="42">
        <v>80</v>
      </c>
      <c r="F8" s="44">
        <v>0.41666666699999999</v>
      </c>
      <c r="G8" s="43">
        <f t="shared" si="0"/>
        <v>1.2166666670000001</v>
      </c>
      <c r="H8" s="82"/>
      <c r="I8" s="115"/>
    </row>
    <row r="9" spans="2:9" x14ac:dyDescent="0.25">
      <c r="B9" s="113"/>
      <c r="C9" s="39" t="s">
        <v>125</v>
      </c>
      <c r="D9" s="8" t="s">
        <v>130</v>
      </c>
      <c r="E9" s="42">
        <v>0</v>
      </c>
      <c r="F9" s="44">
        <v>0</v>
      </c>
      <c r="G9" s="43">
        <f t="shared" si="0"/>
        <v>0</v>
      </c>
      <c r="H9" s="82"/>
      <c r="I9" s="115"/>
    </row>
    <row r="10" spans="2:9" x14ac:dyDescent="0.25">
      <c r="B10" s="113"/>
      <c r="C10" s="39" t="s">
        <v>228</v>
      </c>
      <c r="D10" s="8" t="s">
        <v>131</v>
      </c>
      <c r="E10" s="42">
        <v>15</v>
      </c>
      <c r="F10" s="44">
        <v>0.8</v>
      </c>
      <c r="G10" s="43">
        <f t="shared" si="0"/>
        <v>0.95000000000000007</v>
      </c>
      <c r="H10" s="82"/>
      <c r="I10" s="115"/>
    </row>
    <row r="11" spans="2:9" ht="28.5" customHeight="1" x14ac:dyDescent="0.25">
      <c r="B11" s="113"/>
      <c r="C11" s="39" t="s">
        <v>126</v>
      </c>
      <c r="D11" s="8" t="s">
        <v>132</v>
      </c>
      <c r="E11" s="42">
        <v>0</v>
      </c>
      <c r="F11" s="44">
        <v>0</v>
      </c>
      <c r="G11" s="43">
        <f t="shared" si="0"/>
        <v>0</v>
      </c>
      <c r="H11" s="83"/>
      <c r="I11" s="115"/>
    </row>
    <row r="12" spans="2:9" x14ac:dyDescent="0.25">
      <c r="I12" s="115"/>
    </row>
    <row r="13" spans="2:9" ht="22.5" x14ac:dyDescent="0.25">
      <c r="B13" s="113" t="s">
        <v>237</v>
      </c>
      <c r="C13" s="39" t="s">
        <v>178</v>
      </c>
      <c r="D13" s="39" t="s">
        <v>127</v>
      </c>
      <c r="E13" s="39" t="s">
        <v>179</v>
      </c>
      <c r="F13" s="41" t="s">
        <v>128</v>
      </c>
      <c r="G13" s="39" t="s">
        <v>180</v>
      </c>
      <c r="H13" s="47" t="s">
        <v>129</v>
      </c>
      <c r="I13" s="115"/>
    </row>
    <row r="14" spans="2:9" x14ac:dyDescent="0.25">
      <c r="B14" s="113"/>
      <c r="C14" s="39" t="s">
        <v>56</v>
      </c>
      <c r="D14" s="8" t="s">
        <v>130</v>
      </c>
      <c r="E14" s="42">
        <v>60</v>
      </c>
      <c r="F14" s="44">
        <v>0.84750000000000003</v>
      </c>
      <c r="G14" s="43">
        <f>((E14)/100)+F14</f>
        <v>1.4475</v>
      </c>
      <c r="H14" s="81">
        <f>AVERAGE(G14:G19)</f>
        <v>0.82087962966666661</v>
      </c>
      <c r="I14" s="115"/>
    </row>
    <row r="15" spans="2:9" x14ac:dyDescent="0.25">
      <c r="B15" s="113"/>
      <c r="C15" s="39" t="s">
        <v>124</v>
      </c>
      <c r="D15" s="8" t="s">
        <v>130</v>
      </c>
      <c r="E15" s="42">
        <v>20</v>
      </c>
      <c r="F15" s="44">
        <v>0.77777777800000003</v>
      </c>
      <c r="G15" s="43">
        <f t="shared" ref="G15:G19" si="1">((E15)/100)+F15</f>
        <v>0.9777777780000001</v>
      </c>
      <c r="H15" s="82"/>
      <c r="I15" s="115"/>
    </row>
    <row r="16" spans="2:9" x14ac:dyDescent="0.25">
      <c r="B16" s="113"/>
      <c r="C16" s="39" t="s">
        <v>83</v>
      </c>
      <c r="D16" s="8" t="s">
        <v>130</v>
      </c>
      <c r="E16" s="42">
        <v>80</v>
      </c>
      <c r="F16" s="44">
        <v>0.75</v>
      </c>
      <c r="G16" s="43">
        <f t="shared" si="1"/>
        <v>1.55</v>
      </c>
      <c r="H16" s="82"/>
      <c r="I16" s="115"/>
    </row>
    <row r="17" spans="2:9" x14ac:dyDescent="0.25">
      <c r="B17" s="113"/>
      <c r="C17" s="39" t="s">
        <v>125</v>
      </c>
      <c r="D17" s="8" t="s">
        <v>130</v>
      </c>
      <c r="E17" s="42">
        <v>0</v>
      </c>
      <c r="F17" s="44">
        <v>0</v>
      </c>
      <c r="G17" s="43">
        <f t="shared" si="1"/>
        <v>0</v>
      </c>
      <c r="H17" s="82"/>
      <c r="I17" s="115"/>
    </row>
    <row r="18" spans="2:9" x14ac:dyDescent="0.25">
      <c r="B18" s="113"/>
      <c r="C18" s="39" t="s">
        <v>228</v>
      </c>
      <c r="D18" s="8" t="s">
        <v>131</v>
      </c>
      <c r="E18" s="42">
        <v>15</v>
      </c>
      <c r="F18" s="44">
        <v>0.8</v>
      </c>
      <c r="G18" s="43">
        <f t="shared" si="1"/>
        <v>0.95000000000000007</v>
      </c>
      <c r="H18" s="82"/>
      <c r="I18" s="115"/>
    </row>
    <row r="19" spans="2:9" x14ac:dyDescent="0.25">
      <c r="B19" s="113"/>
      <c r="C19" s="39" t="s">
        <v>126</v>
      </c>
      <c r="D19" s="8" t="s">
        <v>132</v>
      </c>
      <c r="E19" s="42">
        <v>0</v>
      </c>
      <c r="F19" s="44">
        <v>0</v>
      </c>
      <c r="G19" s="43">
        <f t="shared" si="1"/>
        <v>0</v>
      </c>
      <c r="H19" s="83"/>
      <c r="I19" s="115"/>
    </row>
    <row r="20" spans="2:9" x14ac:dyDescent="0.25">
      <c r="I20" s="115"/>
    </row>
    <row r="21" spans="2:9" ht="15" customHeight="1" x14ac:dyDescent="0.25">
      <c r="B21" s="113" t="s">
        <v>238</v>
      </c>
      <c r="C21" s="25" t="s">
        <v>178</v>
      </c>
      <c r="D21" s="25" t="s">
        <v>127</v>
      </c>
      <c r="E21" s="25" t="s">
        <v>179</v>
      </c>
      <c r="F21" s="33" t="s">
        <v>128</v>
      </c>
      <c r="G21" s="25" t="s">
        <v>180</v>
      </c>
      <c r="H21" s="48" t="s">
        <v>129</v>
      </c>
      <c r="I21" s="115"/>
    </row>
    <row r="22" spans="2:9" ht="27" customHeight="1" x14ac:dyDescent="0.25">
      <c r="B22" s="113"/>
      <c r="C22" s="25" t="s">
        <v>234</v>
      </c>
      <c r="D22" s="19" t="s">
        <v>130</v>
      </c>
      <c r="E22" s="45">
        <v>30</v>
      </c>
      <c r="F22" s="44">
        <v>0.96</v>
      </c>
      <c r="G22" s="46">
        <f>((E22)/100)+F22</f>
        <v>1.26</v>
      </c>
      <c r="H22" s="110">
        <f>AVERAGE(G22:G27)</f>
        <v>0.96750000000000003</v>
      </c>
      <c r="I22" s="115"/>
    </row>
    <row r="23" spans="2:9" ht="21.75" customHeight="1" x14ac:dyDescent="0.25">
      <c r="B23" s="113"/>
      <c r="C23" s="25" t="s">
        <v>235</v>
      </c>
      <c r="D23" s="19" t="s">
        <v>130</v>
      </c>
      <c r="E23" s="45">
        <v>15</v>
      </c>
      <c r="F23" s="44">
        <v>0.55000000000000004</v>
      </c>
      <c r="G23" s="46">
        <f t="shared" ref="G23:G25" si="2">((E23)/100)+F23</f>
        <v>0.70000000000000007</v>
      </c>
      <c r="H23" s="111"/>
      <c r="I23" s="115"/>
    </row>
    <row r="24" spans="2:9" ht="33.75" customHeight="1" x14ac:dyDescent="0.25">
      <c r="B24" s="113"/>
      <c r="C24" s="25" t="s">
        <v>94</v>
      </c>
      <c r="D24" s="19" t="s">
        <v>130</v>
      </c>
      <c r="E24" s="45">
        <v>20</v>
      </c>
      <c r="F24" s="44">
        <v>0.71</v>
      </c>
      <c r="G24" s="46">
        <f t="shared" si="2"/>
        <v>0.90999999999999992</v>
      </c>
      <c r="H24" s="111"/>
      <c r="I24" s="115"/>
    </row>
    <row r="25" spans="2:9" ht="24.75" customHeight="1" x14ac:dyDescent="0.25">
      <c r="B25" s="113"/>
      <c r="C25" s="25" t="s">
        <v>266</v>
      </c>
      <c r="D25" s="19" t="s">
        <v>130</v>
      </c>
      <c r="E25" s="45">
        <v>35</v>
      </c>
      <c r="F25" s="44">
        <v>0.65</v>
      </c>
      <c r="G25" s="46">
        <f t="shared" si="2"/>
        <v>1</v>
      </c>
      <c r="H25" s="112"/>
      <c r="I25" s="115"/>
    </row>
    <row r="26" spans="2:9" x14ac:dyDescent="0.25">
      <c r="B26" s="40"/>
    </row>
    <row r="27" spans="2:9" x14ac:dyDescent="0.25">
      <c r="B27" s="40"/>
    </row>
  </sheetData>
  <mergeCells count="9">
    <mergeCell ref="H22:H25"/>
    <mergeCell ref="B21:B25"/>
    <mergeCell ref="I6:I25"/>
    <mergeCell ref="B2:I2"/>
    <mergeCell ref="B3:I3"/>
    <mergeCell ref="H6:H11"/>
    <mergeCell ref="B5:B11"/>
    <mergeCell ref="B13:B19"/>
    <mergeCell ref="H14:H19"/>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Calidad Externa</vt:lpstr>
      <vt:lpstr>Calidad Interna</vt:lpstr>
      <vt:lpstr>Calidad de Uso</vt:lpstr>
      <vt:lpstr>Evaluación total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Fabricio Maldonado</dc:creator>
  <cp:lastModifiedBy>Fabricio Maldonado</cp:lastModifiedBy>
  <dcterms:created xsi:type="dcterms:W3CDTF">2015-11-05T05:17:30Z</dcterms:created>
  <dcterms:modified xsi:type="dcterms:W3CDTF">2015-11-16T01:56:48Z</dcterms:modified>
</cp:coreProperties>
</file>